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5\1. Enero 2025\"/>
    </mc:Choice>
  </mc:AlternateContent>
  <xr:revisionPtr revIDLastSave="0" documentId="13_ncr:1_{95BC09EC-16B0-45DD-B926-F4C2C797A3B3}" xr6:coauthVersionLast="47" xr6:coauthVersionMax="47" xr10:uidLastSave="{00000000-0000-0000-0000-000000000000}"/>
  <bookViews>
    <workbookView xWindow="-120" yWindow="-120" windowWidth="29040" windowHeight="15840" tabRatio="693" firstSheet="4" activeTab="4" xr2:uid="{00000000-000D-0000-FFFF-FFFF00000000}"/>
  </bookViews>
  <sheets>
    <sheet name="Contactos" sheetId="34" state="hidden" r:id="rId1"/>
    <sheet name="bd_lista" sheetId="32" state="hidden" r:id="rId2"/>
    <sheet name="CUADRO" sheetId="31" state="hidden" r:id="rId3"/>
    <sheet name="Hoja de Trabajo para listado" sheetId="30" state="hidden" r:id="rId4"/>
    <sheet name="R1.02 (ex 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1" hidden="1">bd_lista!$A$2:$E$591</definedName>
    <definedName name="_xlnm._FilterDatabase" localSheetId="11" hidden="1">CDI!$A$7:$H$61</definedName>
    <definedName name="_xlnm._FilterDatabase" localSheetId="0" hidden="1">Contactos!$A$3:$E$536</definedName>
    <definedName name="_xlnm._FilterDatabase" localSheetId="2" hidden="1">CUADRO!$A$5:$AA$1179</definedName>
    <definedName name="_xlnm._FilterDatabase" localSheetId="8" hidden="1">'CUT ME'!$A$7:$T$59</definedName>
    <definedName name="_xlnm._FilterDatabase" localSheetId="7" hidden="1">'CUT MN'!$A$7:$T$1086</definedName>
    <definedName name="_xlnm._FilterDatabase" localSheetId="16" hidden="1">CVD_AUTO!$A$6:$J$86</definedName>
    <definedName name="_xlnm._FilterDatabase" localSheetId="5" hidden="1">RESUMEN!$A$10:$AQ$600</definedName>
    <definedName name="_xlnm._FilterDatabase" localSheetId="13" hidden="1">'TCR ME'!$A$6:$F$6</definedName>
    <definedName name="_xlnm._FilterDatabase" localSheetId="12" hidden="1">'TCR MN'!$A$6:$F$57</definedName>
    <definedName name="_xlnm._FilterDatabase" localSheetId="15" hidden="1">'TFD ME'!$A$6:$F$6</definedName>
    <definedName name="_xlnm._FilterDatabase" localSheetId="14" hidden="1">'TFD MN'!$A$6:$F$10</definedName>
    <definedName name="_xlnm._FilterDatabase" localSheetId="10" hidden="1">'TRL ME'!$A$7:$P$9</definedName>
    <definedName name="_xlnm._FilterDatabase" localSheetId="9" hidden="1">'TRL MN'!$A$7:$P$37</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CDI!$A$1:$H$65</definedName>
    <definedName name="_xlnm.Print_Area" localSheetId="6">CONCEPTOS!$A$1:$C$64</definedName>
    <definedName name="_xlnm.Print_Area" localSheetId="8">'CUT ME'!$A$1:$T$78</definedName>
    <definedName name="_xlnm.Print_Area" localSheetId="7">'CUT MN'!$A$1:$T$1107</definedName>
    <definedName name="_xlnm.Print_Area" localSheetId="16">CVD_AUTO!$A$1:$J$89</definedName>
    <definedName name="_xlnm.Print_Area" localSheetId="4">'R1.02 (ex FORM. 9)'!$A$1:$AF$62</definedName>
    <definedName name="_xlnm.Print_Area" localSheetId="5">RESUMEN!$A$1:$AQ$603</definedName>
    <definedName name="_xlnm.Print_Area" localSheetId="13">'TCR ME'!$A$1:$G$11</definedName>
    <definedName name="_xlnm.Print_Area" localSheetId="12">'TCR MN'!$A$1:$F$59</definedName>
    <definedName name="_xlnm.Print_Area" localSheetId="15">'TFD ME'!$A$1:$G$10</definedName>
    <definedName name="_xlnm.Print_Area" localSheetId="14">'TFD MN'!$A$1:$F$12</definedName>
    <definedName name="_xlnm.Print_Area" localSheetId="10">'TRL ME'!$A$1:$Q$38</definedName>
    <definedName name="_xlnm.Print_Area" localSheetId="9">'TRL MN'!$A$1:$Q$57</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215" r:id="rId22"/>
    <pivotCache cacheId="216" r:id="rId23"/>
    <pivotCache cacheId="217" r:id="rId24"/>
    <pivotCache cacheId="218" r:id="rId25"/>
    <pivotCache cacheId="219"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0" i="3" l="1"/>
  <c r="C39" i="3"/>
  <c r="C38" i="3"/>
  <c r="C37" i="3"/>
  <c r="C36" i="3"/>
  <c r="C35" i="3"/>
  <c r="C34" i="3"/>
  <c r="C32" i="3"/>
  <c r="C33" i="3"/>
  <c r="C31" i="3"/>
  <c r="C30" i="3"/>
  <c r="C29" i="3"/>
  <c r="C27" i="3"/>
  <c r="C26" i="3"/>
  <c r="F25" i="3"/>
  <c r="C25" i="3"/>
  <c r="F618" i="8"/>
  <c r="F12" i="35"/>
  <c r="H61" i="21"/>
  <c r="H60" i="21"/>
  <c r="H59" i="21"/>
  <c r="H58" i="21"/>
  <c r="H57" i="21"/>
  <c r="H56" i="21"/>
  <c r="H55" i="21"/>
  <c r="H54" i="21"/>
  <c r="H53" i="21"/>
  <c r="H52" i="21"/>
  <c r="H51" i="21"/>
  <c r="H50" i="21"/>
  <c r="H49" i="21"/>
  <c r="H48" i="21"/>
  <c r="H47" i="21"/>
  <c r="H46" i="21"/>
  <c r="H45" i="21"/>
  <c r="H44" i="21"/>
  <c r="H43" i="21"/>
  <c r="D63" i="21"/>
  <c r="E63" i="21"/>
  <c r="F63" i="21"/>
  <c r="G63" i="21"/>
  <c r="P61" i="26"/>
  <c r="Q61" i="26"/>
  <c r="E192" i="34"/>
  <c r="D192" i="34"/>
  <c r="E191" i="34"/>
  <c r="D191" i="34"/>
  <c r="E190" i="34"/>
  <c r="D190" i="34"/>
  <c r="E189" i="34"/>
  <c r="D189" i="34"/>
  <c r="E188" i="34"/>
  <c r="D188" i="34"/>
  <c r="E187" i="34"/>
  <c r="D187" i="34"/>
  <c r="E186" i="34"/>
  <c r="D186" i="34"/>
  <c r="E185" i="34"/>
  <c r="D185" i="34"/>
  <c r="E184" i="34"/>
  <c r="D184" i="34"/>
  <c r="E176" i="34"/>
  <c r="D176" i="34"/>
  <c r="E168" i="34"/>
  <c r="D168" i="34"/>
  <c r="E167" i="34"/>
  <c r="D167" i="34"/>
  <c r="E140" i="34"/>
  <c r="D140" i="34"/>
  <c r="E137" i="34"/>
  <c r="D137" i="34"/>
  <c r="H9" i="21" l="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Q1088" i="25"/>
  <c r="P1088" i="25"/>
  <c r="P21" i="20" l="1"/>
  <c r="O21" i="20"/>
  <c r="N21" i="20"/>
  <c r="M21" i="20"/>
  <c r="L21" i="20"/>
  <c r="P39" i="29"/>
  <c r="O39" i="29"/>
  <c r="N39" i="29"/>
  <c r="O61" i="26" l="1"/>
  <c r="N61" i="26"/>
  <c r="E536" i="34" l="1"/>
  <c r="E535" i="34"/>
  <c r="E534" i="34"/>
  <c r="E533" i="34"/>
  <c r="E532" i="34"/>
  <c r="E531" i="34"/>
  <c r="E530" i="34"/>
  <c r="E529" i="34"/>
  <c r="E528" i="34"/>
  <c r="E527" i="34"/>
  <c r="E526" i="34"/>
  <c r="E525" i="34"/>
  <c r="E524" i="34"/>
  <c r="E523" i="34"/>
  <c r="E522" i="34"/>
  <c r="E521" i="34"/>
  <c r="E520" i="34"/>
  <c r="E519" i="34"/>
  <c r="E518" i="34"/>
  <c r="E517" i="34"/>
  <c r="E516" i="34"/>
  <c r="E515" i="34"/>
  <c r="E514" i="34"/>
  <c r="E513" i="34"/>
  <c r="E512" i="34"/>
  <c r="E511" i="34"/>
  <c r="E510" i="34"/>
  <c r="E509" i="34"/>
  <c r="E508" i="34"/>
  <c r="E507" i="34"/>
  <c r="E506" i="34"/>
  <c r="E505" i="34"/>
  <c r="E504" i="34"/>
  <c r="E503" i="34"/>
  <c r="E502" i="34"/>
  <c r="E501" i="34"/>
  <c r="E500" i="34"/>
  <c r="E499" i="34"/>
  <c r="E498" i="34"/>
  <c r="E497" i="34"/>
  <c r="E496" i="34"/>
  <c r="E495" i="34"/>
  <c r="E494" i="34"/>
  <c r="E493" i="34"/>
  <c r="E492" i="34"/>
  <c r="E491" i="34"/>
  <c r="E490" i="34"/>
  <c r="E489" i="34"/>
  <c r="E488" i="34"/>
  <c r="E487" i="34"/>
  <c r="E486" i="34"/>
  <c r="E485" i="34"/>
  <c r="E484" i="34"/>
  <c r="E483" i="34"/>
  <c r="E482" i="34"/>
  <c r="E481" i="34"/>
  <c r="E480" i="34"/>
  <c r="E479" i="34"/>
  <c r="E478" i="34"/>
  <c r="E477" i="34"/>
  <c r="E476" i="34"/>
  <c r="E475" i="34"/>
  <c r="E474" i="34"/>
  <c r="E473" i="34"/>
  <c r="E472" i="34"/>
  <c r="E471" i="34"/>
  <c r="E470" i="34"/>
  <c r="E469" i="34"/>
  <c r="E468" i="34"/>
  <c r="E467" i="34"/>
  <c r="E466" i="34"/>
  <c r="E465" i="34"/>
  <c r="E464" i="34"/>
  <c r="E463" i="34"/>
  <c r="E462" i="34"/>
  <c r="E461" i="34"/>
  <c r="E460" i="34"/>
  <c r="E459" i="34"/>
  <c r="E458" i="34"/>
  <c r="E457" i="34"/>
  <c r="E456" i="34"/>
  <c r="E455" i="34"/>
  <c r="E454" i="34"/>
  <c r="E453" i="34"/>
  <c r="E452" i="34"/>
  <c r="E451" i="34"/>
  <c r="E450" i="34"/>
  <c r="E449" i="34"/>
  <c r="E448" i="34"/>
  <c r="E447" i="34"/>
  <c r="E446" i="34"/>
  <c r="E445" i="34"/>
  <c r="E444" i="34"/>
  <c r="E443" i="34"/>
  <c r="E442" i="34"/>
  <c r="E441" i="34"/>
  <c r="E440" i="34"/>
  <c r="E439" i="34"/>
  <c r="E438" i="34"/>
  <c r="E437" i="34"/>
  <c r="E436" i="34"/>
  <c r="E435" i="34"/>
  <c r="E434" i="34"/>
  <c r="E433" i="34"/>
  <c r="E432" i="34"/>
  <c r="E431" i="34"/>
  <c r="E430" i="34"/>
  <c r="E429" i="34"/>
  <c r="E428" i="34"/>
  <c r="E427" i="34"/>
  <c r="E426" i="34"/>
  <c r="E425" i="34"/>
  <c r="E424" i="34"/>
  <c r="E423" i="34"/>
  <c r="E422" i="34"/>
  <c r="E421" i="34"/>
  <c r="E420" i="34"/>
  <c r="E419" i="34"/>
  <c r="E418" i="34"/>
  <c r="E417" i="34"/>
  <c r="E416" i="34"/>
  <c r="E415" i="34"/>
  <c r="E414" i="34"/>
  <c r="E413" i="34"/>
  <c r="E412" i="34"/>
  <c r="E411" i="34"/>
  <c r="E410" i="34"/>
  <c r="E409" i="34"/>
  <c r="E408" i="34"/>
  <c r="E407" i="34"/>
  <c r="E406" i="34"/>
  <c r="E405" i="34"/>
  <c r="E404" i="34"/>
  <c r="E403" i="34"/>
  <c r="E402" i="34"/>
  <c r="E401" i="34"/>
  <c r="E400" i="34"/>
  <c r="E399" i="34"/>
  <c r="E398" i="34"/>
  <c r="E397" i="34"/>
  <c r="E396" i="34"/>
  <c r="E395" i="34"/>
  <c r="E394" i="34"/>
  <c r="E393" i="34"/>
  <c r="E392" i="34"/>
  <c r="E391" i="34"/>
  <c r="E390" i="34"/>
  <c r="E389" i="34"/>
  <c r="E388" i="34"/>
  <c r="E387" i="34"/>
  <c r="E386" i="34"/>
  <c r="E385" i="34"/>
  <c r="E384" i="34"/>
  <c r="E383" i="34"/>
  <c r="E382" i="34"/>
  <c r="E381" i="34"/>
  <c r="E380" i="34"/>
  <c r="E379" i="34"/>
  <c r="E378" i="34"/>
  <c r="E377" i="34"/>
  <c r="E376" i="34"/>
  <c r="E375" i="34"/>
  <c r="E374" i="34"/>
  <c r="E373" i="34"/>
  <c r="E372" i="34"/>
  <c r="E371" i="34"/>
  <c r="E370" i="34"/>
  <c r="E369" i="34"/>
  <c r="E368" i="34"/>
  <c r="E367" i="34"/>
  <c r="E366" i="34"/>
  <c r="E365" i="34"/>
  <c r="E364" i="34"/>
  <c r="E363" i="34"/>
  <c r="E362" i="34"/>
  <c r="E361" i="34"/>
  <c r="E360" i="34"/>
  <c r="E359" i="34"/>
  <c r="E358" i="34"/>
  <c r="E357" i="34"/>
  <c r="E356" i="34"/>
  <c r="E355" i="34"/>
  <c r="E354" i="34"/>
  <c r="E353" i="34"/>
  <c r="E352" i="34"/>
  <c r="E351" i="34"/>
  <c r="E350" i="34"/>
  <c r="E349" i="34"/>
  <c r="E348" i="34"/>
  <c r="E347" i="34"/>
  <c r="E346" i="34"/>
  <c r="E345" i="34"/>
  <c r="E344" i="34"/>
  <c r="E343" i="34"/>
  <c r="E342" i="34"/>
  <c r="E341" i="34"/>
  <c r="E340" i="34"/>
  <c r="E339" i="34"/>
  <c r="E338" i="34"/>
  <c r="E337" i="34"/>
  <c r="E336" i="34"/>
  <c r="E335" i="34"/>
  <c r="E334" i="34"/>
  <c r="E333" i="34"/>
  <c r="E332" i="34"/>
  <c r="E331" i="34"/>
  <c r="E330" i="34"/>
  <c r="E329" i="34"/>
  <c r="E328" i="34"/>
  <c r="E327" i="34"/>
  <c r="E326" i="34"/>
  <c r="E325" i="34"/>
  <c r="E324" i="34"/>
  <c r="E323" i="34"/>
  <c r="E322" i="34"/>
  <c r="E321" i="34"/>
  <c r="E320" i="34"/>
  <c r="E319" i="34"/>
  <c r="E318" i="34"/>
  <c r="E317" i="34"/>
  <c r="E316" i="34"/>
  <c r="E315" i="34"/>
  <c r="E314" i="34"/>
  <c r="E313" i="34"/>
  <c r="E312" i="34"/>
  <c r="E311" i="34"/>
  <c r="E310" i="34"/>
  <c r="E309" i="34"/>
  <c r="E308" i="34"/>
  <c r="E307" i="34"/>
  <c r="E306" i="34"/>
  <c r="E305" i="34"/>
  <c r="E304" i="34"/>
  <c r="E303" i="34"/>
  <c r="E302" i="34"/>
  <c r="E301" i="34"/>
  <c r="E300" i="34"/>
  <c r="E299" i="34"/>
  <c r="E298" i="34"/>
  <c r="E297" i="34"/>
  <c r="E296" i="34"/>
  <c r="E295" i="34"/>
  <c r="E294" i="34"/>
  <c r="E293" i="34"/>
  <c r="E292" i="34"/>
  <c r="E291" i="34"/>
  <c r="E290" i="34"/>
  <c r="E289" i="34"/>
  <c r="E288" i="34"/>
  <c r="E287" i="34"/>
  <c r="E286" i="34"/>
  <c r="E285" i="34"/>
  <c r="E284" i="34"/>
  <c r="E283" i="34"/>
  <c r="E282" i="34"/>
  <c r="E281" i="34"/>
  <c r="E280" i="34"/>
  <c r="E279" i="34"/>
  <c r="E278" i="34"/>
  <c r="E277" i="34"/>
  <c r="E276" i="34"/>
  <c r="E275" i="34"/>
  <c r="E274" i="34"/>
  <c r="E273" i="34"/>
  <c r="E272" i="34"/>
  <c r="E271" i="34"/>
  <c r="E270" i="34"/>
  <c r="E269" i="34"/>
  <c r="E268" i="34"/>
  <c r="E267" i="34"/>
  <c r="E266" i="34"/>
  <c r="E265" i="34"/>
  <c r="E264" i="34"/>
  <c r="E263" i="34"/>
  <c r="E262" i="34"/>
  <c r="E261" i="34"/>
  <c r="E260" i="34"/>
  <c r="E259" i="34"/>
  <c r="E258" i="34"/>
  <c r="E257" i="34"/>
  <c r="E256"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23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83" i="34"/>
  <c r="E182" i="34"/>
  <c r="E180" i="34"/>
  <c r="E178" i="34"/>
  <c r="E173" i="34"/>
  <c r="E172" i="34"/>
  <c r="E171" i="34"/>
  <c r="E170" i="34"/>
  <c r="E169" i="34"/>
  <c r="E166" i="34"/>
  <c r="E165" i="34"/>
  <c r="E164" i="34"/>
  <c r="E163" i="34"/>
  <c r="E162" i="34"/>
  <c r="E161" i="34"/>
  <c r="E160" i="34"/>
  <c r="E159" i="34"/>
  <c r="E158" i="34"/>
  <c r="E157" i="34"/>
  <c r="E155" i="34"/>
  <c r="E154" i="34"/>
  <c r="E153" i="34"/>
  <c r="E152" i="34"/>
  <c r="E151" i="34"/>
  <c r="E150" i="34"/>
  <c r="E149" i="34"/>
  <c r="E148" i="34"/>
  <c r="E147" i="34"/>
  <c r="E146" i="34"/>
  <c r="E145" i="34"/>
  <c r="E144" i="34"/>
  <c r="E143" i="34"/>
  <c r="E142" i="34"/>
  <c r="E139" i="34"/>
  <c r="E138" i="34"/>
  <c r="E136" i="34"/>
  <c r="E134" i="34"/>
  <c r="E133" i="34"/>
  <c r="E132" i="34"/>
  <c r="E131" i="34"/>
  <c r="E130" i="34"/>
  <c r="E129" i="34"/>
  <c r="E128" i="34"/>
  <c r="E127" i="34"/>
  <c r="E126" i="34"/>
  <c r="E125" i="34"/>
  <c r="E124" i="34"/>
  <c r="E123" i="34"/>
  <c r="E122" i="34"/>
  <c r="E121" i="34"/>
  <c r="E120" i="34"/>
  <c r="E119" i="34"/>
  <c r="E118" i="34"/>
  <c r="E117" i="34"/>
  <c r="E116" i="34"/>
  <c r="E115" i="34"/>
  <c r="E114" i="34"/>
  <c r="E113" i="34"/>
  <c r="E112" i="34"/>
  <c r="E111" i="34"/>
  <c r="E110" i="34"/>
  <c r="E109" i="34"/>
  <c r="E108" i="34"/>
  <c r="E107" i="34"/>
  <c r="E106" i="34"/>
  <c r="E105" i="34"/>
  <c r="E104" i="34"/>
  <c r="E103" i="34"/>
  <c r="E102" i="34"/>
  <c r="E101" i="34"/>
  <c r="E100" i="34"/>
  <c r="E99" i="34"/>
  <c r="E98" i="34"/>
  <c r="E97" i="34"/>
  <c r="E96" i="34"/>
  <c r="E95" i="34"/>
  <c r="E93" i="34"/>
  <c r="E92" i="34"/>
  <c r="E91" i="34"/>
  <c r="E90" i="34"/>
  <c r="E89" i="34"/>
  <c r="E88" i="34"/>
  <c r="E87" i="34"/>
  <c r="E86" i="34"/>
  <c r="E85" i="34"/>
  <c r="E84" i="34"/>
  <c r="E83" i="34"/>
  <c r="E82" i="34"/>
  <c r="E80" i="34"/>
  <c r="E79" i="34"/>
  <c r="E77" i="34"/>
  <c r="E76" i="34"/>
  <c r="E75" i="34"/>
  <c r="E74" i="34"/>
  <c r="E73" i="34"/>
  <c r="E72" i="34"/>
  <c r="E70" i="34"/>
  <c r="E68" i="34"/>
  <c r="E67" i="34"/>
  <c r="E66" i="34"/>
  <c r="E65" i="34"/>
  <c r="E64" i="34"/>
  <c r="E63" i="34"/>
  <c r="E62" i="34"/>
  <c r="E61" i="34"/>
  <c r="E60" i="34"/>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9" i="34"/>
  <c r="E8" i="34"/>
  <c r="E7" i="34"/>
  <c r="E6" i="34"/>
  <c r="E5" i="34"/>
  <c r="E4" i="34"/>
  <c r="D536" i="34"/>
  <c r="D535" i="34"/>
  <c r="D534" i="34"/>
  <c r="D533" i="34"/>
  <c r="D532" i="34"/>
  <c r="D531" i="34"/>
  <c r="D530" i="34"/>
  <c r="D529" i="34"/>
  <c r="D528" i="34"/>
  <c r="D527" i="34"/>
  <c r="D526" i="34"/>
  <c r="D525" i="34"/>
  <c r="D524" i="34"/>
  <c r="D523" i="34"/>
  <c r="D522" i="34"/>
  <c r="D521" i="34"/>
  <c r="D520" i="34"/>
  <c r="D519" i="34"/>
  <c r="D518" i="34"/>
  <c r="D517" i="34"/>
  <c r="D516" i="34"/>
  <c r="D515" i="34"/>
  <c r="D514" i="34"/>
  <c r="D513" i="34"/>
  <c r="D512" i="34"/>
  <c r="D511" i="34"/>
  <c r="D510" i="34"/>
  <c r="D509" i="34"/>
  <c r="D508" i="34"/>
  <c r="D507" i="34"/>
  <c r="D506" i="34"/>
  <c r="D505" i="34"/>
  <c r="D504" i="34"/>
  <c r="D503" i="34"/>
  <c r="D502" i="34"/>
  <c r="D501" i="34"/>
  <c r="D500" i="34"/>
  <c r="D499" i="34"/>
  <c r="D498" i="34"/>
  <c r="D497" i="34"/>
  <c r="D496" i="34"/>
  <c r="D495" i="34"/>
  <c r="D494" i="34"/>
  <c r="D493" i="34"/>
  <c r="D492" i="34"/>
  <c r="D491" i="34"/>
  <c r="D490" i="34"/>
  <c r="D489" i="34"/>
  <c r="D488" i="34"/>
  <c r="D487" i="34"/>
  <c r="D486" i="34"/>
  <c r="D485" i="34"/>
  <c r="D484" i="34"/>
  <c r="D483" i="34"/>
  <c r="D482" i="34"/>
  <c r="D481" i="34"/>
  <c r="D480" i="34"/>
  <c r="D479" i="34"/>
  <c r="D478" i="34"/>
  <c r="D477" i="34"/>
  <c r="D476" i="34"/>
  <c r="D475" i="34"/>
  <c r="D474" i="34"/>
  <c r="D473" i="34"/>
  <c r="D472" i="34"/>
  <c r="D471" i="34"/>
  <c r="D470" i="34"/>
  <c r="D469" i="34"/>
  <c r="D468" i="34"/>
  <c r="D467" i="34"/>
  <c r="D466" i="34"/>
  <c r="D465" i="34"/>
  <c r="D464" i="34"/>
  <c r="D463" i="34"/>
  <c r="D462" i="34"/>
  <c r="D461" i="34"/>
  <c r="D460" i="34"/>
  <c r="D459" i="34"/>
  <c r="D458" i="34"/>
  <c r="D457" i="34"/>
  <c r="D456" i="34"/>
  <c r="D455" i="34"/>
  <c r="D454" i="34"/>
  <c r="D453" i="34"/>
  <c r="D452" i="34"/>
  <c r="D451" i="34"/>
  <c r="D450" i="34"/>
  <c r="D449" i="34"/>
  <c r="D448" i="34"/>
  <c r="D447" i="34"/>
  <c r="D446" i="34"/>
  <c r="D445" i="34"/>
  <c r="D444" i="34"/>
  <c r="D443" i="34"/>
  <c r="D442" i="34"/>
  <c r="D441" i="34"/>
  <c r="D440" i="34"/>
  <c r="D439" i="34"/>
  <c r="D438" i="34"/>
  <c r="D437" i="34"/>
  <c r="D436" i="34"/>
  <c r="D435" i="34"/>
  <c r="D434" i="34"/>
  <c r="D433" i="34"/>
  <c r="D432" i="34"/>
  <c r="D431" i="34"/>
  <c r="D430" i="34"/>
  <c r="D429" i="34"/>
  <c r="D428" i="34"/>
  <c r="D427" i="34"/>
  <c r="D426" i="34"/>
  <c r="D425" i="34"/>
  <c r="D424" i="34"/>
  <c r="D423" i="34"/>
  <c r="D422" i="34"/>
  <c r="D421" i="34"/>
  <c r="D420" i="34"/>
  <c r="D419" i="34"/>
  <c r="D418" i="34"/>
  <c r="D417" i="34"/>
  <c r="D416" i="34"/>
  <c r="D415" i="34"/>
  <c r="D414" i="34"/>
  <c r="D413" i="34"/>
  <c r="D412" i="34"/>
  <c r="D411" i="34"/>
  <c r="D410" i="34"/>
  <c r="D409" i="34"/>
  <c r="D408" i="34"/>
  <c r="D407" i="34"/>
  <c r="D406" i="34"/>
  <c r="D405" i="34"/>
  <c r="D404" i="34"/>
  <c r="D403" i="34"/>
  <c r="D402" i="34"/>
  <c r="D401" i="34"/>
  <c r="D400" i="34"/>
  <c r="D399" i="34"/>
  <c r="D398" i="34"/>
  <c r="D397" i="34"/>
  <c r="D396" i="34"/>
  <c r="D395" i="34"/>
  <c r="D394" i="34"/>
  <c r="D393" i="34"/>
  <c r="D392" i="34"/>
  <c r="D391" i="34"/>
  <c r="D390" i="34"/>
  <c r="D389" i="34"/>
  <c r="D388" i="34"/>
  <c r="D387" i="34"/>
  <c r="D386" i="34"/>
  <c r="D385" i="34"/>
  <c r="D384" i="34"/>
  <c r="D383" i="34"/>
  <c r="D382" i="34"/>
  <c r="D381" i="34"/>
  <c r="D380" i="34"/>
  <c r="D379" i="34"/>
  <c r="D378" i="34"/>
  <c r="D377" i="34"/>
  <c r="D376" i="34"/>
  <c r="D375" i="34"/>
  <c r="D374" i="34"/>
  <c r="D373" i="34"/>
  <c r="D372" i="34"/>
  <c r="D371" i="34"/>
  <c r="D370" i="34"/>
  <c r="D369" i="34"/>
  <c r="D368" i="34"/>
  <c r="D367" i="34"/>
  <c r="D366" i="34"/>
  <c r="D365" i="34"/>
  <c r="D364" i="34"/>
  <c r="D363" i="34"/>
  <c r="D362" i="34"/>
  <c r="D361" i="34"/>
  <c r="D360" i="34"/>
  <c r="D359" i="34"/>
  <c r="D358" i="34"/>
  <c r="D357" i="34"/>
  <c r="D356" i="34"/>
  <c r="D355" i="34"/>
  <c r="D354" i="34"/>
  <c r="D353" i="34"/>
  <c r="D352" i="34"/>
  <c r="D351" i="34"/>
  <c r="D350" i="34"/>
  <c r="D349" i="34"/>
  <c r="D348" i="34"/>
  <c r="D347" i="34"/>
  <c r="D346" i="34"/>
  <c r="D345" i="34"/>
  <c r="D344" i="34"/>
  <c r="D343" i="34"/>
  <c r="D342" i="34"/>
  <c r="D341" i="34"/>
  <c r="D340" i="34"/>
  <c r="D339" i="34"/>
  <c r="D338" i="34"/>
  <c r="D337" i="34"/>
  <c r="D336" i="34"/>
  <c r="D335" i="34"/>
  <c r="D334" i="34"/>
  <c r="D333" i="34"/>
  <c r="D332" i="34"/>
  <c r="D331" i="34"/>
  <c r="D330" i="34"/>
  <c r="D329" i="34"/>
  <c r="D328" i="34"/>
  <c r="D327" i="34"/>
  <c r="D326" i="34"/>
  <c r="D325" i="34"/>
  <c r="D324" i="34"/>
  <c r="D323" i="34"/>
  <c r="D322" i="34"/>
  <c r="D321" i="34"/>
  <c r="D320" i="34"/>
  <c r="D319" i="34"/>
  <c r="D318" i="34"/>
  <c r="D317" i="34"/>
  <c r="D316" i="34"/>
  <c r="D315" i="34"/>
  <c r="D314" i="34"/>
  <c r="D313" i="34"/>
  <c r="D312" i="34"/>
  <c r="D311" i="34"/>
  <c r="D310" i="34"/>
  <c r="D309" i="34"/>
  <c r="D308" i="34"/>
  <c r="D307" i="34"/>
  <c r="D306" i="34"/>
  <c r="D305" i="34"/>
  <c r="D304" i="34"/>
  <c r="D303" i="34"/>
  <c r="D302" i="34"/>
  <c r="D301" i="34"/>
  <c r="D300" i="34"/>
  <c r="D299" i="34"/>
  <c r="D298" i="34"/>
  <c r="D297" i="34"/>
  <c r="D296" i="34"/>
  <c r="D295" i="34"/>
  <c r="D294" i="34"/>
  <c r="D293" i="34"/>
  <c r="D292" i="34"/>
  <c r="D291" i="34"/>
  <c r="D290" i="34"/>
  <c r="D289" i="34"/>
  <c r="D288" i="34"/>
  <c r="D287" i="34"/>
  <c r="D286" i="34"/>
  <c r="D285" i="34"/>
  <c r="D284" i="34"/>
  <c r="D283" i="34"/>
  <c r="D282" i="34"/>
  <c r="D281" i="34"/>
  <c r="D280" i="34"/>
  <c r="D279" i="34"/>
  <c r="D278" i="34"/>
  <c r="D277" i="34"/>
  <c r="D276" i="34"/>
  <c r="D275" i="34"/>
  <c r="D274" i="34"/>
  <c r="D273" i="34"/>
  <c r="D272" i="34"/>
  <c r="D271" i="34"/>
  <c r="D270" i="34"/>
  <c r="D269" i="34"/>
  <c r="D268" i="34"/>
  <c r="D267" i="34"/>
  <c r="D266" i="34"/>
  <c r="D265" i="34"/>
  <c r="D264" i="34"/>
  <c r="D263" i="34"/>
  <c r="D262" i="34"/>
  <c r="D261" i="34"/>
  <c r="D260" i="34"/>
  <c r="D259" i="34"/>
  <c r="D258" i="34"/>
  <c r="D257" i="34"/>
  <c r="D256" i="34"/>
  <c r="D255" i="34"/>
  <c r="D254" i="34"/>
  <c r="D253" i="34"/>
  <c r="D252" i="34"/>
  <c r="D251" i="34"/>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83" i="34"/>
  <c r="D182" i="34"/>
  <c r="D180" i="34"/>
  <c r="D178" i="34"/>
  <c r="D173" i="34"/>
  <c r="D172" i="34"/>
  <c r="D171" i="34"/>
  <c r="D170" i="34"/>
  <c r="D169" i="34"/>
  <c r="D166" i="34"/>
  <c r="D165" i="34"/>
  <c r="D164" i="34"/>
  <c r="D163" i="34"/>
  <c r="D162" i="34"/>
  <c r="D161" i="34"/>
  <c r="D160" i="34"/>
  <c r="D159" i="34"/>
  <c r="D158" i="34"/>
  <c r="D157" i="34"/>
  <c r="D155" i="34"/>
  <c r="D154" i="34"/>
  <c r="D153" i="34"/>
  <c r="D152" i="34"/>
  <c r="D151" i="34"/>
  <c r="D150" i="34"/>
  <c r="D149" i="34"/>
  <c r="D148" i="34"/>
  <c r="D147" i="34"/>
  <c r="D146" i="34"/>
  <c r="D145" i="34"/>
  <c r="D144" i="34"/>
  <c r="D143" i="34"/>
  <c r="D142" i="34"/>
  <c r="D139" i="34"/>
  <c r="D138" i="34"/>
  <c r="D136" i="34"/>
  <c r="D134" i="34"/>
  <c r="D133" i="34"/>
  <c r="D132" i="34"/>
  <c r="D131" i="34"/>
  <c r="D130" i="34"/>
  <c r="D129" i="34"/>
  <c r="D128" i="34"/>
  <c r="D127" i="34"/>
  <c r="D126" i="34"/>
  <c r="D125" i="34"/>
  <c r="D124" i="34"/>
  <c r="D123" i="34"/>
  <c r="D12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3" i="34"/>
  <c r="D92" i="34"/>
  <c r="D91" i="34"/>
  <c r="D90" i="34"/>
  <c r="D89" i="34"/>
  <c r="D88" i="34"/>
  <c r="D87" i="34"/>
  <c r="D86" i="34"/>
  <c r="D85" i="34"/>
  <c r="D84" i="34"/>
  <c r="D83" i="34"/>
  <c r="D82" i="34"/>
  <c r="D80" i="34"/>
  <c r="D79" i="34"/>
  <c r="D77" i="34"/>
  <c r="D76" i="34"/>
  <c r="D75" i="34"/>
  <c r="D74" i="34"/>
  <c r="D73" i="34"/>
  <c r="D72" i="34"/>
  <c r="D70"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9" i="34"/>
  <c r="D8" i="34"/>
  <c r="D7" i="34"/>
  <c r="D6" i="34"/>
  <c r="D5" i="34"/>
  <c r="D4" i="34"/>
  <c r="C536" i="34"/>
  <c r="C535" i="34"/>
  <c r="C534" i="34"/>
  <c r="C533" i="34"/>
  <c r="C532" i="34"/>
  <c r="C531" i="34"/>
  <c r="C530" i="34"/>
  <c r="C529" i="34"/>
  <c r="C528" i="34"/>
  <c r="C527" i="34"/>
  <c r="C526" i="34"/>
  <c r="C525" i="34"/>
  <c r="C524" i="34"/>
  <c r="C523" i="34"/>
  <c r="C522" i="34"/>
  <c r="C521" i="34"/>
  <c r="C520" i="34"/>
  <c r="C519" i="34"/>
  <c r="C518" i="34"/>
  <c r="C517" i="34"/>
  <c r="C516" i="34"/>
  <c r="C515" i="34"/>
  <c r="C514" i="34"/>
  <c r="C513" i="34"/>
  <c r="C512" i="34"/>
  <c r="C511" i="34"/>
  <c r="C510" i="34"/>
  <c r="C509" i="34"/>
  <c r="C508" i="34"/>
  <c r="C507" i="34"/>
  <c r="C506" i="34"/>
  <c r="C505" i="34"/>
  <c r="C504" i="34"/>
  <c r="C503" i="34"/>
  <c r="C502" i="34"/>
  <c r="C501" i="34"/>
  <c r="C500" i="34"/>
  <c r="C499" i="34"/>
  <c r="C498" i="34"/>
  <c r="C497" i="34"/>
  <c r="C496" i="34"/>
  <c r="C495" i="34"/>
  <c r="C494" i="34"/>
  <c r="C493" i="34"/>
  <c r="C492" i="34"/>
  <c r="C491" i="34"/>
  <c r="C490" i="34"/>
  <c r="C489" i="34"/>
  <c r="C488" i="34"/>
  <c r="C487" i="34"/>
  <c r="C486" i="34"/>
  <c r="C485" i="34"/>
  <c r="C484" i="34"/>
  <c r="C483" i="34"/>
  <c r="C482" i="34"/>
  <c r="C481" i="34"/>
  <c r="C480" i="34"/>
  <c r="C479" i="34"/>
  <c r="C478" i="34"/>
  <c r="C477" i="34"/>
  <c r="C476" i="34"/>
  <c r="C475" i="34"/>
  <c r="C474" i="34"/>
  <c r="C473" i="34"/>
  <c r="C472" i="34"/>
  <c r="C471" i="34"/>
  <c r="C470" i="34"/>
  <c r="C469" i="34"/>
  <c r="C468" i="34"/>
  <c r="C467" i="34"/>
  <c r="C466" i="34"/>
  <c r="C465" i="34"/>
  <c r="C464" i="34"/>
  <c r="C463" i="34"/>
  <c r="C462" i="34"/>
  <c r="C461" i="34"/>
  <c r="C460" i="34"/>
  <c r="C459" i="34"/>
  <c r="C458" i="34"/>
  <c r="C457" i="34"/>
  <c r="C456" i="34"/>
  <c r="C455" i="34"/>
  <c r="C454" i="34"/>
  <c r="C453" i="34"/>
  <c r="C452" i="34"/>
  <c r="C451" i="34"/>
  <c r="C450" i="34"/>
  <c r="C449" i="34"/>
  <c r="C448" i="34"/>
  <c r="C447" i="34"/>
  <c r="C446" i="34"/>
  <c r="C445" i="34"/>
  <c r="C444" i="34"/>
  <c r="C443" i="34"/>
  <c r="C442" i="34"/>
  <c r="C441" i="34"/>
  <c r="C440" i="34"/>
  <c r="C439" i="34"/>
  <c r="C438" i="34"/>
  <c r="C437" i="34"/>
  <c r="C436" i="34"/>
  <c r="C435" i="34"/>
  <c r="C434" i="34"/>
  <c r="C433" i="34"/>
  <c r="C432" i="34"/>
  <c r="C431" i="34"/>
  <c r="C430" i="34"/>
  <c r="C429" i="34"/>
  <c r="C428" i="34"/>
  <c r="C427" i="34"/>
  <c r="C426" i="34"/>
  <c r="C425" i="34"/>
  <c r="C424" i="34"/>
  <c r="C423" i="34"/>
  <c r="C422" i="34"/>
  <c r="C421" i="34"/>
  <c r="C420" i="34"/>
  <c r="C419" i="34"/>
  <c r="C418" i="34"/>
  <c r="C417" i="34"/>
  <c r="C416" i="34"/>
  <c r="C415" i="34"/>
  <c r="C414" i="34"/>
  <c r="C413" i="34"/>
  <c r="C412" i="34"/>
  <c r="C411" i="34"/>
  <c r="C410" i="34"/>
  <c r="C409" i="34"/>
  <c r="C408" i="34"/>
  <c r="C407" i="34"/>
  <c r="C406" i="34"/>
  <c r="C405" i="34"/>
  <c r="C404" i="34"/>
  <c r="C403" i="34"/>
  <c r="C402" i="34"/>
  <c r="C401" i="34"/>
  <c r="C400" i="34"/>
  <c r="C399" i="34"/>
  <c r="C398" i="34"/>
  <c r="C397" i="34"/>
  <c r="C396" i="34"/>
  <c r="C395" i="34"/>
  <c r="C394" i="34"/>
  <c r="C393" i="34"/>
  <c r="C392" i="34"/>
  <c r="C391" i="34"/>
  <c r="C390" i="34"/>
  <c r="C389" i="34"/>
  <c r="C388" i="34"/>
  <c r="C387" i="34"/>
  <c r="C386" i="34"/>
  <c r="C385" i="34"/>
  <c r="C384" i="34"/>
  <c r="C383" i="34"/>
  <c r="C382" i="34"/>
  <c r="C381" i="34"/>
  <c r="C380" i="34"/>
  <c r="C379" i="34"/>
  <c r="C378" i="34"/>
  <c r="C377" i="34"/>
  <c r="C376" i="34"/>
  <c r="C375" i="34"/>
  <c r="C374" i="34"/>
  <c r="C373" i="34"/>
  <c r="C372" i="34"/>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C187" i="34"/>
  <c r="C186" i="34"/>
  <c r="C185" i="34"/>
  <c r="C184" i="34"/>
  <c r="C183" i="34"/>
  <c r="C182" i="34"/>
  <c r="C180" i="34"/>
  <c r="C178" i="34"/>
  <c r="C176" i="34"/>
  <c r="C173" i="34"/>
  <c r="C172" i="34"/>
  <c r="C171" i="34"/>
  <c r="C170" i="34"/>
  <c r="C169" i="34"/>
  <c r="C168" i="34"/>
  <c r="C167" i="34"/>
  <c r="C166" i="34"/>
  <c r="C165" i="34"/>
  <c r="C164" i="34"/>
  <c r="C163" i="34"/>
  <c r="C162" i="34"/>
  <c r="C161" i="34"/>
  <c r="C160" i="34"/>
  <c r="C159" i="34"/>
  <c r="C158" i="34"/>
  <c r="C157" i="34"/>
  <c r="C155" i="34"/>
  <c r="C154" i="34"/>
  <c r="C153" i="34"/>
  <c r="C152" i="34"/>
  <c r="C151" i="34"/>
  <c r="C150" i="34"/>
  <c r="C149" i="34"/>
  <c r="C148" i="34"/>
  <c r="C147" i="34"/>
  <c r="C146" i="34"/>
  <c r="C145" i="34"/>
  <c r="C144" i="34"/>
  <c r="C143" i="34"/>
  <c r="C142" i="34"/>
  <c r="C140" i="34"/>
  <c r="C139" i="34"/>
  <c r="C138" i="34"/>
  <c r="C137" i="34"/>
  <c r="C136" i="34"/>
  <c r="C134" i="34"/>
  <c r="C133" i="34"/>
  <c r="C132" i="34"/>
  <c r="C131" i="34"/>
  <c r="C130" i="34"/>
  <c r="C129" i="34"/>
  <c r="C128" i="34"/>
  <c r="C127" i="34"/>
  <c r="C126" i="34"/>
  <c r="C125" i="34"/>
  <c r="C124" i="34"/>
  <c r="C123" i="34"/>
  <c r="C12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3" i="34"/>
  <c r="C92" i="34"/>
  <c r="C91" i="34"/>
  <c r="C90" i="34"/>
  <c r="C89" i="34"/>
  <c r="C88" i="34"/>
  <c r="C87" i="34"/>
  <c r="C86" i="34"/>
  <c r="C85" i="34"/>
  <c r="C84" i="34"/>
  <c r="C83" i="34"/>
  <c r="C82" i="34"/>
  <c r="C80" i="34"/>
  <c r="C79" i="34"/>
  <c r="C77" i="34"/>
  <c r="C76" i="34"/>
  <c r="C75" i="34"/>
  <c r="C74" i="34"/>
  <c r="C73" i="34"/>
  <c r="C72" i="34"/>
  <c r="C70"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9" i="34"/>
  <c r="C8" i="34"/>
  <c r="C7" i="34"/>
  <c r="C6" i="34"/>
  <c r="C5" i="34"/>
  <c r="C4" i="34"/>
  <c r="G10" i="28" l="1"/>
  <c r="F10" i="28"/>
  <c r="I88" i="33" l="1"/>
  <c r="H88" i="33"/>
  <c r="G618" i="8" s="1"/>
  <c r="F9" i="36"/>
  <c r="G9" i="36"/>
  <c r="C151" i="8" l="1"/>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H8" i="21" l="1"/>
  <c r="H63" i="21" l="1"/>
  <c r="B600"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C11" i="8"/>
  <c r="B11" i="8"/>
  <c r="O1088" i="25" l="1"/>
  <c r="N1088" i="25"/>
  <c r="M51" i="3" l="1"/>
  <c r="I51" i="3"/>
  <c r="C51" i="3"/>
  <c r="G622" i="8" l="1"/>
  <c r="CF2" i="30"/>
  <c r="A4" i="36" l="1"/>
  <c r="A3" i="36"/>
  <c r="A4" i="35"/>
  <c r="A3" i="35"/>
  <c r="G624" i="8" l="1"/>
  <c r="G619" i="8"/>
  <c r="DI3" i="30"/>
  <c r="DH3" i="30"/>
  <c r="B320" i="31"/>
  <c r="B318" i="31"/>
  <c r="B362" i="31"/>
  <c r="B330" i="31"/>
  <c r="B358" i="31"/>
  <c r="B234" i="31"/>
  <c r="B286" i="31"/>
  <c r="B198" i="31"/>
  <c r="B104" i="31"/>
  <c r="B118" i="31"/>
  <c r="B242" i="31"/>
  <c r="B70" i="31"/>
  <c r="B388" i="31"/>
  <c r="B22" i="31"/>
  <c r="B26" i="31"/>
  <c r="B46" i="31"/>
  <c r="B24" i="31"/>
  <c r="B12" i="31"/>
  <c r="B42" i="31"/>
  <c r="B10" i="31"/>
  <c r="B40" i="31"/>
  <c r="B14" i="31"/>
  <c r="X275" i="31" l="1"/>
  <c r="Y275" i="31" s="1"/>
  <c r="V287" i="31"/>
  <c r="U287" i="31"/>
  <c r="C287" i="31"/>
  <c r="X274" i="31"/>
  <c r="Y274" i="31" s="1"/>
  <c r="AA274" i="31" s="1"/>
  <c r="V286" i="31"/>
  <c r="W286" i="31" s="1"/>
  <c r="U286" i="31"/>
  <c r="C286" i="31"/>
  <c r="D286" i="31" s="1"/>
  <c r="Z274"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24" i="8" l="1"/>
  <c r="F619" i="8"/>
  <c r="F620" i="8"/>
  <c r="F621" i="8"/>
  <c r="G620" i="8"/>
  <c r="G621" i="8"/>
  <c r="H624" i="8" l="1"/>
  <c r="J624" i="8"/>
  <c r="H620" i="8"/>
  <c r="H621" i="8"/>
  <c r="J620" i="8"/>
  <c r="J621" i="8"/>
  <c r="H618" i="8"/>
  <c r="J618" i="8"/>
  <c r="H619" i="8"/>
  <c r="J619" i="8" l="1"/>
  <c r="B3" i="31"/>
  <c r="F12" i="3" l="1"/>
  <c r="A4" i="33" l="1"/>
  <c r="A3" i="33"/>
  <c r="A4" i="28"/>
  <c r="A3" i="28"/>
  <c r="F59"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6" i="3"/>
  <c r="C46" i="3"/>
  <c r="C45" i="3"/>
  <c r="F44" i="3"/>
  <c r="C44" i="3"/>
  <c r="C43" i="3"/>
  <c r="F42" i="3"/>
  <c r="F41" i="3"/>
  <c r="F40" i="3"/>
  <c r="F39" i="3"/>
  <c r="F38" i="3"/>
  <c r="F37" i="3"/>
  <c r="F36" i="3"/>
  <c r="F35" i="3"/>
  <c r="F32" i="3"/>
  <c r="F31" i="3"/>
  <c r="F30" i="3"/>
  <c r="F28" i="3"/>
  <c r="F26"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15" i="31"/>
  <c r="Y215" i="31" s="1"/>
  <c r="V215" i="31"/>
  <c r="U215" i="31"/>
  <c r="C215" i="31"/>
  <c r="X214" i="31"/>
  <c r="Z214" i="31" s="1"/>
  <c r="V214" i="31"/>
  <c r="W214" i="31" s="1"/>
  <c r="U214" i="31"/>
  <c r="C214" i="31"/>
  <c r="D214" i="31" s="1"/>
  <c r="B214" i="31"/>
  <c r="X203" i="31"/>
  <c r="Y203" i="31" s="1"/>
  <c r="V213" i="31"/>
  <c r="U213" i="31"/>
  <c r="C213" i="31"/>
  <c r="X202" i="31"/>
  <c r="Z202" i="31" s="1"/>
  <c r="V212" i="31"/>
  <c r="W212" i="31" s="1"/>
  <c r="U212" i="31"/>
  <c r="C212" i="31"/>
  <c r="D212" i="31" s="1"/>
  <c r="B212" i="31"/>
  <c r="X199" i="31"/>
  <c r="Y199" i="31" s="1"/>
  <c r="V211" i="31"/>
  <c r="U211" i="31"/>
  <c r="C211" i="31"/>
  <c r="X198" i="31"/>
  <c r="Z198" i="31" s="1"/>
  <c r="V210" i="31"/>
  <c r="W210" i="31" s="1"/>
  <c r="U210" i="31"/>
  <c r="C210" i="31"/>
  <c r="D210" i="31" s="1"/>
  <c r="B210" i="31"/>
  <c r="X99" i="31"/>
  <c r="Y99" i="31" s="1"/>
  <c r="V99" i="31"/>
  <c r="U99" i="31"/>
  <c r="C99" i="31"/>
  <c r="X98" i="31"/>
  <c r="Z98" i="31" s="1"/>
  <c r="V98" i="31"/>
  <c r="W98" i="31" s="1"/>
  <c r="U98" i="31"/>
  <c r="C98" i="31"/>
  <c r="D98" i="31" s="1"/>
  <c r="B98" i="31"/>
  <c r="X97" i="31"/>
  <c r="Y97" i="31" s="1"/>
  <c r="V97" i="31"/>
  <c r="U97" i="31"/>
  <c r="C97" i="31"/>
  <c r="X96" i="31"/>
  <c r="Z96" i="31" s="1"/>
  <c r="V96" i="31"/>
  <c r="W96" i="31" s="1"/>
  <c r="U96" i="31"/>
  <c r="C96" i="31"/>
  <c r="D96" i="31" s="1"/>
  <c r="B96" i="31"/>
  <c r="X95" i="31"/>
  <c r="Y95" i="31" s="1"/>
  <c r="V95" i="31"/>
  <c r="U95" i="31"/>
  <c r="C95" i="31"/>
  <c r="X94" i="31"/>
  <c r="Y94" i="31" s="1"/>
  <c r="AA94" i="31" s="1"/>
  <c r="V94" i="31"/>
  <c r="W94" i="31" s="1"/>
  <c r="U94" i="31"/>
  <c r="C94" i="31"/>
  <c r="D94" i="31" s="1"/>
  <c r="B94" i="31"/>
  <c r="X93" i="31"/>
  <c r="Y93" i="31" s="1"/>
  <c r="V93" i="31"/>
  <c r="U93" i="31"/>
  <c r="C93" i="31"/>
  <c r="X92" i="31"/>
  <c r="Y92" i="31" s="1"/>
  <c r="AA92" i="31" s="1"/>
  <c r="V92" i="31"/>
  <c r="W92" i="31" s="1"/>
  <c r="U92" i="31"/>
  <c r="C92" i="31"/>
  <c r="D92" i="31" s="1"/>
  <c r="B92" i="31"/>
  <c r="X91" i="31"/>
  <c r="Y91" i="31" s="1"/>
  <c r="V91" i="31"/>
  <c r="U91" i="31"/>
  <c r="C91" i="31"/>
  <c r="X90" i="31"/>
  <c r="Z90" i="31" s="1"/>
  <c r="V90" i="31"/>
  <c r="W90" i="31" s="1"/>
  <c r="U90" i="31"/>
  <c r="C90" i="31"/>
  <c r="D90" i="31" s="1"/>
  <c r="B90" i="31"/>
  <c r="X89" i="31"/>
  <c r="Y89" i="31" s="1"/>
  <c r="V89" i="31"/>
  <c r="U89" i="31"/>
  <c r="C89" i="31"/>
  <c r="X88" i="31"/>
  <c r="Z88" i="31" s="1"/>
  <c r="V88" i="31"/>
  <c r="W88" i="31" s="1"/>
  <c r="U88" i="31"/>
  <c r="C88" i="31"/>
  <c r="D88" i="31" s="1"/>
  <c r="B88" i="31"/>
  <c r="X87" i="31"/>
  <c r="Y87" i="31" s="1"/>
  <c r="V87" i="31"/>
  <c r="U87" i="31"/>
  <c r="C87" i="31"/>
  <c r="X86" i="31"/>
  <c r="Z86" i="31" s="1"/>
  <c r="V86" i="31"/>
  <c r="W86" i="31" s="1"/>
  <c r="U86" i="31"/>
  <c r="C86" i="31"/>
  <c r="D86" i="31" s="1"/>
  <c r="B86" i="31"/>
  <c r="X83" i="31"/>
  <c r="Y83" i="31" s="1"/>
  <c r="V83" i="31"/>
  <c r="U83" i="31"/>
  <c r="C83" i="31"/>
  <c r="X82" i="31"/>
  <c r="Z82" i="31" s="1"/>
  <c r="V82" i="31"/>
  <c r="W82" i="31" s="1"/>
  <c r="U82" i="31"/>
  <c r="C82" i="31"/>
  <c r="D82" i="31" s="1"/>
  <c r="B82" i="31"/>
  <c r="X81" i="31"/>
  <c r="Y81" i="31" s="1"/>
  <c r="V81" i="31"/>
  <c r="U81" i="31"/>
  <c r="C81" i="31"/>
  <c r="X80" i="31"/>
  <c r="Y80" i="31" s="1"/>
  <c r="AA80" i="31" s="1"/>
  <c r="V80" i="31"/>
  <c r="W80" i="31" s="1"/>
  <c r="U80" i="31"/>
  <c r="C80" i="31"/>
  <c r="D80" i="31" s="1"/>
  <c r="B80" i="31"/>
  <c r="X79" i="31"/>
  <c r="Y79" i="31" s="1"/>
  <c r="V79" i="31"/>
  <c r="U79" i="31"/>
  <c r="C79" i="31"/>
  <c r="X78" i="31"/>
  <c r="Z78" i="31" s="1"/>
  <c r="V78" i="31"/>
  <c r="W78" i="31" s="1"/>
  <c r="U78" i="31"/>
  <c r="C78" i="31"/>
  <c r="D78" i="31" s="1"/>
  <c r="B78" i="31"/>
  <c r="X85" i="31"/>
  <c r="Y85" i="31" s="1"/>
  <c r="V85" i="31"/>
  <c r="U85" i="31"/>
  <c r="C85" i="31"/>
  <c r="X84" i="31"/>
  <c r="Y84" i="31" s="1"/>
  <c r="AA84" i="31" s="1"/>
  <c r="V84" i="31"/>
  <c r="W84" i="31" s="1"/>
  <c r="U84" i="31"/>
  <c r="C84" i="31"/>
  <c r="D84" i="31" s="1"/>
  <c r="B84" i="31"/>
  <c r="X1171" i="31"/>
  <c r="Y1171" i="31" s="1"/>
  <c r="V1171" i="31"/>
  <c r="U1171" i="31"/>
  <c r="C1171" i="31"/>
  <c r="X1170" i="31"/>
  <c r="Y1170" i="31" s="1"/>
  <c r="AA1170" i="31" s="1"/>
  <c r="V1170" i="31"/>
  <c r="W1170" i="31" s="1"/>
  <c r="U1170" i="31"/>
  <c r="C1170" i="31"/>
  <c r="D1170" i="31" s="1"/>
  <c r="B1170" i="31"/>
  <c r="X437" i="31"/>
  <c r="Y437" i="31" s="1"/>
  <c r="V437" i="31"/>
  <c r="U437" i="31"/>
  <c r="C437" i="31"/>
  <c r="X436" i="31"/>
  <c r="Y436" i="31" s="1"/>
  <c r="AA436" i="31" s="1"/>
  <c r="V436" i="31"/>
  <c r="W436" i="31" s="1"/>
  <c r="U436" i="31"/>
  <c r="C436" i="31"/>
  <c r="D436" i="31" s="1"/>
  <c r="B436" i="31"/>
  <c r="X7" i="31"/>
  <c r="Y7" i="31" s="1"/>
  <c r="V7" i="31"/>
  <c r="U7" i="31"/>
  <c r="C7" i="31"/>
  <c r="X6" i="31"/>
  <c r="Z6" i="31" s="1"/>
  <c r="V6" i="31"/>
  <c r="W6" i="31" s="1"/>
  <c r="U6" i="31"/>
  <c r="C6" i="31"/>
  <c r="D6" i="31" s="1"/>
  <c r="B6" i="31"/>
  <c r="X197" i="31"/>
  <c r="Y197" i="31" s="1"/>
  <c r="V209" i="31"/>
  <c r="U209" i="31"/>
  <c r="C209" i="31"/>
  <c r="X196" i="31"/>
  <c r="Z196" i="31" s="1"/>
  <c r="V208" i="31"/>
  <c r="W208" i="31" s="1"/>
  <c r="U208" i="31"/>
  <c r="C208" i="31"/>
  <c r="D208" i="31" s="1"/>
  <c r="B208" i="31"/>
  <c r="X389" i="31"/>
  <c r="Y389" i="31" s="1"/>
  <c r="V9" i="31"/>
  <c r="U9" i="31"/>
  <c r="C9" i="31"/>
  <c r="X388" i="31"/>
  <c r="Z388" i="31" s="1"/>
  <c r="V8" i="31"/>
  <c r="W8" i="31" s="1"/>
  <c r="U8" i="31"/>
  <c r="C8" i="31"/>
  <c r="D8" i="31" s="1"/>
  <c r="B8" i="31"/>
  <c r="V1173" i="31"/>
  <c r="U1173" i="31"/>
  <c r="C1173" i="31"/>
  <c r="AA396" i="31"/>
  <c r="Z396" i="31"/>
  <c r="V1172" i="31"/>
  <c r="W1172" i="31" s="1"/>
  <c r="U1172" i="31"/>
  <c r="C1172" i="31"/>
  <c r="D1172" i="31" s="1"/>
  <c r="V1179" i="31"/>
  <c r="U1179" i="31"/>
  <c r="C1179" i="31"/>
  <c r="AA1176" i="31"/>
  <c r="Z1176" i="31"/>
  <c r="V1178" i="31"/>
  <c r="W1178" i="31" s="1"/>
  <c r="U1178" i="31"/>
  <c r="C1178" i="31"/>
  <c r="D1178" i="31" s="1"/>
  <c r="X31" i="31"/>
  <c r="Y31" i="31" s="1"/>
  <c r="V31" i="31"/>
  <c r="U31" i="31"/>
  <c r="C31" i="31"/>
  <c r="X30" i="31"/>
  <c r="Z30" i="31" s="1"/>
  <c r="V30" i="31"/>
  <c r="W30" i="31" s="1"/>
  <c r="U30" i="31"/>
  <c r="C30" i="31"/>
  <c r="D30" i="31" s="1"/>
  <c r="B30" i="31"/>
  <c r="V1175" i="31"/>
  <c r="U1175" i="31"/>
  <c r="C1175" i="31"/>
  <c r="AA410" i="31"/>
  <c r="Z410" i="31"/>
  <c r="V1174" i="31"/>
  <c r="W1174" i="31" s="1"/>
  <c r="U1174" i="31"/>
  <c r="C1174" i="31"/>
  <c r="D1174" i="31" s="1"/>
  <c r="V1177" i="31"/>
  <c r="U1177" i="31"/>
  <c r="C1177" i="31"/>
  <c r="AA1174" i="31"/>
  <c r="Z1174" i="31"/>
  <c r="V1176" i="31"/>
  <c r="W1176" i="31" s="1"/>
  <c r="U1176" i="31"/>
  <c r="C1176" i="31"/>
  <c r="D1176" i="31" s="1"/>
  <c r="X243" i="31"/>
  <c r="Y243" i="31" s="1"/>
  <c r="V223" i="31"/>
  <c r="U223" i="31"/>
  <c r="C223" i="31"/>
  <c r="X242" i="31"/>
  <c r="Z242" i="31" s="1"/>
  <c r="V222" i="31"/>
  <c r="W222" i="31" s="1"/>
  <c r="U222" i="31"/>
  <c r="C222" i="31"/>
  <c r="D222" i="31" s="1"/>
  <c r="B222" i="31"/>
  <c r="Y371" i="31"/>
  <c r="V373" i="31"/>
  <c r="U373" i="31"/>
  <c r="C373" i="31"/>
  <c r="Y370" i="31"/>
  <c r="AA370" i="31" s="1"/>
  <c r="V372" i="31"/>
  <c r="W372" i="31" s="1"/>
  <c r="U372" i="31"/>
  <c r="C372" i="31"/>
  <c r="D372" i="31" s="1"/>
  <c r="B372" i="31"/>
  <c r="X331" i="31"/>
  <c r="Y331" i="31" s="1"/>
  <c r="V233" i="31"/>
  <c r="U233" i="31"/>
  <c r="C233" i="31"/>
  <c r="X330" i="31"/>
  <c r="Y330" i="31" s="1"/>
  <c r="AA330" i="31" s="1"/>
  <c r="V232" i="31"/>
  <c r="W232" i="31" s="1"/>
  <c r="U232" i="31"/>
  <c r="C232" i="31"/>
  <c r="D232" i="31" s="1"/>
  <c r="B232" i="31"/>
  <c r="X205" i="31"/>
  <c r="Y205" i="31" s="1"/>
  <c r="V219" i="31"/>
  <c r="U219" i="31"/>
  <c r="C219" i="31"/>
  <c r="X204" i="31"/>
  <c r="Z204" i="31" s="1"/>
  <c r="V218" i="31"/>
  <c r="W218" i="31" s="1"/>
  <c r="U218" i="31"/>
  <c r="C218" i="31"/>
  <c r="D218" i="31" s="1"/>
  <c r="B218" i="31"/>
  <c r="X235" i="31"/>
  <c r="Y235" i="31" s="1"/>
  <c r="V173" i="31"/>
  <c r="U173" i="31"/>
  <c r="C173" i="31"/>
  <c r="X234" i="31"/>
  <c r="Z234" i="31" s="1"/>
  <c r="V172" i="31"/>
  <c r="W172" i="31" s="1"/>
  <c r="U172" i="31"/>
  <c r="C172" i="31"/>
  <c r="D172" i="31" s="1"/>
  <c r="B172" i="31"/>
  <c r="X135" i="31"/>
  <c r="Y135" i="31" s="1"/>
  <c r="V235" i="31"/>
  <c r="U235" i="31"/>
  <c r="C235" i="31"/>
  <c r="X134" i="31"/>
  <c r="Z134" i="31" s="1"/>
  <c r="V234" i="31"/>
  <c r="W234" i="31" s="1"/>
  <c r="U234" i="31"/>
  <c r="C234" i="31"/>
  <c r="D234" i="31" s="1"/>
  <c r="X47" i="31"/>
  <c r="Y47" i="31" s="1"/>
  <c r="V47" i="31"/>
  <c r="U47" i="31"/>
  <c r="C47" i="31"/>
  <c r="X46" i="31"/>
  <c r="Z46" i="31" s="1"/>
  <c r="V46" i="31"/>
  <c r="W46" i="31" s="1"/>
  <c r="U46" i="31"/>
  <c r="C46" i="31"/>
  <c r="D46" i="31" s="1"/>
  <c r="X347" i="31"/>
  <c r="Y347" i="31" s="1"/>
  <c r="V345" i="31"/>
  <c r="U345" i="31"/>
  <c r="C345" i="31"/>
  <c r="X346" i="31"/>
  <c r="Z346" i="31" s="1"/>
  <c r="V344" i="31"/>
  <c r="W344" i="31" s="1"/>
  <c r="U344" i="31"/>
  <c r="C344" i="31"/>
  <c r="D344" i="31" s="1"/>
  <c r="B344" i="31"/>
  <c r="X357" i="31"/>
  <c r="Y357" i="31" s="1"/>
  <c r="V359" i="31"/>
  <c r="U359" i="31"/>
  <c r="C359" i="31"/>
  <c r="X356" i="31"/>
  <c r="Z356" i="31" s="1"/>
  <c r="V358" i="31"/>
  <c r="W358" i="31" s="1"/>
  <c r="U358" i="31"/>
  <c r="C358" i="31"/>
  <c r="D358" i="31" s="1"/>
  <c r="X353" i="31"/>
  <c r="Y353" i="31" s="1"/>
  <c r="V355" i="31"/>
  <c r="U355" i="31"/>
  <c r="C355" i="31"/>
  <c r="X352" i="31"/>
  <c r="Y352" i="31" s="1"/>
  <c r="AA352" i="31" s="1"/>
  <c r="V354" i="31"/>
  <c r="W354" i="31" s="1"/>
  <c r="U354" i="31"/>
  <c r="C354" i="31"/>
  <c r="D354" i="31" s="1"/>
  <c r="B354" i="31"/>
  <c r="X113" i="31"/>
  <c r="Y113" i="31" s="1"/>
  <c r="V129" i="31"/>
  <c r="U129" i="31"/>
  <c r="C129" i="31"/>
  <c r="X112" i="31"/>
  <c r="Y112" i="31" s="1"/>
  <c r="AA112" i="31" s="1"/>
  <c r="V128" i="31"/>
  <c r="W128" i="31" s="1"/>
  <c r="U128" i="31"/>
  <c r="C128" i="31"/>
  <c r="D128" i="31" s="1"/>
  <c r="B128" i="31"/>
  <c r="X227" i="31"/>
  <c r="Y227" i="31" s="1"/>
  <c r="V247" i="31"/>
  <c r="U247" i="31"/>
  <c r="C247" i="31"/>
  <c r="X226" i="31"/>
  <c r="Z226" i="31" s="1"/>
  <c r="V246" i="31"/>
  <c r="W246" i="31" s="1"/>
  <c r="U246" i="31"/>
  <c r="C246" i="31"/>
  <c r="D246" i="31" s="1"/>
  <c r="B246" i="31"/>
  <c r="X265" i="31"/>
  <c r="Y265" i="31" s="1"/>
  <c r="V277" i="31"/>
  <c r="U277" i="31"/>
  <c r="C277" i="31"/>
  <c r="X264" i="31"/>
  <c r="Z264" i="31" s="1"/>
  <c r="V276" i="31"/>
  <c r="W276" i="31" s="1"/>
  <c r="U276" i="31"/>
  <c r="C276" i="31"/>
  <c r="D276" i="31" s="1"/>
  <c r="B276" i="31"/>
  <c r="X201" i="31"/>
  <c r="Y201" i="31" s="1"/>
  <c r="V231" i="31"/>
  <c r="U231" i="31"/>
  <c r="C231" i="31"/>
  <c r="X200" i="31"/>
  <c r="Z200" i="31" s="1"/>
  <c r="V230" i="31"/>
  <c r="W230" i="31" s="1"/>
  <c r="U230" i="31"/>
  <c r="C230" i="31"/>
  <c r="D230" i="31" s="1"/>
  <c r="B230" i="31"/>
  <c r="X53" i="31"/>
  <c r="Y53" i="31" s="1"/>
  <c r="V59" i="31"/>
  <c r="U59" i="31"/>
  <c r="C59" i="31"/>
  <c r="X52" i="31"/>
  <c r="Z52" i="31" s="1"/>
  <c r="V58" i="31"/>
  <c r="W58" i="31" s="1"/>
  <c r="U58" i="31"/>
  <c r="C58" i="31"/>
  <c r="D58" i="31" s="1"/>
  <c r="B58" i="31"/>
  <c r="X319" i="31"/>
  <c r="Y319" i="31" s="1"/>
  <c r="U319" i="31"/>
  <c r="C319" i="31"/>
  <c r="X318" i="31"/>
  <c r="Z318" i="31" s="1"/>
  <c r="W318" i="31"/>
  <c r="U318" i="31"/>
  <c r="C318" i="31"/>
  <c r="D318" i="31" s="1"/>
  <c r="Y43" i="31"/>
  <c r="V351" i="31"/>
  <c r="U351" i="31"/>
  <c r="C351" i="31"/>
  <c r="Z42" i="31"/>
  <c r="V350" i="31"/>
  <c r="W350" i="31" s="1"/>
  <c r="U350" i="31"/>
  <c r="C350" i="31"/>
  <c r="D350" i="31" s="1"/>
  <c r="B350" i="31"/>
  <c r="X179" i="31"/>
  <c r="Y179" i="31" s="1"/>
  <c r="V205" i="31"/>
  <c r="U205" i="31"/>
  <c r="C205" i="31"/>
  <c r="X178" i="31"/>
  <c r="Y178" i="31" s="1"/>
  <c r="AA178" i="31" s="1"/>
  <c r="V204" i="31"/>
  <c r="W204" i="31" s="1"/>
  <c r="U204" i="31"/>
  <c r="C204" i="31"/>
  <c r="D204" i="31" s="1"/>
  <c r="B204" i="31"/>
  <c r="X41" i="31"/>
  <c r="Y41" i="31" s="1"/>
  <c r="V43" i="31"/>
  <c r="U43" i="31"/>
  <c r="C43" i="31"/>
  <c r="X40" i="31"/>
  <c r="Y40" i="31" s="1"/>
  <c r="AA40" i="31" s="1"/>
  <c r="V42" i="31"/>
  <c r="W42" i="31" s="1"/>
  <c r="U42" i="31"/>
  <c r="C42" i="31"/>
  <c r="D42" i="31" s="1"/>
  <c r="Y413" i="31"/>
  <c r="V413" i="31"/>
  <c r="U413" i="31"/>
  <c r="C413" i="31"/>
  <c r="Z412" i="31"/>
  <c r="Y412" i="31"/>
  <c r="AA412" i="31" s="1"/>
  <c r="V412" i="31"/>
  <c r="W412" i="31" s="1"/>
  <c r="U412" i="31"/>
  <c r="C412" i="31"/>
  <c r="D412" i="31" s="1"/>
  <c r="B412" i="31"/>
  <c r="X67" i="31"/>
  <c r="Y67" i="31" s="1"/>
  <c r="V69" i="31"/>
  <c r="U69" i="31"/>
  <c r="C69" i="31"/>
  <c r="X66" i="31"/>
  <c r="Z66" i="31" s="1"/>
  <c r="V68" i="31"/>
  <c r="W68" i="31" s="1"/>
  <c r="U68" i="31"/>
  <c r="C68" i="31"/>
  <c r="D68" i="31" s="1"/>
  <c r="B68" i="31"/>
  <c r="Y349" i="31"/>
  <c r="V349" i="31"/>
  <c r="U349" i="31"/>
  <c r="C349" i="31"/>
  <c r="Z348" i="31"/>
  <c r="Y348" i="31"/>
  <c r="AA348" i="31" s="1"/>
  <c r="V348" i="31"/>
  <c r="W348" i="31" s="1"/>
  <c r="U348" i="31"/>
  <c r="C348" i="31"/>
  <c r="D348" i="31" s="1"/>
  <c r="B348" i="31"/>
  <c r="X435" i="31"/>
  <c r="Y435" i="31" s="1"/>
  <c r="V435" i="31"/>
  <c r="U435" i="31"/>
  <c r="C435" i="31"/>
  <c r="X434" i="31"/>
  <c r="Y434" i="31" s="1"/>
  <c r="AA434" i="31" s="1"/>
  <c r="V434" i="31"/>
  <c r="W434" i="31" s="1"/>
  <c r="U434" i="31"/>
  <c r="C434" i="31"/>
  <c r="D434" i="31" s="1"/>
  <c r="B434"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1155" i="31"/>
  <c r="Y1155" i="31" s="1"/>
  <c r="V1155" i="31"/>
  <c r="U1155" i="31"/>
  <c r="C1155" i="31"/>
  <c r="X1154" i="31"/>
  <c r="Z1154" i="31" s="1"/>
  <c r="V1154" i="31"/>
  <c r="W1154" i="31" s="1"/>
  <c r="U1154" i="31"/>
  <c r="C1154" i="31"/>
  <c r="D1154" i="31" s="1"/>
  <c r="B1154" i="31"/>
  <c r="X1147" i="31"/>
  <c r="Y1147" i="31" s="1"/>
  <c r="V1147" i="31"/>
  <c r="U1147" i="31"/>
  <c r="C1147" i="31"/>
  <c r="X1146" i="31"/>
  <c r="Z1146" i="31" s="1"/>
  <c r="V1146" i="31"/>
  <c r="W1146" i="31" s="1"/>
  <c r="U1146" i="31"/>
  <c r="C1146" i="31"/>
  <c r="D1146" i="31" s="1"/>
  <c r="B1146" i="31"/>
  <c r="X1145" i="31"/>
  <c r="Y1145" i="31" s="1"/>
  <c r="V1145" i="31"/>
  <c r="U1145" i="31"/>
  <c r="C1145" i="31"/>
  <c r="X1144" i="31"/>
  <c r="Z1144" i="31" s="1"/>
  <c r="V1144" i="31"/>
  <c r="W1144" i="31" s="1"/>
  <c r="U1144" i="31"/>
  <c r="C1144" i="31"/>
  <c r="D1144" i="31" s="1"/>
  <c r="B1144" i="31"/>
  <c r="X1143" i="31"/>
  <c r="Y1143" i="31" s="1"/>
  <c r="V1143" i="31"/>
  <c r="U1143" i="31"/>
  <c r="C1143" i="31"/>
  <c r="X1142" i="31"/>
  <c r="Y1142" i="31" s="1"/>
  <c r="AA1142" i="31" s="1"/>
  <c r="V1142" i="31"/>
  <c r="W1142" i="31" s="1"/>
  <c r="U1142" i="31"/>
  <c r="C1142" i="31"/>
  <c r="D1142" i="31" s="1"/>
  <c r="B1142" i="31"/>
  <c r="X1141" i="31"/>
  <c r="Y1141" i="31" s="1"/>
  <c r="V1141" i="31"/>
  <c r="U1141" i="31"/>
  <c r="C1141" i="31"/>
  <c r="X1140" i="31"/>
  <c r="Y1140" i="31" s="1"/>
  <c r="AA1140" i="31" s="1"/>
  <c r="V1140" i="31"/>
  <c r="W1140" i="31" s="1"/>
  <c r="U1140" i="31"/>
  <c r="C1140" i="31"/>
  <c r="D1140" i="31" s="1"/>
  <c r="B1140" i="31"/>
  <c r="X1139" i="31"/>
  <c r="Y1139" i="31" s="1"/>
  <c r="V1139" i="31"/>
  <c r="U1139" i="31"/>
  <c r="C1139" i="31"/>
  <c r="X1138" i="31"/>
  <c r="Y1138" i="31" s="1"/>
  <c r="AA1138" i="31" s="1"/>
  <c r="V1138" i="31"/>
  <c r="W1138" i="31" s="1"/>
  <c r="U1138" i="31"/>
  <c r="C1138" i="31"/>
  <c r="D1138" i="31" s="1"/>
  <c r="B1138" i="31"/>
  <c r="X1133" i="31"/>
  <c r="Y1133" i="31" s="1"/>
  <c r="V1133" i="31"/>
  <c r="U1133" i="31"/>
  <c r="C1133" i="31"/>
  <c r="X1132" i="31"/>
  <c r="Z1132" i="31" s="1"/>
  <c r="V1132" i="31"/>
  <c r="W1132" i="31" s="1"/>
  <c r="U1132" i="31"/>
  <c r="C1132" i="31"/>
  <c r="D1132" i="31" s="1"/>
  <c r="B1132" i="31"/>
  <c r="X1123" i="31"/>
  <c r="Y1123" i="31" s="1"/>
  <c r="V1123" i="31"/>
  <c r="U1123" i="31"/>
  <c r="C1123" i="31"/>
  <c r="X1122" i="31"/>
  <c r="Z1122" i="31" s="1"/>
  <c r="V1122" i="31"/>
  <c r="W1122" i="31" s="1"/>
  <c r="U1122" i="31"/>
  <c r="C1122" i="31"/>
  <c r="D1122" i="31" s="1"/>
  <c r="B1122" i="31"/>
  <c r="X1119" i="31"/>
  <c r="Y1119" i="31" s="1"/>
  <c r="V1119" i="31"/>
  <c r="U1119" i="31"/>
  <c r="C1119" i="31"/>
  <c r="X1118" i="31"/>
  <c r="Z1118" i="31" s="1"/>
  <c r="V1118" i="31"/>
  <c r="W1118" i="31" s="1"/>
  <c r="U1118" i="31"/>
  <c r="C1118" i="31"/>
  <c r="D1118" i="31" s="1"/>
  <c r="B1118" i="31"/>
  <c r="X125" i="31"/>
  <c r="Y125" i="31" s="1"/>
  <c r="V125" i="31"/>
  <c r="U125" i="31"/>
  <c r="C125" i="31"/>
  <c r="X124" i="31"/>
  <c r="Z124" i="31" s="1"/>
  <c r="V124" i="31"/>
  <c r="W124" i="31" s="1"/>
  <c r="U124" i="31"/>
  <c r="C124" i="31"/>
  <c r="D124" i="31" s="1"/>
  <c r="B124" i="31"/>
  <c r="X335" i="31"/>
  <c r="Y335" i="31" s="1"/>
  <c r="V207" i="31"/>
  <c r="U207" i="31"/>
  <c r="C207" i="31"/>
  <c r="X334" i="31"/>
  <c r="Z334" i="31" s="1"/>
  <c r="V206" i="31"/>
  <c r="W206" i="31" s="1"/>
  <c r="U206" i="31"/>
  <c r="C206" i="31"/>
  <c r="D206" i="31" s="1"/>
  <c r="B206" i="31"/>
  <c r="X279" i="31"/>
  <c r="Y279" i="31" s="1"/>
  <c r="V279" i="31"/>
  <c r="U279" i="31"/>
  <c r="C279" i="31"/>
  <c r="X278" i="31"/>
  <c r="Z278" i="31" s="1"/>
  <c r="V278" i="31"/>
  <c r="W278" i="31" s="1"/>
  <c r="U278" i="31"/>
  <c r="C278" i="31"/>
  <c r="D278" i="31" s="1"/>
  <c r="B278" i="31"/>
  <c r="X261" i="31"/>
  <c r="Y261" i="31" s="1"/>
  <c r="V261" i="31"/>
  <c r="U261" i="31"/>
  <c r="C261" i="31"/>
  <c r="X260" i="31"/>
  <c r="Y260" i="31" s="1"/>
  <c r="AA260" i="31" s="1"/>
  <c r="V260" i="31"/>
  <c r="W260" i="31" s="1"/>
  <c r="U260" i="31"/>
  <c r="C260" i="31"/>
  <c r="D260" i="31" s="1"/>
  <c r="B260" i="31"/>
  <c r="X221" i="31"/>
  <c r="Y221" i="31" s="1"/>
  <c r="V221" i="31"/>
  <c r="U221" i="31"/>
  <c r="C221" i="31"/>
  <c r="X220" i="31"/>
  <c r="Y220" i="31" s="1"/>
  <c r="AA220" i="31" s="1"/>
  <c r="V220" i="31"/>
  <c r="W220" i="31" s="1"/>
  <c r="U220" i="31"/>
  <c r="C220" i="31"/>
  <c r="D220" i="31" s="1"/>
  <c r="B220" i="31"/>
  <c r="X217" i="31"/>
  <c r="Y217" i="31" s="1"/>
  <c r="V217" i="31"/>
  <c r="U217" i="31"/>
  <c r="C217" i="31"/>
  <c r="X216" i="31"/>
  <c r="Y216" i="31" s="1"/>
  <c r="AA216" i="31" s="1"/>
  <c r="V216" i="31"/>
  <c r="W216" i="31" s="1"/>
  <c r="U216" i="31"/>
  <c r="C216" i="31"/>
  <c r="D216" i="31" s="1"/>
  <c r="B216" i="31"/>
  <c r="X195" i="31"/>
  <c r="Y195" i="31" s="1"/>
  <c r="V195" i="31"/>
  <c r="U195" i="31"/>
  <c r="C195" i="31"/>
  <c r="X194" i="31"/>
  <c r="Z194" i="31" s="1"/>
  <c r="V194" i="31"/>
  <c r="W194" i="31" s="1"/>
  <c r="U194" i="31"/>
  <c r="C194" i="31"/>
  <c r="D194" i="31" s="1"/>
  <c r="B194" i="31"/>
  <c r="X163" i="31"/>
  <c r="Y163" i="31" s="1"/>
  <c r="V163" i="31"/>
  <c r="U163" i="31"/>
  <c r="C163" i="31"/>
  <c r="X162" i="31"/>
  <c r="Z162" i="31" s="1"/>
  <c r="V162" i="31"/>
  <c r="W162" i="31" s="1"/>
  <c r="U162" i="31"/>
  <c r="C162" i="31"/>
  <c r="D162" i="31" s="1"/>
  <c r="B162" i="31"/>
  <c r="X131" i="31"/>
  <c r="Y131" i="31" s="1"/>
  <c r="V145" i="31"/>
  <c r="U145" i="31"/>
  <c r="C145" i="31"/>
  <c r="X130" i="31"/>
  <c r="Z130" i="31" s="1"/>
  <c r="V144" i="31"/>
  <c r="W144" i="31" s="1"/>
  <c r="U144" i="31"/>
  <c r="C144" i="31"/>
  <c r="D144" i="31" s="1"/>
  <c r="B144" i="31"/>
  <c r="X133" i="31"/>
  <c r="Y133" i="31" s="1"/>
  <c r="V133" i="31"/>
  <c r="U133" i="31"/>
  <c r="C133" i="31"/>
  <c r="X132" i="31"/>
  <c r="Z132" i="31" s="1"/>
  <c r="V132" i="31"/>
  <c r="W132" i="31" s="1"/>
  <c r="U132" i="31"/>
  <c r="C132" i="31"/>
  <c r="D132" i="31" s="1"/>
  <c r="B132" i="31"/>
  <c r="X123" i="31"/>
  <c r="Y123" i="31" s="1"/>
  <c r="V123" i="31"/>
  <c r="U123" i="31"/>
  <c r="C123" i="31"/>
  <c r="X122" i="31"/>
  <c r="Z122" i="31" s="1"/>
  <c r="V122" i="31"/>
  <c r="W122" i="31" s="1"/>
  <c r="U122" i="31"/>
  <c r="C122" i="31"/>
  <c r="D122" i="31" s="1"/>
  <c r="B122" i="31"/>
  <c r="X109" i="31"/>
  <c r="Y109" i="31" s="1"/>
  <c r="V109" i="31"/>
  <c r="U109" i="31"/>
  <c r="C109" i="31"/>
  <c r="X108" i="31"/>
  <c r="Y108" i="31" s="1"/>
  <c r="AA108" i="31" s="1"/>
  <c r="V108" i="31"/>
  <c r="W108" i="31" s="1"/>
  <c r="U108" i="31"/>
  <c r="C108" i="31"/>
  <c r="D108" i="31" s="1"/>
  <c r="B108" i="31"/>
  <c r="X77" i="31"/>
  <c r="Y77" i="31" s="1"/>
  <c r="V77" i="31"/>
  <c r="U77" i="31"/>
  <c r="C77" i="31"/>
  <c r="X76" i="31"/>
  <c r="Y76" i="31" s="1"/>
  <c r="AA76" i="31" s="1"/>
  <c r="V76" i="31"/>
  <c r="W76" i="31" s="1"/>
  <c r="U76" i="31"/>
  <c r="C76" i="31"/>
  <c r="D76" i="31" s="1"/>
  <c r="B76" i="31"/>
  <c r="X65" i="31"/>
  <c r="Y65" i="31" s="1"/>
  <c r="V65" i="31"/>
  <c r="U65" i="31"/>
  <c r="C65" i="31"/>
  <c r="X64" i="31"/>
  <c r="Z64" i="31" s="1"/>
  <c r="V64" i="31"/>
  <c r="W64" i="31" s="1"/>
  <c r="U64" i="31"/>
  <c r="C64" i="31"/>
  <c r="D64" i="31" s="1"/>
  <c r="B64" i="31"/>
  <c r="X55" i="31"/>
  <c r="Y55" i="31" s="1"/>
  <c r="V55" i="31"/>
  <c r="U55" i="31"/>
  <c r="C55" i="31"/>
  <c r="X54" i="31"/>
  <c r="Z54" i="31" s="1"/>
  <c r="V54" i="31"/>
  <c r="W54" i="31" s="1"/>
  <c r="U54" i="31"/>
  <c r="C54" i="31"/>
  <c r="D54" i="31" s="1"/>
  <c r="B54" i="31"/>
  <c r="X351" i="31"/>
  <c r="Y351" i="31" s="1"/>
  <c r="V113" i="31"/>
  <c r="U113" i="31"/>
  <c r="C113" i="31"/>
  <c r="X350" i="31"/>
  <c r="Z350" i="31" s="1"/>
  <c r="V112" i="31"/>
  <c r="W112" i="31" s="1"/>
  <c r="U112" i="31"/>
  <c r="C112" i="31"/>
  <c r="D112" i="31" s="1"/>
  <c r="B112" i="31"/>
  <c r="X263" i="31"/>
  <c r="Y263" i="31" s="1"/>
  <c r="V263" i="31"/>
  <c r="U263" i="31"/>
  <c r="C263" i="31"/>
  <c r="X262" i="31"/>
  <c r="Z262" i="31" s="1"/>
  <c r="V262" i="31"/>
  <c r="W262" i="31" s="1"/>
  <c r="U262" i="31"/>
  <c r="C262" i="31"/>
  <c r="D262" i="31" s="1"/>
  <c r="B262" i="31"/>
  <c r="X291" i="31"/>
  <c r="Y291" i="31" s="1"/>
  <c r="V171" i="31"/>
  <c r="U171" i="31"/>
  <c r="C171" i="31"/>
  <c r="X290" i="31"/>
  <c r="Z290" i="31" s="1"/>
  <c r="V170" i="31"/>
  <c r="W170" i="31" s="1"/>
  <c r="U170" i="31"/>
  <c r="C170" i="31"/>
  <c r="D170" i="31" s="1"/>
  <c r="B170" i="31"/>
  <c r="Y367" i="31"/>
  <c r="V371" i="31"/>
  <c r="U371" i="31"/>
  <c r="C371" i="31"/>
  <c r="Z366" i="31"/>
  <c r="Y366" i="31"/>
  <c r="AA366" i="31" s="1"/>
  <c r="V370" i="31"/>
  <c r="W370" i="31" s="1"/>
  <c r="U370" i="31"/>
  <c r="C370" i="31"/>
  <c r="D370" i="31" s="1"/>
  <c r="B370" i="31"/>
  <c r="X101" i="31"/>
  <c r="Y101" i="31" s="1"/>
  <c r="V101" i="31"/>
  <c r="U101" i="31"/>
  <c r="C101" i="31"/>
  <c r="X100" i="31"/>
  <c r="Z100" i="31" s="1"/>
  <c r="V100" i="31"/>
  <c r="W100" i="31" s="1"/>
  <c r="U100" i="31"/>
  <c r="C100" i="31"/>
  <c r="D100" i="31" s="1"/>
  <c r="B100" i="31"/>
  <c r="X141" i="31"/>
  <c r="Y141" i="31" s="1"/>
  <c r="V141" i="31"/>
  <c r="U141" i="31"/>
  <c r="C141" i="31"/>
  <c r="X140" i="31"/>
  <c r="Z140" i="31" s="1"/>
  <c r="V140" i="31"/>
  <c r="W140" i="31" s="1"/>
  <c r="U140" i="31"/>
  <c r="C140" i="31"/>
  <c r="D140" i="31" s="1"/>
  <c r="B140" i="31"/>
  <c r="Y321" i="31"/>
  <c r="V323" i="31"/>
  <c r="U323" i="31"/>
  <c r="C323" i="31"/>
  <c r="Z320" i="31"/>
  <c r="Y320" i="31"/>
  <c r="AA320" i="31" s="1"/>
  <c r="V322" i="31"/>
  <c r="W322" i="31" s="1"/>
  <c r="U322" i="31"/>
  <c r="C322" i="31"/>
  <c r="D322" i="31" s="1"/>
  <c r="B322" i="31"/>
  <c r="Y295" i="31"/>
  <c r="V321" i="31"/>
  <c r="U321" i="31"/>
  <c r="C321" i="31"/>
  <c r="Z294" i="31"/>
  <c r="Y294" i="31"/>
  <c r="AA294" i="31" s="1"/>
  <c r="V320" i="31"/>
  <c r="W320" i="31" s="1"/>
  <c r="U320" i="31"/>
  <c r="C320" i="31"/>
  <c r="D320" i="31" s="1"/>
  <c r="X103" i="31"/>
  <c r="Y103" i="31" s="1"/>
  <c r="V103" i="31"/>
  <c r="U103" i="31"/>
  <c r="C103" i="31"/>
  <c r="X102" i="31"/>
  <c r="Z102" i="31" s="1"/>
  <c r="V102" i="31"/>
  <c r="W102" i="31" s="1"/>
  <c r="U102" i="31"/>
  <c r="C102" i="31"/>
  <c r="D102" i="31" s="1"/>
  <c r="B102" i="31"/>
  <c r="X63" i="31"/>
  <c r="Y63" i="31" s="1"/>
  <c r="V63" i="31"/>
  <c r="U63" i="31"/>
  <c r="C63" i="31"/>
  <c r="X62" i="31"/>
  <c r="Z62" i="31" s="1"/>
  <c r="V62" i="31"/>
  <c r="W62" i="31" s="1"/>
  <c r="U62" i="31"/>
  <c r="C62" i="31"/>
  <c r="D62" i="31" s="1"/>
  <c r="B62" i="31"/>
  <c r="X115" i="31"/>
  <c r="Y115" i="31" s="1"/>
  <c r="V115" i="31"/>
  <c r="U115" i="31"/>
  <c r="C115" i="31"/>
  <c r="X114" i="31"/>
  <c r="Z114" i="31" s="1"/>
  <c r="V114" i="31"/>
  <c r="W114" i="31" s="1"/>
  <c r="U114" i="31"/>
  <c r="C114" i="31"/>
  <c r="D114" i="31" s="1"/>
  <c r="B114" i="31"/>
  <c r="X157" i="31"/>
  <c r="Y157" i="31" s="1"/>
  <c r="V157" i="31"/>
  <c r="U157" i="31"/>
  <c r="C157" i="31"/>
  <c r="X156" i="31"/>
  <c r="Z156" i="31" s="1"/>
  <c r="V156" i="31"/>
  <c r="W156" i="31" s="1"/>
  <c r="U156" i="31"/>
  <c r="C156" i="31"/>
  <c r="D156" i="31" s="1"/>
  <c r="B156" i="31"/>
  <c r="Y239" i="31"/>
  <c r="V239" i="31"/>
  <c r="U239" i="31"/>
  <c r="C239" i="31"/>
  <c r="Z238" i="31"/>
  <c r="Y238" i="31"/>
  <c r="AA238" i="31" s="1"/>
  <c r="V238" i="31"/>
  <c r="W238" i="31" s="1"/>
  <c r="U238" i="31"/>
  <c r="C238" i="31"/>
  <c r="D238" i="31" s="1"/>
  <c r="B238" i="31"/>
  <c r="X233" i="31"/>
  <c r="Y233" i="31" s="1"/>
  <c r="V135" i="31"/>
  <c r="U135" i="31"/>
  <c r="C135" i="31"/>
  <c r="X232" i="31"/>
  <c r="Y232" i="31" s="1"/>
  <c r="AA232" i="31" s="1"/>
  <c r="V134" i="31"/>
  <c r="W134" i="31" s="1"/>
  <c r="U134" i="31"/>
  <c r="C134" i="31"/>
  <c r="D134" i="31" s="1"/>
  <c r="B134" i="31"/>
  <c r="Y251" i="31"/>
  <c r="V269" i="31"/>
  <c r="U269" i="31"/>
  <c r="C269" i="31"/>
  <c r="Z250" i="31"/>
  <c r="Y250" i="31"/>
  <c r="AA250" i="31" s="1"/>
  <c r="V268" i="31"/>
  <c r="W268" i="31" s="1"/>
  <c r="U268" i="31"/>
  <c r="C268" i="31"/>
  <c r="D268" i="31" s="1"/>
  <c r="B268" i="31"/>
  <c r="X231" i="31"/>
  <c r="Y231" i="31" s="1"/>
  <c r="V237" i="31"/>
  <c r="U237" i="31"/>
  <c r="C237" i="31"/>
  <c r="X230" i="31"/>
  <c r="Z230" i="31" s="1"/>
  <c r="V236" i="31"/>
  <c r="W236" i="31" s="1"/>
  <c r="U236" i="31"/>
  <c r="C236" i="31"/>
  <c r="D236" i="31" s="1"/>
  <c r="B236" i="31"/>
  <c r="X151" i="31"/>
  <c r="Y151" i="31" s="1"/>
  <c r="V165" i="31"/>
  <c r="U165" i="31"/>
  <c r="C165" i="31"/>
  <c r="X150" i="31"/>
  <c r="Z150" i="31" s="1"/>
  <c r="V164" i="31"/>
  <c r="W164" i="31" s="1"/>
  <c r="U164" i="31"/>
  <c r="C164" i="31"/>
  <c r="D164" i="31" s="1"/>
  <c r="B164" i="31"/>
  <c r="X111" i="31"/>
  <c r="Y111" i="31" s="1"/>
  <c r="V119" i="31"/>
  <c r="U119" i="31"/>
  <c r="C119" i="31"/>
  <c r="X110" i="31"/>
  <c r="Y110" i="31" s="1"/>
  <c r="AA110" i="31" s="1"/>
  <c r="V118" i="31"/>
  <c r="W118" i="31" s="1"/>
  <c r="U118" i="31"/>
  <c r="C118" i="31"/>
  <c r="D118" i="31" s="1"/>
  <c r="X75" i="31"/>
  <c r="Y75" i="31" s="1"/>
  <c r="V75" i="31"/>
  <c r="U75" i="31"/>
  <c r="C75" i="31"/>
  <c r="X74" i="31"/>
  <c r="Z74" i="31" s="1"/>
  <c r="V74" i="31"/>
  <c r="W74" i="31" s="1"/>
  <c r="U74" i="31"/>
  <c r="C74" i="31"/>
  <c r="D74" i="31" s="1"/>
  <c r="B74" i="31"/>
  <c r="X259" i="31"/>
  <c r="Y259" i="31" s="1"/>
  <c r="V259" i="31"/>
  <c r="U259" i="31"/>
  <c r="C259" i="31"/>
  <c r="X258" i="31"/>
  <c r="Y258" i="31" s="1"/>
  <c r="AA258" i="31" s="1"/>
  <c r="V258" i="31"/>
  <c r="W258" i="31" s="1"/>
  <c r="U258" i="31"/>
  <c r="C258" i="31"/>
  <c r="D258" i="31" s="1"/>
  <c r="B258" i="31"/>
  <c r="X57" i="31"/>
  <c r="Y57" i="31" s="1"/>
  <c r="V57" i="31"/>
  <c r="U57" i="31"/>
  <c r="C57" i="31"/>
  <c r="X56" i="31"/>
  <c r="Z56" i="31" s="1"/>
  <c r="V56" i="31"/>
  <c r="W56" i="31" s="1"/>
  <c r="U56" i="31"/>
  <c r="C56" i="31"/>
  <c r="D56" i="31" s="1"/>
  <c r="B56" i="31"/>
  <c r="X173" i="31"/>
  <c r="Y173" i="31" s="1"/>
  <c r="V201" i="31"/>
  <c r="U201" i="31"/>
  <c r="C201" i="31"/>
  <c r="X172" i="31"/>
  <c r="Z172" i="31" s="1"/>
  <c r="V200" i="31"/>
  <c r="W200" i="31" s="1"/>
  <c r="U200" i="31"/>
  <c r="C200" i="31"/>
  <c r="D200" i="31" s="1"/>
  <c r="B200" i="31"/>
  <c r="X241" i="31"/>
  <c r="Y241" i="31" s="1"/>
  <c r="V251" i="31"/>
  <c r="U251" i="31"/>
  <c r="C251" i="31"/>
  <c r="X240" i="31"/>
  <c r="Z240" i="31" s="1"/>
  <c r="V250" i="31"/>
  <c r="W250" i="31" s="1"/>
  <c r="U250" i="31"/>
  <c r="C250" i="31"/>
  <c r="D250" i="31" s="1"/>
  <c r="B250" i="31"/>
  <c r="X237" i="31"/>
  <c r="Y237" i="31" s="1"/>
  <c r="V249" i="31"/>
  <c r="U249" i="31"/>
  <c r="C249" i="31"/>
  <c r="X236" i="31"/>
  <c r="Z236" i="31" s="1"/>
  <c r="V248" i="31"/>
  <c r="W248" i="31" s="1"/>
  <c r="U248" i="31"/>
  <c r="C248" i="31"/>
  <c r="D248" i="31" s="1"/>
  <c r="B248" i="31"/>
  <c r="X107" i="31"/>
  <c r="Y107" i="31" s="1"/>
  <c r="V107" i="31"/>
  <c r="U107" i="31"/>
  <c r="C107" i="31"/>
  <c r="X106" i="31"/>
  <c r="Z106" i="31" s="1"/>
  <c r="V106" i="31"/>
  <c r="W106" i="31" s="1"/>
  <c r="U106" i="31"/>
  <c r="C106" i="31"/>
  <c r="D106" i="31" s="1"/>
  <c r="B106" i="31"/>
  <c r="Y45" i="31"/>
  <c r="V45" i="31"/>
  <c r="U45" i="31"/>
  <c r="C45" i="31"/>
  <c r="Z44" i="31"/>
  <c r="Y44" i="31"/>
  <c r="AA44" i="31" s="1"/>
  <c r="V44" i="31"/>
  <c r="W44" i="31" s="1"/>
  <c r="U44" i="31"/>
  <c r="C44" i="31"/>
  <c r="D44" i="31" s="1"/>
  <c r="B44" i="31"/>
  <c r="X225" i="31"/>
  <c r="Y225" i="31" s="1"/>
  <c r="V225" i="31"/>
  <c r="U225" i="31"/>
  <c r="C225" i="31"/>
  <c r="X224" i="31"/>
  <c r="Z224" i="31" s="1"/>
  <c r="V224" i="31"/>
  <c r="W224" i="31" s="1"/>
  <c r="U224" i="31"/>
  <c r="C224" i="31"/>
  <c r="D224" i="31" s="1"/>
  <c r="B224" i="31"/>
  <c r="X39" i="31"/>
  <c r="Y39" i="31" s="1"/>
  <c r="V41" i="31"/>
  <c r="U41" i="31"/>
  <c r="C41" i="31"/>
  <c r="X38" i="31"/>
  <c r="Z38" i="31" s="1"/>
  <c r="V40" i="31"/>
  <c r="W40" i="31" s="1"/>
  <c r="U40" i="31"/>
  <c r="C40" i="31"/>
  <c r="D40" i="31" s="1"/>
  <c r="X341" i="31"/>
  <c r="Y341" i="31" s="1"/>
  <c r="V341" i="31"/>
  <c r="U341" i="31"/>
  <c r="C341" i="31"/>
  <c r="X340" i="31"/>
  <c r="Z340" i="31" s="1"/>
  <c r="V340" i="31"/>
  <c r="W340" i="31" s="1"/>
  <c r="U340" i="31"/>
  <c r="C340" i="31"/>
  <c r="D340" i="31" s="1"/>
  <c r="B340" i="31"/>
  <c r="X323" i="31"/>
  <c r="Y323" i="31" s="1"/>
  <c r="V327" i="31"/>
  <c r="U327" i="31"/>
  <c r="C327" i="31"/>
  <c r="X322" i="31"/>
  <c r="Z322" i="31" s="1"/>
  <c r="V326" i="31"/>
  <c r="W326" i="31" s="1"/>
  <c r="U326" i="31"/>
  <c r="C326" i="31"/>
  <c r="D326" i="31" s="1"/>
  <c r="B326" i="31"/>
  <c r="X147" i="31"/>
  <c r="Y147" i="31" s="1"/>
  <c r="V147" i="31"/>
  <c r="U147" i="31"/>
  <c r="C147" i="31"/>
  <c r="X146" i="31"/>
  <c r="Z146" i="31" s="1"/>
  <c r="V146" i="31"/>
  <c r="W146" i="31" s="1"/>
  <c r="U146" i="31"/>
  <c r="C146" i="31"/>
  <c r="D146" i="31" s="1"/>
  <c r="B146" i="31"/>
  <c r="X145" i="31"/>
  <c r="Y145" i="31" s="1"/>
  <c r="V161" i="31"/>
  <c r="U161" i="31"/>
  <c r="C161" i="31"/>
  <c r="X144" i="31"/>
  <c r="Y144" i="31" s="1"/>
  <c r="AA144" i="31" s="1"/>
  <c r="V160" i="31"/>
  <c r="W160" i="31" s="1"/>
  <c r="U160" i="31"/>
  <c r="C160" i="31"/>
  <c r="D160" i="31" s="1"/>
  <c r="B160" i="31"/>
  <c r="X1179" i="31"/>
  <c r="Y1179" i="31" s="1"/>
  <c r="V39" i="31"/>
  <c r="U39" i="31"/>
  <c r="C39" i="31"/>
  <c r="X1178" i="31"/>
  <c r="Z1178" i="31" s="1"/>
  <c r="V38" i="31"/>
  <c r="W38" i="31" s="1"/>
  <c r="U38" i="31"/>
  <c r="C38" i="31"/>
  <c r="D38" i="31" s="1"/>
  <c r="B38" i="31"/>
  <c r="X185" i="31"/>
  <c r="Y185" i="31" s="1"/>
  <c r="V257" i="31"/>
  <c r="U257" i="31"/>
  <c r="C257" i="31"/>
  <c r="X184" i="31"/>
  <c r="Y184" i="31" s="1"/>
  <c r="AA184" i="31" s="1"/>
  <c r="V256" i="31"/>
  <c r="W256" i="31" s="1"/>
  <c r="U256" i="31"/>
  <c r="C256" i="31"/>
  <c r="D256" i="31" s="1"/>
  <c r="B256" i="31"/>
  <c r="X143" i="31"/>
  <c r="Y143" i="31" s="1"/>
  <c r="V155" i="31"/>
  <c r="U155" i="31"/>
  <c r="C155" i="31"/>
  <c r="X142" i="31"/>
  <c r="Z142" i="31" s="1"/>
  <c r="V154" i="31"/>
  <c r="W154" i="31" s="1"/>
  <c r="U154" i="31"/>
  <c r="C154" i="31"/>
  <c r="D154" i="31" s="1"/>
  <c r="B154" i="31"/>
  <c r="X207" i="31"/>
  <c r="Y207" i="31" s="1"/>
  <c r="V227" i="31"/>
  <c r="U227" i="31"/>
  <c r="C227" i="31"/>
  <c r="X206" i="31"/>
  <c r="Z206" i="31" s="1"/>
  <c r="V226" i="31"/>
  <c r="W226" i="31" s="1"/>
  <c r="U226" i="31"/>
  <c r="C226" i="31"/>
  <c r="D226" i="31" s="1"/>
  <c r="B226" i="31"/>
  <c r="X37" i="31"/>
  <c r="Y37" i="31" s="1"/>
  <c r="V37" i="31"/>
  <c r="U37" i="31"/>
  <c r="C37" i="31"/>
  <c r="X36" i="31"/>
  <c r="Y36" i="31" s="1"/>
  <c r="AA36" i="31" s="1"/>
  <c r="V36" i="31"/>
  <c r="W36" i="31" s="1"/>
  <c r="U36" i="31"/>
  <c r="C36" i="31"/>
  <c r="D36" i="31" s="1"/>
  <c r="B36" i="31"/>
  <c r="X171" i="31"/>
  <c r="Y171" i="31" s="1"/>
  <c r="V199" i="31"/>
  <c r="U199" i="31"/>
  <c r="C199" i="31"/>
  <c r="X170" i="31"/>
  <c r="Z170" i="31" s="1"/>
  <c r="V198" i="31"/>
  <c r="W198" i="31" s="1"/>
  <c r="U198" i="31"/>
  <c r="C198" i="31"/>
  <c r="D198" i="31" s="1"/>
  <c r="Y395" i="31"/>
  <c r="V411" i="31"/>
  <c r="U411" i="31"/>
  <c r="C411" i="31"/>
  <c r="Z394" i="31"/>
  <c r="Y394" i="31"/>
  <c r="AA394" i="31" s="1"/>
  <c r="V410" i="31"/>
  <c r="W410" i="31" s="1"/>
  <c r="U410" i="31"/>
  <c r="C410" i="31"/>
  <c r="D410" i="31" s="1"/>
  <c r="B410" i="31"/>
  <c r="X121" i="31"/>
  <c r="Y121" i="31" s="1"/>
  <c r="V139" i="31"/>
  <c r="U139" i="31"/>
  <c r="C139" i="31"/>
  <c r="X120" i="31"/>
  <c r="Y120" i="31" s="1"/>
  <c r="AA120" i="31" s="1"/>
  <c r="V138" i="31"/>
  <c r="W138" i="31" s="1"/>
  <c r="U138" i="31"/>
  <c r="C138" i="31"/>
  <c r="D138" i="31" s="1"/>
  <c r="B138" i="31"/>
  <c r="X139" i="31"/>
  <c r="Y139" i="31" s="1"/>
  <c r="V151" i="31"/>
  <c r="U151" i="31"/>
  <c r="C151" i="31"/>
  <c r="X138" i="31"/>
  <c r="Z138" i="31" s="1"/>
  <c r="V150" i="31"/>
  <c r="W150" i="31" s="1"/>
  <c r="U150" i="31"/>
  <c r="C150" i="31"/>
  <c r="D150" i="31" s="1"/>
  <c r="B150" i="31"/>
  <c r="X35" i="31"/>
  <c r="Y35" i="31" s="1"/>
  <c r="V35" i="31"/>
  <c r="U35" i="31"/>
  <c r="C35" i="31"/>
  <c r="X34" i="31"/>
  <c r="Z34" i="31" s="1"/>
  <c r="V34" i="31"/>
  <c r="W34" i="31" s="1"/>
  <c r="U34" i="31"/>
  <c r="C34" i="31"/>
  <c r="D34" i="31" s="1"/>
  <c r="B34" i="31"/>
  <c r="Y361" i="31"/>
  <c r="V361" i="31"/>
  <c r="U361" i="31"/>
  <c r="C361" i="31"/>
  <c r="Z360" i="31"/>
  <c r="Y360" i="31"/>
  <c r="AA360" i="31" s="1"/>
  <c r="V360" i="31"/>
  <c r="W360" i="31" s="1"/>
  <c r="U360" i="31"/>
  <c r="C360" i="31"/>
  <c r="D360" i="31" s="1"/>
  <c r="B360" i="31"/>
  <c r="Y271" i="31"/>
  <c r="V285" i="31"/>
  <c r="U285" i="31"/>
  <c r="C285" i="31"/>
  <c r="Z270" i="31"/>
  <c r="Y270" i="31"/>
  <c r="AA270" i="31" s="1"/>
  <c r="V284" i="31"/>
  <c r="W284" i="31" s="1"/>
  <c r="U284" i="31"/>
  <c r="C284" i="31"/>
  <c r="D284" i="31" s="1"/>
  <c r="B284" i="31"/>
  <c r="Y1173" i="31"/>
  <c r="V33" i="31"/>
  <c r="U33" i="31"/>
  <c r="C33" i="31"/>
  <c r="Z1172" i="31"/>
  <c r="Y1172" i="31"/>
  <c r="AA1172" i="31" s="1"/>
  <c r="V32" i="31"/>
  <c r="W32" i="31" s="1"/>
  <c r="U32" i="31"/>
  <c r="C32" i="31"/>
  <c r="D32" i="31" s="1"/>
  <c r="B32" i="31"/>
  <c r="X137" i="31"/>
  <c r="Y137" i="31" s="1"/>
  <c r="V149" i="31"/>
  <c r="U149" i="31"/>
  <c r="C149" i="31"/>
  <c r="X136" i="31"/>
  <c r="Z136" i="31" s="1"/>
  <c r="V148" i="31"/>
  <c r="W148" i="31" s="1"/>
  <c r="U148" i="31"/>
  <c r="C148" i="31"/>
  <c r="D148" i="31" s="1"/>
  <c r="B148" i="31"/>
  <c r="X175" i="31"/>
  <c r="Y175" i="31" s="1"/>
  <c r="V175" i="31"/>
  <c r="U175" i="31"/>
  <c r="C175" i="31"/>
  <c r="X174" i="31"/>
  <c r="Z174" i="31" s="1"/>
  <c r="V174" i="31"/>
  <c r="W174" i="31" s="1"/>
  <c r="U174" i="31"/>
  <c r="C174" i="31"/>
  <c r="D174" i="31" s="1"/>
  <c r="B174" i="31"/>
  <c r="X129" i="31"/>
  <c r="Y129" i="31" s="1"/>
  <c r="V143" i="31"/>
  <c r="U143" i="31"/>
  <c r="C143" i="31"/>
  <c r="X128" i="31"/>
  <c r="Z128" i="31" s="1"/>
  <c r="V142" i="31"/>
  <c r="W142" i="31" s="1"/>
  <c r="U142" i="31"/>
  <c r="C142" i="31"/>
  <c r="D142" i="31" s="1"/>
  <c r="B142" i="31"/>
  <c r="X127" i="31"/>
  <c r="Y127" i="31" s="1"/>
  <c r="V265" i="31"/>
  <c r="U265" i="31"/>
  <c r="C265" i="31"/>
  <c r="X126" i="31"/>
  <c r="Y126" i="31" s="1"/>
  <c r="AA126" i="31" s="1"/>
  <c r="V264" i="31"/>
  <c r="W264" i="31" s="1"/>
  <c r="U264" i="31"/>
  <c r="C264" i="31"/>
  <c r="D264" i="31" s="1"/>
  <c r="B264" i="31"/>
  <c r="X29" i="31"/>
  <c r="Y29" i="31" s="1"/>
  <c r="V29" i="31"/>
  <c r="U29" i="31"/>
  <c r="C29" i="31"/>
  <c r="X28" i="31"/>
  <c r="Y28" i="31" s="1"/>
  <c r="AA28" i="31" s="1"/>
  <c r="V28" i="31"/>
  <c r="W28" i="31" s="1"/>
  <c r="U28" i="31"/>
  <c r="C28" i="31"/>
  <c r="D28" i="31" s="1"/>
  <c r="B28" i="31"/>
  <c r="X153" i="31"/>
  <c r="Y153" i="31" s="1"/>
  <c r="V169" i="31"/>
  <c r="U169" i="31"/>
  <c r="C169" i="31"/>
  <c r="X152" i="31"/>
  <c r="Z152" i="31" s="1"/>
  <c r="V168" i="31"/>
  <c r="W168" i="31" s="1"/>
  <c r="U168" i="31"/>
  <c r="C168" i="31"/>
  <c r="D168" i="31" s="1"/>
  <c r="B168" i="31"/>
  <c r="X293" i="31"/>
  <c r="Y293" i="31" s="1"/>
  <c r="V127" i="31"/>
  <c r="U127" i="31"/>
  <c r="C127" i="31"/>
  <c r="X292" i="31"/>
  <c r="Z292" i="31" s="1"/>
  <c r="V126" i="31"/>
  <c r="W126" i="31" s="1"/>
  <c r="U126" i="31"/>
  <c r="C126" i="31"/>
  <c r="D126" i="31" s="1"/>
  <c r="B126" i="31"/>
  <c r="X257" i="31"/>
  <c r="Y257" i="31" s="1"/>
  <c r="V275" i="31"/>
  <c r="U275" i="31"/>
  <c r="C275" i="31"/>
  <c r="X256" i="31"/>
  <c r="Z256" i="31" s="1"/>
  <c r="V274" i="31"/>
  <c r="W274" i="31" s="1"/>
  <c r="U274" i="31"/>
  <c r="C274" i="31"/>
  <c r="D274" i="31" s="1"/>
  <c r="B274" i="31"/>
  <c r="X247" i="31"/>
  <c r="Y247" i="31" s="1"/>
  <c r="V281" i="31"/>
  <c r="U281" i="31"/>
  <c r="C281" i="31"/>
  <c r="X246" i="31"/>
  <c r="Z246" i="31" s="1"/>
  <c r="V280" i="31"/>
  <c r="W280" i="31" s="1"/>
  <c r="U280" i="31"/>
  <c r="C280" i="31"/>
  <c r="D280" i="31" s="1"/>
  <c r="B280" i="31"/>
  <c r="X27" i="31"/>
  <c r="Y27" i="31" s="1"/>
  <c r="V27" i="31"/>
  <c r="U27" i="31"/>
  <c r="C27" i="31"/>
  <c r="X26" i="31"/>
  <c r="Y26" i="31" s="1"/>
  <c r="AA26" i="31" s="1"/>
  <c r="V26" i="31"/>
  <c r="W26" i="31" s="1"/>
  <c r="U26" i="31"/>
  <c r="C26" i="31"/>
  <c r="D26" i="31" s="1"/>
  <c r="X73" i="31"/>
  <c r="Y73" i="31" s="1"/>
  <c r="V73" i="31"/>
  <c r="U73" i="31"/>
  <c r="C73" i="31"/>
  <c r="X72" i="31"/>
  <c r="Z72" i="31" s="1"/>
  <c r="V72" i="31"/>
  <c r="W72" i="31" s="1"/>
  <c r="U72" i="31"/>
  <c r="C72" i="31"/>
  <c r="D72" i="31" s="1"/>
  <c r="B72" i="31"/>
  <c r="X343" i="31"/>
  <c r="Y343" i="31" s="1"/>
  <c r="V343" i="31"/>
  <c r="U343" i="31"/>
  <c r="C343" i="31"/>
  <c r="X342" i="31"/>
  <c r="Y342" i="31" s="1"/>
  <c r="AA342" i="31" s="1"/>
  <c r="V342" i="31"/>
  <c r="W342" i="31" s="1"/>
  <c r="U342" i="31"/>
  <c r="C342" i="31"/>
  <c r="D342" i="31" s="1"/>
  <c r="B342" i="31"/>
  <c r="X373" i="31"/>
  <c r="Y373" i="31" s="1"/>
  <c r="V375" i="31"/>
  <c r="U375" i="31"/>
  <c r="C375" i="31"/>
  <c r="X372" i="31"/>
  <c r="Y372" i="31" s="1"/>
  <c r="AA372" i="31" s="1"/>
  <c r="V374" i="31"/>
  <c r="W374" i="31" s="1"/>
  <c r="U374" i="31"/>
  <c r="C374" i="31"/>
  <c r="D374" i="31" s="1"/>
  <c r="B374" i="31"/>
  <c r="Y51" i="31"/>
  <c r="V51" i="31"/>
  <c r="U51" i="31"/>
  <c r="C51" i="31"/>
  <c r="Z50" i="31"/>
  <c r="V50" i="31"/>
  <c r="W50" i="31" s="1"/>
  <c r="U50" i="31"/>
  <c r="C50" i="31"/>
  <c r="D50" i="31" s="1"/>
  <c r="B50" i="31"/>
  <c r="Y21" i="31"/>
  <c r="V353" i="31"/>
  <c r="U353" i="31"/>
  <c r="C353" i="31"/>
  <c r="Z20" i="31"/>
  <c r="V352" i="31"/>
  <c r="W352" i="31" s="1"/>
  <c r="U352" i="31"/>
  <c r="C352" i="31"/>
  <c r="D352" i="31" s="1"/>
  <c r="B352" i="31"/>
  <c r="X355" i="31"/>
  <c r="Y355" i="31" s="1"/>
  <c r="V357" i="31"/>
  <c r="U357" i="31"/>
  <c r="C357" i="31"/>
  <c r="X354" i="31"/>
  <c r="Z354" i="31" s="1"/>
  <c r="V356" i="31"/>
  <c r="W356" i="31" s="1"/>
  <c r="U356" i="31"/>
  <c r="C356" i="31"/>
  <c r="D356" i="31" s="1"/>
  <c r="B356" i="31"/>
  <c r="X359" i="31"/>
  <c r="Y359" i="31" s="1"/>
  <c r="V363" i="31"/>
  <c r="U363" i="31"/>
  <c r="C363" i="31"/>
  <c r="X358" i="31"/>
  <c r="Z358" i="31" s="1"/>
  <c r="V362" i="31"/>
  <c r="W362" i="31" s="1"/>
  <c r="U362" i="31"/>
  <c r="C362" i="31"/>
  <c r="D362" i="31" s="1"/>
  <c r="Y33" i="31"/>
  <c r="V339" i="31"/>
  <c r="U339" i="31"/>
  <c r="C339" i="31"/>
  <c r="Z32" i="31"/>
  <c r="V338" i="31"/>
  <c r="W338" i="31" s="1"/>
  <c r="U338" i="31"/>
  <c r="C338" i="31"/>
  <c r="D338" i="31" s="1"/>
  <c r="B338" i="31"/>
  <c r="X211" i="31"/>
  <c r="Y211" i="31" s="1"/>
  <c r="V153" i="31"/>
  <c r="U153" i="31"/>
  <c r="C153" i="31"/>
  <c r="X210" i="31"/>
  <c r="Z210" i="31" s="1"/>
  <c r="V152" i="31"/>
  <c r="W152" i="31" s="1"/>
  <c r="U152" i="31"/>
  <c r="C152" i="31"/>
  <c r="D152" i="31" s="1"/>
  <c r="B152" i="31"/>
  <c r="X267" i="31"/>
  <c r="Y267" i="31" s="1"/>
  <c r="V159" i="31"/>
  <c r="U159" i="31"/>
  <c r="C159" i="31"/>
  <c r="X266" i="31"/>
  <c r="Y266" i="31" s="1"/>
  <c r="AA266" i="31" s="1"/>
  <c r="V158" i="31"/>
  <c r="W158" i="31" s="1"/>
  <c r="U158" i="31"/>
  <c r="C158" i="31"/>
  <c r="D158" i="31" s="1"/>
  <c r="B158" i="31"/>
  <c r="X213" i="31"/>
  <c r="Y213" i="31" s="1"/>
  <c r="V241" i="31"/>
  <c r="U241" i="31"/>
  <c r="C241" i="31"/>
  <c r="X212" i="31"/>
  <c r="Y212" i="31" s="1"/>
  <c r="AA212" i="31" s="1"/>
  <c r="V240" i="31"/>
  <c r="W240" i="31" s="1"/>
  <c r="U240" i="31"/>
  <c r="C240" i="31"/>
  <c r="D240" i="31" s="1"/>
  <c r="B240" i="31"/>
  <c r="X269" i="31"/>
  <c r="Y269" i="31" s="1"/>
  <c r="V271" i="31"/>
  <c r="U271" i="31"/>
  <c r="C271" i="31"/>
  <c r="X268" i="31"/>
  <c r="Z268" i="31" s="1"/>
  <c r="V270" i="31"/>
  <c r="W270" i="31" s="1"/>
  <c r="U270" i="31"/>
  <c r="C270" i="31"/>
  <c r="D270" i="31" s="1"/>
  <c r="B270" i="31"/>
  <c r="X255" i="31"/>
  <c r="Y255" i="31" s="1"/>
  <c r="V255" i="31"/>
  <c r="U255" i="31"/>
  <c r="C255" i="31"/>
  <c r="X254" i="31"/>
  <c r="Z254" i="31" s="1"/>
  <c r="V254" i="31"/>
  <c r="W254" i="31" s="1"/>
  <c r="U254" i="31"/>
  <c r="C254" i="31"/>
  <c r="D254" i="31" s="1"/>
  <c r="B254" i="31"/>
  <c r="X69" i="31"/>
  <c r="Y69" i="31" s="1"/>
  <c r="V71" i="31"/>
  <c r="U71" i="31"/>
  <c r="C71" i="31"/>
  <c r="X68" i="31"/>
  <c r="Z68" i="31" s="1"/>
  <c r="V70" i="31"/>
  <c r="W70" i="31" s="1"/>
  <c r="U70" i="31"/>
  <c r="C70" i="31"/>
  <c r="D70" i="31" s="1"/>
  <c r="X25" i="31"/>
  <c r="Y25" i="31" s="1"/>
  <c r="V25" i="31"/>
  <c r="U25" i="31"/>
  <c r="C25" i="31"/>
  <c r="X24" i="31"/>
  <c r="Y24" i="31" s="1"/>
  <c r="AA24" i="31" s="1"/>
  <c r="V24" i="31"/>
  <c r="W24" i="31" s="1"/>
  <c r="U24" i="31"/>
  <c r="C24" i="31"/>
  <c r="D24" i="31" s="1"/>
  <c r="X59" i="31"/>
  <c r="Y59" i="31" s="1"/>
  <c r="V347" i="31"/>
  <c r="U347" i="31"/>
  <c r="C347" i="31"/>
  <c r="X58" i="31"/>
  <c r="Z58" i="31" s="1"/>
  <c r="V346" i="31"/>
  <c r="W346" i="31" s="1"/>
  <c r="U346" i="31"/>
  <c r="C346" i="31"/>
  <c r="D346" i="31" s="1"/>
  <c r="B346" i="31"/>
  <c r="X363" i="31"/>
  <c r="Y363" i="31" s="1"/>
  <c r="V365" i="31"/>
  <c r="U365" i="31"/>
  <c r="C365" i="31"/>
  <c r="X362" i="31"/>
  <c r="Z362" i="31" s="1"/>
  <c r="V364" i="31"/>
  <c r="W364" i="31" s="1"/>
  <c r="U364" i="31"/>
  <c r="C364" i="31"/>
  <c r="D364" i="31" s="1"/>
  <c r="B364" i="31"/>
  <c r="X365" i="31"/>
  <c r="Y365" i="31" s="1"/>
  <c r="V367" i="31"/>
  <c r="U367" i="31"/>
  <c r="C367" i="31"/>
  <c r="X364" i="31"/>
  <c r="Y364" i="31" s="1"/>
  <c r="AA364" i="31" s="1"/>
  <c r="V366" i="31"/>
  <c r="W366" i="31" s="1"/>
  <c r="U366" i="31"/>
  <c r="C366" i="31"/>
  <c r="D366" i="31" s="1"/>
  <c r="B366" i="31"/>
  <c r="X119" i="31"/>
  <c r="Y119" i="31" s="1"/>
  <c r="V137" i="31"/>
  <c r="U137" i="31"/>
  <c r="C137" i="31"/>
  <c r="X118" i="31"/>
  <c r="Y118" i="31" s="1"/>
  <c r="AA118" i="31" s="1"/>
  <c r="V136" i="31"/>
  <c r="W136" i="31" s="1"/>
  <c r="U136" i="31"/>
  <c r="C136" i="31"/>
  <c r="D136" i="31" s="1"/>
  <c r="B136" i="31"/>
  <c r="X177" i="31"/>
  <c r="Y177" i="31" s="1"/>
  <c r="V203" i="31"/>
  <c r="U203" i="31"/>
  <c r="C203" i="31"/>
  <c r="X176" i="31"/>
  <c r="Z176" i="31" s="1"/>
  <c r="V202" i="31"/>
  <c r="W202" i="31" s="1"/>
  <c r="U202" i="31"/>
  <c r="C202" i="31"/>
  <c r="D202" i="31" s="1"/>
  <c r="B202" i="31"/>
  <c r="X165" i="31"/>
  <c r="Y165" i="31" s="1"/>
  <c r="V197" i="31"/>
  <c r="U197" i="31"/>
  <c r="C197" i="31"/>
  <c r="X164" i="31"/>
  <c r="Z164" i="31" s="1"/>
  <c r="V196" i="31"/>
  <c r="W196" i="31" s="1"/>
  <c r="U196" i="31"/>
  <c r="C196" i="31"/>
  <c r="D196" i="31" s="1"/>
  <c r="B196" i="31"/>
  <c r="X169" i="31"/>
  <c r="Y169" i="31" s="1"/>
  <c r="V121" i="31"/>
  <c r="U121" i="31"/>
  <c r="C121" i="31"/>
  <c r="X168" i="31"/>
  <c r="Z168" i="31" s="1"/>
  <c r="V120" i="31"/>
  <c r="W120" i="31" s="1"/>
  <c r="U120" i="31"/>
  <c r="C120" i="31"/>
  <c r="D120" i="31" s="1"/>
  <c r="B120" i="31"/>
  <c r="X229" i="31"/>
  <c r="Y229" i="31" s="1"/>
  <c r="V229" i="31"/>
  <c r="U229" i="31"/>
  <c r="C229" i="31"/>
  <c r="X228" i="31"/>
  <c r="Z228" i="31" s="1"/>
  <c r="V228" i="31"/>
  <c r="W228" i="31" s="1"/>
  <c r="U228" i="31"/>
  <c r="C228" i="31"/>
  <c r="D228" i="31" s="1"/>
  <c r="B228" i="31"/>
  <c r="X23" i="31"/>
  <c r="Y23" i="31" s="1"/>
  <c r="V23" i="31"/>
  <c r="U23" i="31"/>
  <c r="C23" i="31"/>
  <c r="X22" i="31"/>
  <c r="Y22" i="31" s="1"/>
  <c r="AA22" i="31" s="1"/>
  <c r="V22" i="31"/>
  <c r="W22" i="31" s="1"/>
  <c r="U22" i="31"/>
  <c r="C22" i="31"/>
  <c r="D22" i="31" s="1"/>
  <c r="X105" i="31"/>
  <c r="Y105" i="31" s="1"/>
  <c r="V105" i="31"/>
  <c r="U105" i="31"/>
  <c r="C105" i="31"/>
  <c r="X104" i="31"/>
  <c r="Z104" i="31" s="1"/>
  <c r="V104" i="31"/>
  <c r="W104" i="31" s="1"/>
  <c r="U104" i="31"/>
  <c r="C104" i="31"/>
  <c r="D104" i="31" s="1"/>
  <c r="X19" i="31"/>
  <c r="Y19" i="31" s="1"/>
  <c r="V21" i="31"/>
  <c r="U21" i="31"/>
  <c r="C21" i="31"/>
  <c r="X18" i="31"/>
  <c r="Z18" i="31" s="1"/>
  <c r="V20" i="31"/>
  <c r="W20" i="31" s="1"/>
  <c r="U20" i="31"/>
  <c r="C20" i="31"/>
  <c r="D20" i="31" s="1"/>
  <c r="B20" i="31"/>
  <c r="X283" i="31"/>
  <c r="Y283" i="31" s="1"/>
  <c r="V283" i="31"/>
  <c r="U283" i="31"/>
  <c r="C283" i="31"/>
  <c r="X282" i="31"/>
  <c r="Y282" i="31" s="1"/>
  <c r="AA282" i="31" s="1"/>
  <c r="V282" i="31"/>
  <c r="W282" i="31" s="1"/>
  <c r="U282" i="31"/>
  <c r="C282" i="31"/>
  <c r="D282" i="31" s="1"/>
  <c r="B282" i="31"/>
  <c r="Y333" i="31"/>
  <c r="V333" i="31"/>
  <c r="U333" i="31"/>
  <c r="C333" i="31"/>
  <c r="Z332" i="31"/>
  <c r="Y332" i="31"/>
  <c r="AA332" i="31" s="1"/>
  <c r="V332" i="31"/>
  <c r="W332" i="31" s="1"/>
  <c r="U332" i="31"/>
  <c r="C332" i="31"/>
  <c r="D332" i="31" s="1"/>
  <c r="B332" i="31"/>
  <c r="X297" i="31"/>
  <c r="Y297" i="31" s="1"/>
  <c r="V111" i="31"/>
  <c r="U111" i="31"/>
  <c r="C111" i="31"/>
  <c r="X296" i="31"/>
  <c r="Z296" i="31" s="1"/>
  <c r="V110" i="31"/>
  <c r="W110" i="31" s="1"/>
  <c r="U110" i="31"/>
  <c r="C110" i="31"/>
  <c r="D110" i="31" s="1"/>
  <c r="B110" i="31"/>
  <c r="X249" i="31"/>
  <c r="Y249" i="31" s="1"/>
  <c r="V267" i="31"/>
  <c r="U267" i="31"/>
  <c r="C267" i="31"/>
  <c r="X248" i="31"/>
  <c r="Z248" i="31" s="1"/>
  <c r="V266" i="31"/>
  <c r="W266" i="31" s="1"/>
  <c r="U266" i="31"/>
  <c r="C266" i="31"/>
  <c r="D266" i="31" s="1"/>
  <c r="B266" i="31"/>
  <c r="X117" i="31"/>
  <c r="Y117" i="31" s="1"/>
  <c r="V117" i="31"/>
  <c r="U117" i="31"/>
  <c r="C117" i="31"/>
  <c r="X116" i="31"/>
  <c r="Z116" i="31" s="1"/>
  <c r="V116" i="31"/>
  <c r="W116" i="31" s="1"/>
  <c r="U116" i="31"/>
  <c r="C116" i="31"/>
  <c r="D116" i="31" s="1"/>
  <c r="B116" i="31"/>
  <c r="Y49" i="31"/>
  <c r="V49" i="31"/>
  <c r="U49" i="31"/>
  <c r="C49" i="31"/>
  <c r="Z48" i="31"/>
  <c r="Y48" i="31"/>
  <c r="AA48" i="31" s="1"/>
  <c r="V48" i="31"/>
  <c r="W48" i="31" s="1"/>
  <c r="U48" i="31"/>
  <c r="C48" i="31"/>
  <c r="D48" i="31" s="1"/>
  <c r="B48" i="31"/>
  <c r="X17" i="31"/>
  <c r="Y17" i="31" s="1"/>
  <c r="V19" i="31"/>
  <c r="U19" i="31"/>
  <c r="C19" i="31"/>
  <c r="X16" i="31"/>
  <c r="Y16" i="31" s="1"/>
  <c r="AA16" i="31" s="1"/>
  <c r="V18" i="31"/>
  <c r="W18" i="31" s="1"/>
  <c r="U18" i="31"/>
  <c r="C18" i="31"/>
  <c r="D18" i="31" s="1"/>
  <c r="B18" i="31"/>
  <c r="X327" i="31"/>
  <c r="Y327" i="31" s="1"/>
  <c r="V331" i="31"/>
  <c r="U331" i="31"/>
  <c r="C331" i="31"/>
  <c r="X326" i="31"/>
  <c r="Z326" i="31" s="1"/>
  <c r="V330" i="31"/>
  <c r="W330" i="31" s="1"/>
  <c r="U330" i="31"/>
  <c r="C330" i="31"/>
  <c r="D330" i="31" s="1"/>
  <c r="X167" i="31"/>
  <c r="Y167" i="31" s="1"/>
  <c r="V167" i="31"/>
  <c r="U167" i="31"/>
  <c r="C167" i="31"/>
  <c r="X166" i="31"/>
  <c r="Z166" i="31" s="1"/>
  <c r="V166" i="31"/>
  <c r="W166" i="31" s="1"/>
  <c r="U166" i="31"/>
  <c r="C166" i="31"/>
  <c r="D166" i="31" s="1"/>
  <c r="B166" i="31"/>
  <c r="X15" i="31"/>
  <c r="Y15" i="31" s="1"/>
  <c r="V17" i="31"/>
  <c r="U17" i="31"/>
  <c r="C17" i="31"/>
  <c r="X14" i="31"/>
  <c r="Y14" i="31" s="1"/>
  <c r="AA14" i="31" s="1"/>
  <c r="V16" i="31"/>
  <c r="W16" i="31" s="1"/>
  <c r="U16" i="31"/>
  <c r="C16" i="31"/>
  <c r="D16" i="31" s="1"/>
  <c r="B16" i="31"/>
  <c r="X219" i="31"/>
  <c r="Y219" i="31" s="1"/>
  <c r="V243" i="31"/>
  <c r="U243" i="31"/>
  <c r="C243" i="31"/>
  <c r="X218" i="31"/>
  <c r="Z218" i="31" s="1"/>
  <c r="V242" i="31"/>
  <c r="W242" i="31" s="1"/>
  <c r="U242" i="31"/>
  <c r="C242" i="31"/>
  <c r="D242" i="31" s="1"/>
  <c r="X273" i="31"/>
  <c r="Y273" i="31" s="1"/>
  <c r="V273" i="31"/>
  <c r="U273" i="31"/>
  <c r="C273" i="31"/>
  <c r="X272" i="31"/>
  <c r="Y272" i="31" s="1"/>
  <c r="AA272" i="31" s="1"/>
  <c r="V272" i="31"/>
  <c r="W272" i="31" s="1"/>
  <c r="U272" i="31"/>
  <c r="C272" i="31"/>
  <c r="D272" i="31" s="1"/>
  <c r="B272" i="31"/>
  <c r="X183" i="31"/>
  <c r="Y183" i="31" s="1"/>
  <c r="V183" i="31"/>
  <c r="U183" i="31"/>
  <c r="C183" i="31"/>
  <c r="X182" i="31"/>
  <c r="Y182" i="31" s="1"/>
  <c r="AA182" i="31" s="1"/>
  <c r="V182" i="31"/>
  <c r="W182" i="31" s="1"/>
  <c r="U182" i="31"/>
  <c r="C182" i="31"/>
  <c r="D182" i="31" s="1"/>
  <c r="B182" i="31"/>
  <c r="X181" i="31"/>
  <c r="Y181" i="31" s="1"/>
  <c r="V181" i="31"/>
  <c r="U181" i="31"/>
  <c r="C181" i="31"/>
  <c r="X180" i="31"/>
  <c r="Z180" i="31" s="1"/>
  <c r="V180" i="31"/>
  <c r="W180" i="31" s="1"/>
  <c r="U180" i="31"/>
  <c r="C180" i="31"/>
  <c r="D180" i="31" s="1"/>
  <c r="B180" i="31"/>
  <c r="X193" i="31"/>
  <c r="Y193" i="31" s="1"/>
  <c r="V193" i="31"/>
  <c r="U193" i="31"/>
  <c r="C193" i="31"/>
  <c r="X192" i="31"/>
  <c r="V192" i="31"/>
  <c r="W192" i="31" s="1"/>
  <c r="U192" i="31"/>
  <c r="C192" i="31"/>
  <c r="D192" i="31" s="1"/>
  <c r="B192" i="31"/>
  <c r="X187" i="31"/>
  <c r="Y187" i="31" s="1"/>
  <c r="V187" i="31"/>
  <c r="U187" i="31"/>
  <c r="C187" i="31"/>
  <c r="X186" i="31"/>
  <c r="Z186" i="31" s="1"/>
  <c r="V186" i="31"/>
  <c r="W186" i="31" s="1"/>
  <c r="U186" i="31"/>
  <c r="C186" i="31"/>
  <c r="D186" i="31" s="1"/>
  <c r="B186" i="31"/>
  <c r="X317" i="31"/>
  <c r="Y317" i="31" s="1"/>
  <c r="V317" i="31"/>
  <c r="U317" i="31"/>
  <c r="C317" i="31"/>
  <c r="X316" i="31"/>
  <c r="Z316" i="31" s="1"/>
  <c r="V316" i="31"/>
  <c r="W316" i="31" s="1"/>
  <c r="U316" i="31"/>
  <c r="C316" i="31"/>
  <c r="D316" i="31" s="1"/>
  <c r="B316" i="31"/>
  <c r="X315" i="31"/>
  <c r="Y315" i="31" s="1"/>
  <c r="V315" i="31"/>
  <c r="U315" i="31"/>
  <c r="C315" i="31"/>
  <c r="X314" i="31"/>
  <c r="Z314" i="31" s="1"/>
  <c r="V314" i="31"/>
  <c r="W314" i="31" s="1"/>
  <c r="U314" i="31"/>
  <c r="C314" i="31"/>
  <c r="D314" i="31" s="1"/>
  <c r="B314" i="31"/>
  <c r="X313" i="31"/>
  <c r="Y313" i="31" s="1"/>
  <c r="V313" i="31"/>
  <c r="U313" i="31"/>
  <c r="C313" i="31"/>
  <c r="X312" i="31"/>
  <c r="Z312" i="31" s="1"/>
  <c r="V312" i="31"/>
  <c r="W312" i="31" s="1"/>
  <c r="U312" i="31"/>
  <c r="C312" i="31"/>
  <c r="D312" i="31" s="1"/>
  <c r="B312" i="31"/>
  <c r="X311" i="31"/>
  <c r="Y311" i="31" s="1"/>
  <c r="V311" i="31"/>
  <c r="U311" i="31"/>
  <c r="C311" i="31"/>
  <c r="X310" i="31"/>
  <c r="Y310" i="31" s="1"/>
  <c r="AA310" i="31" s="1"/>
  <c r="V310" i="31"/>
  <c r="W310" i="31" s="1"/>
  <c r="U310" i="31"/>
  <c r="C310" i="31"/>
  <c r="D310" i="31" s="1"/>
  <c r="B310" i="31"/>
  <c r="X309" i="31"/>
  <c r="Y309" i="31" s="1"/>
  <c r="V309" i="31"/>
  <c r="U309" i="31"/>
  <c r="C309" i="31"/>
  <c r="X308" i="31"/>
  <c r="Y308" i="31" s="1"/>
  <c r="AA308" i="31" s="1"/>
  <c r="V308" i="31"/>
  <c r="W308" i="31" s="1"/>
  <c r="U308" i="31"/>
  <c r="C308" i="31"/>
  <c r="D308" i="31" s="1"/>
  <c r="B308" i="31"/>
  <c r="X307" i="31"/>
  <c r="Y307" i="31" s="1"/>
  <c r="V307" i="31"/>
  <c r="U307" i="31"/>
  <c r="C307" i="31"/>
  <c r="X306" i="31"/>
  <c r="Z306" i="31" s="1"/>
  <c r="V306" i="31"/>
  <c r="W306" i="31" s="1"/>
  <c r="U306" i="31"/>
  <c r="C306" i="31"/>
  <c r="D306" i="31" s="1"/>
  <c r="B306" i="31"/>
  <c r="X305" i="31"/>
  <c r="Y305" i="31" s="1"/>
  <c r="V305" i="31"/>
  <c r="U305" i="31"/>
  <c r="C305" i="31"/>
  <c r="X304" i="31"/>
  <c r="V304" i="31"/>
  <c r="W304" i="31" s="1"/>
  <c r="U304" i="31"/>
  <c r="C304" i="31"/>
  <c r="D304" i="31" s="1"/>
  <c r="B304" i="31"/>
  <c r="X303" i="31"/>
  <c r="Y303" i="31" s="1"/>
  <c r="V303" i="31"/>
  <c r="U303" i="31"/>
  <c r="C303" i="31"/>
  <c r="X302" i="31"/>
  <c r="Z302" i="31" s="1"/>
  <c r="V302" i="31"/>
  <c r="W302" i="31" s="1"/>
  <c r="U302" i="31"/>
  <c r="C302" i="31"/>
  <c r="D302" i="31" s="1"/>
  <c r="B302" i="31"/>
  <c r="X301" i="31"/>
  <c r="Y301" i="31" s="1"/>
  <c r="V301" i="31"/>
  <c r="U301" i="31"/>
  <c r="C301" i="31"/>
  <c r="X300" i="31"/>
  <c r="Z300" i="31" s="1"/>
  <c r="V300" i="31"/>
  <c r="W300" i="31" s="1"/>
  <c r="U300" i="31"/>
  <c r="C300" i="31"/>
  <c r="D300" i="31" s="1"/>
  <c r="B300" i="31"/>
  <c r="X299" i="31"/>
  <c r="Y299" i="31" s="1"/>
  <c r="V299" i="31"/>
  <c r="U299" i="31"/>
  <c r="C299" i="31"/>
  <c r="X298" i="31"/>
  <c r="Z298" i="31" s="1"/>
  <c r="V298" i="31"/>
  <c r="W298" i="31" s="1"/>
  <c r="U298" i="31"/>
  <c r="C298" i="31"/>
  <c r="D298" i="31" s="1"/>
  <c r="B298" i="31"/>
  <c r="X287" i="31"/>
  <c r="Y287" i="31" s="1"/>
  <c r="V297" i="31"/>
  <c r="U297" i="31"/>
  <c r="C297" i="31"/>
  <c r="X286" i="31"/>
  <c r="Z286" i="31" s="1"/>
  <c r="V296" i="31"/>
  <c r="W296" i="31" s="1"/>
  <c r="U296" i="31"/>
  <c r="C296" i="31"/>
  <c r="D296" i="31" s="1"/>
  <c r="B296" i="31"/>
  <c r="X285" i="31"/>
  <c r="Y285" i="31" s="1"/>
  <c r="V295" i="31"/>
  <c r="U295" i="31"/>
  <c r="C295" i="31"/>
  <c r="X284" i="31"/>
  <c r="Y284" i="31" s="1"/>
  <c r="AA284" i="31" s="1"/>
  <c r="V294" i="31"/>
  <c r="W294" i="31" s="1"/>
  <c r="U294" i="31"/>
  <c r="C294" i="31"/>
  <c r="D294" i="31" s="1"/>
  <c r="B294" i="31"/>
  <c r="X281" i="31"/>
  <c r="Y281" i="31" s="1"/>
  <c r="V293" i="31"/>
  <c r="U293" i="31"/>
  <c r="C293" i="31"/>
  <c r="X280" i="31"/>
  <c r="Y280" i="31" s="1"/>
  <c r="AA280" i="31" s="1"/>
  <c r="V292" i="31"/>
  <c r="W292" i="31" s="1"/>
  <c r="U292" i="31"/>
  <c r="C292" i="31"/>
  <c r="D292" i="31" s="1"/>
  <c r="B292" i="31"/>
  <c r="X289" i="31"/>
  <c r="Y289" i="31" s="1"/>
  <c r="V289" i="31"/>
  <c r="U289" i="31"/>
  <c r="C289" i="31"/>
  <c r="X288" i="31"/>
  <c r="Z288" i="31" s="1"/>
  <c r="V288" i="31"/>
  <c r="W288" i="31" s="1"/>
  <c r="U288" i="31"/>
  <c r="C288" i="31"/>
  <c r="D288" i="31" s="1"/>
  <c r="B288" i="31"/>
  <c r="X277" i="31"/>
  <c r="Y277" i="31" s="1"/>
  <c r="V291" i="31"/>
  <c r="U291" i="31"/>
  <c r="C291" i="31"/>
  <c r="X276" i="31"/>
  <c r="V290" i="31"/>
  <c r="W290" i="31" s="1"/>
  <c r="U290" i="31"/>
  <c r="C290" i="31"/>
  <c r="D290" i="31" s="1"/>
  <c r="B290" i="31"/>
  <c r="X1169" i="31"/>
  <c r="Y1169" i="31" s="1"/>
  <c r="V1169" i="31"/>
  <c r="U1169" i="31"/>
  <c r="C1169" i="31"/>
  <c r="X1168" i="31"/>
  <c r="Z1168" i="31" s="1"/>
  <c r="V1168" i="31"/>
  <c r="W1168" i="31" s="1"/>
  <c r="U1168" i="31"/>
  <c r="C1168" i="31"/>
  <c r="D1168" i="31" s="1"/>
  <c r="B1168" i="31"/>
  <c r="X1111" i="31"/>
  <c r="Y1111" i="31" s="1"/>
  <c r="V1111" i="31"/>
  <c r="U1111" i="31"/>
  <c r="C1111" i="31"/>
  <c r="X1110" i="31"/>
  <c r="Z1110" i="31" s="1"/>
  <c r="V1110" i="31"/>
  <c r="W1110" i="31" s="1"/>
  <c r="U1110" i="31"/>
  <c r="C1110" i="31"/>
  <c r="D1110" i="31" s="1"/>
  <c r="B1110" i="31"/>
  <c r="X1109" i="31"/>
  <c r="Y1109" i="31" s="1"/>
  <c r="V1109" i="31"/>
  <c r="U1109" i="31"/>
  <c r="C1109" i="31"/>
  <c r="X1108" i="31"/>
  <c r="Z1108" i="31" s="1"/>
  <c r="V1108" i="31"/>
  <c r="W1108" i="31" s="1"/>
  <c r="U1108" i="31"/>
  <c r="C1108" i="31"/>
  <c r="D1108" i="31" s="1"/>
  <c r="B1108" i="31"/>
  <c r="X1107" i="31"/>
  <c r="Y1107" i="31" s="1"/>
  <c r="V1107" i="31"/>
  <c r="U1107" i="31"/>
  <c r="C1107" i="31"/>
  <c r="X1106" i="31"/>
  <c r="Z1106" i="31" s="1"/>
  <c r="V1106" i="31"/>
  <c r="W1106" i="31" s="1"/>
  <c r="U1106" i="31"/>
  <c r="C1106" i="31"/>
  <c r="D1106" i="31" s="1"/>
  <c r="B1106" i="31"/>
  <c r="X1105" i="31"/>
  <c r="Y1105" i="31" s="1"/>
  <c r="V1105" i="31"/>
  <c r="U1105" i="31"/>
  <c r="C1105" i="31"/>
  <c r="X1104" i="31"/>
  <c r="Y1104" i="31" s="1"/>
  <c r="AA1104" i="31" s="1"/>
  <c r="V1104" i="31"/>
  <c r="W1104" i="31" s="1"/>
  <c r="U1104" i="31"/>
  <c r="C1104" i="31"/>
  <c r="D1104" i="31" s="1"/>
  <c r="B1104" i="31"/>
  <c r="X1103" i="31"/>
  <c r="Y1103" i="31" s="1"/>
  <c r="V1103" i="31"/>
  <c r="U1103" i="31"/>
  <c r="C1103" i="31"/>
  <c r="X1102" i="31"/>
  <c r="Y1102" i="31" s="1"/>
  <c r="AA1102" i="31" s="1"/>
  <c r="V1102" i="31"/>
  <c r="W1102" i="31" s="1"/>
  <c r="U1102" i="31"/>
  <c r="C1102" i="31"/>
  <c r="D1102" i="31" s="1"/>
  <c r="B1102" i="31"/>
  <c r="X1101" i="31"/>
  <c r="Y1101" i="31" s="1"/>
  <c r="V1101" i="31"/>
  <c r="U1101" i="31"/>
  <c r="C1101" i="31"/>
  <c r="X1100" i="31"/>
  <c r="Z1100" i="31" s="1"/>
  <c r="V1100" i="31"/>
  <c r="W1100" i="31" s="1"/>
  <c r="U1100" i="31"/>
  <c r="C1100" i="31"/>
  <c r="D1100" i="31" s="1"/>
  <c r="B1100" i="31"/>
  <c r="X1099" i="31"/>
  <c r="Y1099" i="31" s="1"/>
  <c r="V1099" i="31"/>
  <c r="U1099" i="31"/>
  <c r="C1099" i="31"/>
  <c r="X1098" i="31"/>
  <c r="V1098" i="31"/>
  <c r="W1098" i="31" s="1"/>
  <c r="U1098" i="31"/>
  <c r="C1098" i="31"/>
  <c r="D1098" i="31" s="1"/>
  <c r="B1098" i="31"/>
  <c r="X1097" i="31"/>
  <c r="Y1097" i="31" s="1"/>
  <c r="V1097" i="31"/>
  <c r="U1097" i="31"/>
  <c r="C1097" i="31"/>
  <c r="X1096" i="31"/>
  <c r="Z1096" i="31" s="1"/>
  <c r="V1096" i="31"/>
  <c r="W1096" i="31" s="1"/>
  <c r="U1096" i="31"/>
  <c r="C1096" i="31"/>
  <c r="D1096" i="31" s="1"/>
  <c r="B1096" i="31"/>
  <c r="X1095" i="31"/>
  <c r="Y1095" i="31" s="1"/>
  <c r="V1095" i="31"/>
  <c r="U1095" i="31"/>
  <c r="C1095" i="31"/>
  <c r="X1094" i="31"/>
  <c r="Y1094" i="31" s="1"/>
  <c r="AA1094" i="31" s="1"/>
  <c r="V1094" i="31"/>
  <c r="W1094" i="31" s="1"/>
  <c r="U1094" i="31"/>
  <c r="C1094" i="31"/>
  <c r="D1094" i="31" s="1"/>
  <c r="B1094" i="31"/>
  <c r="X1093" i="31"/>
  <c r="Y1093" i="31" s="1"/>
  <c r="V1093" i="31"/>
  <c r="U1093" i="31"/>
  <c r="C1093" i="31"/>
  <c r="X1092" i="31"/>
  <c r="Z1092" i="31" s="1"/>
  <c r="V1092" i="31"/>
  <c r="W1092" i="31" s="1"/>
  <c r="U1092" i="31"/>
  <c r="C1092" i="31"/>
  <c r="D1092" i="31" s="1"/>
  <c r="B1092" i="31"/>
  <c r="X1091" i="31"/>
  <c r="Y1091" i="31" s="1"/>
  <c r="V1091" i="31"/>
  <c r="U1091" i="31"/>
  <c r="C1091" i="31"/>
  <c r="X1090" i="31"/>
  <c r="Z1090" i="31" s="1"/>
  <c r="V1090" i="31"/>
  <c r="W1090" i="31" s="1"/>
  <c r="U1090" i="31"/>
  <c r="C1090" i="31"/>
  <c r="D1090" i="31" s="1"/>
  <c r="B1090" i="31"/>
  <c r="X1089" i="31"/>
  <c r="Y1089" i="31" s="1"/>
  <c r="V1089" i="31"/>
  <c r="U1089" i="31"/>
  <c r="C1089" i="31"/>
  <c r="X1088" i="31"/>
  <c r="Z1088" i="31" s="1"/>
  <c r="V1088" i="31"/>
  <c r="W1088" i="31" s="1"/>
  <c r="U1088" i="31"/>
  <c r="C1088" i="31"/>
  <c r="D1088" i="31" s="1"/>
  <c r="B1088" i="31"/>
  <c r="X1087" i="31"/>
  <c r="Y1087" i="31" s="1"/>
  <c r="V1087" i="31"/>
  <c r="U1087" i="31"/>
  <c r="C1087" i="31"/>
  <c r="X1086" i="31"/>
  <c r="Y1086" i="31" s="1"/>
  <c r="AA1086" i="31" s="1"/>
  <c r="V1086" i="31"/>
  <c r="W1086" i="31" s="1"/>
  <c r="U1086" i="31"/>
  <c r="C1086" i="31"/>
  <c r="D1086" i="31" s="1"/>
  <c r="B1086" i="31"/>
  <c r="X1085" i="31"/>
  <c r="Y1085" i="31" s="1"/>
  <c r="V1085" i="31"/>
  <c r="U1085" i="31"/>
  <c r="C1085" i="31"/>
  <c r="X1084" i="31"/>
  <c r="Z1084" i="31" s="1"/>
  <c r="V1084" i="31"/>
  <c r="W1084" i="31" s="1"/>
  <c r="U1084" i="31"/>
  <c r="C1084" i="31"/>
  <c r="D1084" i="31" s="1"/>
  <c r="B1084" i="31"/>
  <c r="X1083" i="31"/>
  <c r="Y1083" i="31" s="1"/>
  <c r="V1083" i="31"/>
  <c r="U1083" i="31"/>
  <c r="C1083" i="31"/>
  <c r="X1082" i="31"/>
  <c r="Z1082" i="31" s="1"/>
  <c r="V1082" i="31"/>
  <c r="W1082" i="31" s="1"/>
  <c r="U1082" i="31"/>
  <c r="C1082" i="31"/>
  <c r="D1082" i="31" s="1"/>
  <c r="B1082" i="31"/>
  <c r="X1081" i="31"/>
  <c r="Y1081" i="31" s="1"/>
  <c r="V1081" i="31"/>
  <c r="U1081" i="31"/>
  <c r="C1081" i="31"/>
  <c r="X1080" i="31"/>
  <c r="Z1080" i="31" s="1"/>
  <c r="V1080" i="31"/>
  <c r="W1080" i="31" s="1"/>
  <c r="U1080" i="31"/>
  <c r="C1080" i="31"/>
  <c r="D1080" i="31" s="1"/>
  <c r="B1080" i="31"/>
  <c r="X1079" i="31"/>
  <c r="Y1079" i="31" s="1"/>
  <c r="V1079" i="31"/>
  <c r="U1079" i="31"/>
  <c r="C1079" i="31"/>
  <c r="X1078" i="31"/>
  <c r="Y1078" i="31" s="1"/>
  <c r="AA1078" i="31" s="1"/>
  <c r="V1078" i="31"/>
  <c r="W1078" i="31" s="1"/>
  <c r="U1078" i="31"/>
  <c r="C1078" i="31"/>
  <c r="D1078" i="31" s="1"/>
  <c r="B1078" i="31"/>
  <c r="X1077" i="31"/>
  <c r="Y1077" i="31" s="1"/>
  <c r="V1077" i="31"/>
  <c r="U1077" i="31"/>
  <c r="C1077" i="31"/>
  <c r="X1076" i="31"/>
  <c r="Z1076" i="31" s="1"/>
  <c r="V1076" i="31"/>
  <c r="W1076" i="31" s="1"/>
  <c r="U1076" i="31"/>
  <c r="C1076" i="31"/>
  <c r="D1076" i="31" s="1"/>
  <c r="B1076" i="31"/>
  <c r="X1075" i="31"/>
  <c r="Y1075" i="31" s="1"/>
  <c r="V1075" i="31"/>
  <c r="U1075" i="31"/>
  <c r="C1075" i="31"/>
  <c r="X1074" i="31"/>
  <c r="Z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71" i="31"/>
  <c r="Y1071" i="31" s="1"/>
  <c r="V1071" i="31"/>
  <c r="U1071" i="31"/>
  <c r="C1071" i="31"/>
  <c r="X1070" i="31"/>
  <c r="Z1070" i="31" s="1"/>
  <c r="V1070" i="31"/>
  <c r="W1070" i="31" s="1"/>
  <c r="U1070" i="31"/>
  <c r="C1070" i="31"/>
  <c r="D1070" i="31" s="1"/>
  <c r="B1070" i="31"/>
  <c r="X1069" i="31"/>
  <c r="Y1069" i="31" s="1"/>
  <c r="V1069" i="31"/>
  <c r="U1069" i="31"/>
  <c r="C1069" i="31"/>
  <c r="X1068" i="31"/>
  <c r="Y1068" i="31" s="1"/>
  <c r="AA1068" i="31" s="1"/>
  <c r="V1068" i="31"/>
  <c r="W1068" i="31" s="1"/>
  <c r="U1068" i="31"/>
  <c r="C1068" i="31"/>
  <c r="D1068" i="31" s="1"/>
  <c r="B1068" i="31"/>
  <c r="X1067" i="31"/>
  <c r="Y1067" i="31" s="1"/>
  <c r="V1067" i="31"/>
  <c r="U1067" i="31"/>
  <c r="C1067" i="31"/>
  <c r="X1066" i="31"/>
  <c r="Z1066" i="31" s="1"/>
  <c r="V1066" i="31"/>
  <c r="W1066" i="31" s="1"/>
  <c r="U1066" i="31"/>
  <c r="C1066" i="31"/>
  <c r="D1066" i="31" s="1"/>
  <c r="B1066" i="31"/>
  <c r="X1065" i="31"/>
  <c r="Y1065" i="31" s="1"/>
  <c r="V1065" i="31"/>
  <c r="U1065" i="31"/>
  <c r="C1065" i="31"/>
  <c r="X1064" i="31"/>
  <c r="Z1064" i="31" s="1"/>
  <c r="V1064" i="31"/>
  <c r="W1064" i="31" s="1"/>
  <c r="U1064" i="31"/>
  <c r="C1064" i="31"/>
  <c r="D1064" i="31" s="1"/>
  <c r="B1064" i="31"/>
  <c r="X1063" i="31"/>
  <c r="Y1063" i="31" s="1"/>
  <c r="V1063" i="31"/>
  <c r="U1063" i="31"/>
  <c r="C1063" i="31"/>
  <c r="X1062" i="31"/>
  <c r="Y1062" i="31" s="1"/>
  <c r="AA1062" i="31" s="1"/>
  <c r="V1062" i="31"/>
  <c r="W1062" i="31" s="1"/>
  <c r="U1062" i="31"/>
  <c r="C1062" i="31"/>
  <c r="D1062" i="31" s="1"/>
  <c r="B1062" i="31"/>
  <c r="X1061" i="31"/>
  <c r="Y1061" i="31" s="1"/>
  <c r="V1061" i="31"/>
  <c r="U1061" i="31"/>
  <c r="C1061" i="31"/>
  <c r="X1060" i="31"/>
  <c r="Z1060" i="31" s="1"/>
  <c r="V1060" i="31"/>
  <c r="W1060" i="31" s="1"/>
  <c r="U1060" i="31"/>
  <c r="C1060" i="31"/>
  <c r="D1060" i="31" s="1"/>
  <c r="B1060" i="31"/>
  <c r="X1059" i="31"/>
  <c r="Y1059" i="31" s="1"/>
  <c r="V1059" i="31"/>
  <c r="U1059" i="31"/>
  <c r="C1059" i="31"/>
  <c r="X1058" i="31"/>
  <c r="Z1058" i="31" s="1"/>
  <c r="V1058" i="31"/>
  <c r="W1058" i="31" s="1"/>
  <c r="U1058" i="31"/>
  <c r="C1058" i="31"/>
  <c r="D1058" i="31" s="1"/>
  <c r="B1058"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Z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Z1040" i="31" s="1"/>
  <c r="V1040" i="31"/>
  <c r="W1040" i="31" s="1"/>
  <c r="U1040" i="31"/>
  <c r="C1040" i="31"/>
  <c r="D1040" i="31" s="1"/>
  <c r="B1040" i="31"/>
  <c r="X1039" i="31"/>
  <c r="Y1039" i="31" s="1"/>
  <c r="V1039" i="31"/>
  <c r="U1039" i="31"/>
  <c r="C1039" i="31"/>
  <c r="X1038" i="31"/>
  <c r="Y1038" i="31" s="1"/>
  <c r="AA1038" i="31" s="1"/>
  <c r="V1038" i="31"/>
  <c r="W1038" i="31" s="1"/>
  <c r="U1038" i="31"/>
  <c r="C1038" i="31"/>
  <c r="D1038" i="31" s="1"/>
  <c r="B1038" i="31"/>
  <c r="X1037" i="31"/>
  <c r="Y1037" i="31" s="1"/>
  <c r="V1037" i="31"/>
  <c r="U1037" i="31"/>
  <c r="C1037" i="31"/>
  <c r="X1036" i="31"/>
  <c r="Z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Y1030" i="31" s="1"/>
  <c r="AA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Z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Y1014" i="31" s="1"/>
  <c r="AA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Z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Y1006" i="31" s="1"/>
  <c r="AA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Y998" i="31" s="1"/>
  <c r="AA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Y982" i="31" s="1"/>
  <c r="AA982" i="31" s="1"/>
  <c r="V982" i="31"/>
  <c r="W982" i="31" s="1"/>
  <c r="U982" i="31"/>
  <c r="C982" i="31"/>
  <c r="D982" i="31" s="1"/>
  <c r="B982" i="31"/>
  <c r="X981" i="31"/>
  <c r="Y981" i="31" s="1"/>
  <c r="V981" i="31"/>
  <c r="U981" i="31"/>
  <c r="C981" i="31"/>
  <c r="X980" i="31"/>
  <c r="Z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Z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Y966" i="31" s="1"/>
  <c r="AA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Y958" i="31" s="1"/>
  <c r="AA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Y950" i="31" s="1"/>
  <c r="AA950" i="31" s="1"/>
  <c r="V950" i="31"/>
  <c r="W950" i="31" s="1"/>
  <c r="U950" i="31"/>
  <c r="C950" i="31"/>
  <c r="D950" i="31" s="1"/>
  <c r="B950" i="31"/>
  <c r="X949" i="31"/>
  <c r="Y949" i="31" s="1"/>
  <c r="V949" i="31"/>
  <c r="U949" i="31"/>
  <c r="C949" i="31"/>
  <c r="X948" i="31"/>
  <c r="Z948" i="31" s="1"/>
  <c r="V948" i="31"/>
  <c r="W948" i="31" s="1"/>
  <c r="U948" i="31"/>
  <c r="C948" i="31"/>
  <c r="D948" i="31" s="1"/>
  <c r="B948" i="31"/>
  <c r="X947" i="31"/>
  <c r="Y947" i="31" s="1"/>
  <c r="V947" i="31"/>
  <c r="U947" i="31"/>
  <c r="C947" i="31"/>
  <c r="X946" i="31"/>
  <c r="Z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Y934" i="31" s="1"/>
  <c r="AA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Z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Y918" i="31" s="1"/>
  <c r="AA918" i="31" s="1"/>
  <c r="V918" i="31"/>
  <c r="W918" i="31" s="1"/>
  <c r="U918" i="31"/>
  <c r="C918" i="31"/>
  <c r="D918" i="31" s="1"/>
  <c r="B918" i="31"/>
  <c r="X917" i="31"/>
  <c r="Y917" i="31" s="1"/>
  <c r="V917" i="31"/>
  <c r="U917" i="31"/>
  <c r="C917" i="31"/>
  <c r="X916" i="31"/>
  <c r="Y916" i="31" s="1"/>
  <c r="AA916" i="31" s="1"/>
  <c r="V916" i="31"/>
  <c r="W916" i="31" s="1"/>
  <c r="U916" i="31"/>
  <c r="C916" i="31"/>
  <c r="D916" i="31" s="1"/>
  <c r="B916" i="31"/>
  <c r="X915" i="31"/>
  <c r="Y915" i="31" s="1"/>
  <c r="V915" i="31"/>
  <c r="U915" i="31"/>
  <c r="C915" i="31"/>
  <c r="X914" i="31"/>
  <c r="Z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Y902" i="31" s="1"/>
  <c r="AA902" i="31" s="1"/>
  <c r="V902" i="31"/>
  <c r="W902" i="31" s="1"/>
  <c r="U902" i="31"/>
  <c r="C902" i="31"/>
  <c r="D902" i="31" s="1"/>
  <c r="B902" i="31"/>
  <c r="X901" i="31"/>
  <c r="Y901" i="31" s="1"/>
  <c r="V901" i="31"/>
  <c r="U901" i="31"/>
  <c r="C901" i="31"/>
  <c r="X900" i="31"/>
  <c r="Z900" i="31" s="1"/>
  <c r="V900" i="31"/>
  <c r="W900" i="31" s="1"/>
  <c r="U900" i="31"/>
  <c r="C900" i="31"/>
  <c r="D900" i="31" s="1"/>
  <c r="B900" i="31"/>
  <c r="X899" i="31"/>
  <c r="Y899" i="31" s="1"/>
  <c r="V899" i="31"/>
  <c r="U899" i="31"/>
  <c r="C899" i="31"/>
  <c r="X898" i="31"/>
  <c r="Z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Y886" i="31" s="1"/>
  <c r="AA886" i="31" s="1"/>
  <c r="V886" i="31"/>
  <c r="W886" i="31" s="1"/>
  <c r="U886" i="31"/>
  <c r="C886" i="31"/>
  <c r="D886" i="31" s="1"/>
  <c r="B886" i="31"/>
  <c r="X885" i="31"/>
  <c r="Y885" i="31" s="1"/>
  <c r="V885" i="31"/>
  <c r="U885" i="31"/>
  <c r="C885" i="31"/>
  <c r="X884" i="31"/>
  <c r="Y884" i="31" s="1"/>
  <c r="AA884" i="31" s="1"/>
  <c r="V884" i="31"/>
  <c r="W884" i="31" s="1"/>
  <c r="U884" i="31"/>
  <c r="C884" i="31"/>
  <c r="D884" i="31" s="1"/>
  <c r="B884" i="31"/>
  <c r="X883" i="31"/>
  <c r="Y883" i="31" s="1"/>
  <c r="V883" i="31"/>
  <c r="U883" i="31"/>
  <c r="C883" i="31"/>
  <c r="X882" i="31"/>
  <c r="Z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Y870" i="31" s="1"/>
  <c r="AA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Z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Z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Y854" i="31" s="1"/>
  <c r="AA854" i="31" s="1"/>
  <c r="V854" i="31"/>
  <c r="W854" i="31" s="1"/>
  <c r="U854" i="31"/>
  <c r="C854" i="31"/>
  <c r="D854" i="31" s="1"/>
  <c r="B854" i="31"/>
  <c r="X853" i="31"/>
  <c r="Y853" i="31" s="1"/>
  <c r="V853" i="31"/>
  <c r="U853" i="31"/>
  <c r="C853" i="31"/>
  <c r="X852" i="31"/>
  <c r="Y852" i="31" s="1"/>
  <c r="AA852" i="31" s="1"/>
  <c r="V852" i="31"/>
  <c r="W852" i="31" s="1"/>
  <c r="U852" i="31"/>
  <c r="C852" i="31"/>
  <c r="D852" i="31" s="1"/>
  <c r="B852" i="31"/>
  <c r="X851" i="31"/>
  <c r="Y851" i="31" s="1"/>
  <c r="V851" i="31"/>
  <c r="U851" i="31"/>
  <c r="C851" i="31"/>
  <c r="X850" i="31"/>
  <c r="Z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Y838" i="31" s="1"/>
  <c r="AA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Z834" i="31" s="1"/>
  <c r="V834" i="31"/>
  <c r="W834" i="31" s="1"/>
  <c r="U834" i="31"/>
  <c r="C834" i="31"/>
  <c r="D834" i="31" s="1"/>
  <c r="B834" i="31"/>
  <c r="X833" i="31"/>
  <c r="Y833" i="31" s="1"/>
  <c r="V833" i="31"/>
  <c r="U833" i="31"/>
  <c r="C833" i="31"/>
  <c r="X832" i="3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Z826" i="31" s="1"/>
  <c r="V826" i="31"/>
  <c r="W826" i="31" s="1"/>
  <c r="U826" i="31"/>
  <c r="C826" i="31"/>
  <c r="D826" i="31" s="1"/>
  <c r="B826" i="31"/>
  <c r="X825" i="31"/>
  <c r="Y825" i="31" s="1"/>
  <c r="V825" i="31"/>
  <c r="U825" i="31"/>
  <c r="C825" i="31"/>
  <c r="X824" i="31"/>
  <c r="V824" i="31"/>
  <c r="W824" i="31" s="1"/>
  <c r="U824" i="31"/>
  <c r="C824" i="31"/>
  <c r="D824" i="31" s="1"/>
  <c r="B824" i="31"/>
  <c r="X823" i="31"/>
  <c r="Y823" i="31" s="1"/>
  <c r="V823" i="31"/>
  <c r="U823" i="31"/>
  <c r="C823" i="31"/>
  <c r="X822" i="31"/>
  <c r="Y822" i="31" s="1"/>
  <c r="AA822" i="31" s="1"/>
  <c r="V822" i="31"/>
  <c r="W822" i="31" s="1"/>
  <c r="U822" i="31"/>
  <c r="C822" i="31"/>
  <c r="D822" i="31" s="1"/>
  <c r="B822" i="31"/>
  <c r="X821" i="31"/>
  <c r="Y821" i="31" s="1"/>
  <c r="V821" i="31"/>
  <c r="U821" i="31"/>
  <c r="C821" i="31"/>
  <c r="X820" i="31"/>
  <c r="Y820" i="31" s="1"/>
  <c r="AA820" i="31" s="1"/>
  <c r="V820" i="31"/>
  <c r="W820" i="31" s="1"/>
  <c r="U820" i="31"/>
  <c r="C820" i="31"/>
  <c r="D820" i="31" s="1"/>
  <c r="B820" i="31"/>
  <c r="X819" i="31"/>
  <c r="Y819" i="31" s="1"/>
  <c r="V819" i="31"/>
  <c r="U819" i="31"/>
  <c r="C819" i="31"/>
  <c r="X818" i="31"/>
  <c r="Z818" i="31" s="1"/>
  <c r="V818" i="31"/>
  <c r="W818" i="31" s="1"/>
  <c r="U818" i="31"/>
  <c r="C818" i="31"/>
  <c r="D818" i="31" s="1"/>
  <c r="B818" i="31"/>
  <c r="X817" i="31"/>
  <c r="Y817" i="31" s="1"/>
  <c r="V817" i="31"/>
  <c r="U817" i="31"/>
  <c r="C817" i="31"/>
  <c r="X816" i="31"/>
  <c r="V816" i="31"/>
  <c r="W816" i="31" s="1"/>
  <c r="U816" i="31"/>
  <c r="C816" i="31"/>
  <c r="D816" i="31" s="1"/>
  <c r="B816" i="31"/>
  <c r="X815" i="31"/>
  <c r="Y815" i="31" s="1"/>
  <c r="V815" i="31"/>
  <c r="U815" i="31"/>
  <c r="C815" i="31"/>
  <c r="X814" i="31"/>
  <c r="Z814" i="31" s="1"/>
  <c r="V814" i="31"/>
  <c r="W814" i="31" s="1"/>
  <c r="U814" i="31"/>
  <c r="C814" i="31"/>
  <c r="D814" i="31" s="1"/>
  <c r="B814" i="31"/>
  <c r="X813" i="31"/>
  <c r="Y813" i="31" s="1"/>
  <c r="V813" i="31"/>
  <c r="U813" i="31"/>
  <c r="C813" i="31"/>
  <c r="X812" i="31"/>
  <c r="Y812" i="31" s="1"/>
  <c r="AA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V808" i="31"/>
  <c r="W808" i="31" s="1"/>
  <c r="U808" i="31"/>
  <c r="C808" i="31"/>
  <c r="D808" i="31" s="1"/>
  <c r="B808" i="31"/>
  <c r="X807" i="31"/>
  <c r="Y807" i="31" s="1"/>
  <c r="V807" i="31"/>
  <c r="U807" i="31"/>
  <c r="C807" i="31"/>
  <c r="X806" i="31"/>
  <c r="Y806" i="31" s="1"/>
  <c r="AA806" i="31" s="1"/>
  <c r="V806" i="31"/>
  <c r="W806" i="31" s="1"/>
  <c r="U806" i="31"/>
  <c r="C806" i="31"/>
  <c r="D806" i="31" s="1"/>
  <c r="B806" i="31"/>
  <c r="X805" i="31"/>
  <c r="Y805" i="31" s="1"/>
  <c r="V805" i="31"/>
  <c r="U805" i="31"/>
  <c r="C805" i="31"/>
  <c r="X804" i="31"/>
  <c r="Z804" i="31" s="1"/>
  <c r="V804" i="31"/>
  <c r="W804" i="31" s="1"/>
  <c r="U804" i="31"/>
  <c r="C804" i="31"/>
  <c r="D804" i="31" s="1"/>
  <c r="B804" i="31"/>
  <c r="X803" i="31"/>
  <c r="Y803" i="31" s="1"/>
  <c r="V803" i="31"/>
  <c r="U803" i="31"/>
  <c r="C803" i="31"/>
  <c r="X802" i="31"/>
  <c r="Z802" i="31" s="1"/>
  <c r="V802" i="31"/>
  <c r="W802" i="31" s="1"/>
  <c r="U802" i="31"/>
  <c r="C802" i="31"/>
  <c r="D802" i="31" s="1"/>
  <c r="B802" i="31"/>
  <c r="X801" i="31"/>
  <c r="Y801" i="31" s="1"/>
  <c r="V801" i="31"/>
  <c r="U801" i="31"/>
  <c r="C801" i="31"/>
  <c r="X800" i="31"/>
  <c r="V800" i="31"/>
  <c r="W800" i="31" s="1"/>
  <c r="U800" i="31"/>
  <c r="C800" i="31"/>
  <c r="D800" i="31" s="1"/>
  <c r="B800" i="31"/>
  <c r="X799" i="31"/>
  <c r="Y799" i="31" s="1"/>
  <c r="V799" i="31"/>
  <c r="U799" i="31"/>
  <c r="C799" i="31"/>
  <c r="X798" i="31"/>
  <c r="Z798" i="31" s="1"/>
  <c r="V798" i="31"/>
  <c r="W798" i="31" s="1"/>
  <c r="U798" i="31"/>
  <c r="C798" i="31"/>
  <c r="D798" i="31" s="1"/>
  <c r="B798" i="31"/>
  <c r="X797" i="31"/>
  <c r="Y797" i="31" s="1"/>
  <c r="V797" i="31"/>
  <c r="U797" i="31"/>
  <c r="C797" i="31"/>
  <c r="X796" i="31"/>
  <c r="Y796" i="31" s="1"/>
  <c r="AA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Y788" i="31" s="1"/>
  <c r="AA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Y780" i="31" s="1"/>
  <c r="AA780" i="31" s="1"/>
  <c r="V780" i="31"/>
  <c r="W780" i="31" s="1"/>
  <c r="U780" i="31"/>
  <c r="C780" i="31"/>
  <c r="D780" i="31" s="1"/>
  <c r="B780" i="31"/>
  <c r="X779" i="31"/>
  <c r="Y779" i="31" s="1"/>
  <c r="V779" i="31"/>
  <c r="U779" i="31"/>
  <c r="C779" i="31"/>
  <c r="X778" i="31"/>
  <c r="Z778" i="31" s="1"/>
  <c r="V778" i="31"/>
  <c r="W778" i="31" s="1"/>
  <c r="U778" i="31"/>
  <c r="C778" i="31"/>
  <c r="D778" i="31" s="1"/>
  <c r="B778" i="31"/>
  <c r="X777" i="31"/>
  <c r="Y777" i="31" s="1"/>
  <c r="V777" i="31"/>
  <c r="U777" i="31"/>
  <c r="C777" i="31"/>
  <c r="X776" i="31"/>
  <c r="V776" i="31"/>
  <c r="W776" i="31" s="1"/>
  <c r="U776" i="31"/>
  <c r="C776" i="31"/>
  <c r="D776" i="31" s="1"/>
  <c r="B776" i="31"/>
  <c r="X775" i="31"/>
  <c r="Y775" i="31" s="1"/>
  <c r="V775" i="31"/>
  <c r="U775" i="31"/>
  <c r="C775" i="31"/>
  <c r="X774" i="31"/>
  <c r="Y774" i="31" s="1"/>
  <c r="AA774" i="31" s="1"/>
  <c r="V774" i="31"/>
  <c r="W774" i="31" s="1"/>
  <c r="U774" i="31"/>
  <c r="C774" i="31"/>
  <c r="D774" i="31" s="1"/>
  <c r="B774" i="31"/>
  <c r="X773" i="31"/>
  <c r="Y773" i="31" s="1"/>
  <c r="V773" i="31"/>
  <c r="U773" i="31"/>
  <c r="C773" i="31"/>
  <c r="X772" i="31"/>
  <c r="Z772" i="31" s="1"/>
  <c r="V772" i="31"/>
  <c r="W772" i="31" s="1"/>
  <c r="U772" i="31"/>
  <c r="C772" i="31"/>
  <c r="D772" i="31" s="1"/>
  <c r="B772" i="31"/>
  <c r="X771" i="31"/>
  <c r="Y771" i="31" s="1"/>
  <c r="V771" i="31"/>
  <c r="U771" i="31"/>
  <c r="C771" i="31"/>
  <c r="X770" i="31"/>
  <c r="Z770" i="31" s="1"/>
  <c r="V770" i="31"/>
  <c r="W770" i="31" s="1"/>
  <c r="U770" i="31"/>
  <c r="C770" i="31"/>
  <c r="D770" i="31" s="1"/>
  <c r="B770"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Y764" i="31" s="1"/>
  <c r="AA764" i="31" s="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Z756" i="31" s="1"/>
  <c r="V756" i="31"/>
  <c r="W756" i="31" s="1"/>
  <c r="U756" i="31"/>
  <c r="C756" i="31"/>
  <c r="D756" i="31" s="1"/>
  <c r="B756" i="31"/>
  <c r="X755" i="31"/>
  <c r="Y755" i="31" s="1"/>
  <c r="V755" i="31"/>
  <c r="U755" i="31"/>
  <c r="C755" i="31"/>
  <c r="X754" i="31"/>
  <c r="Z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Z748" i="31" s="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Z740" i="31" s="1"/>
  <c r="V740" i="31"/>
  <c r="W740" i="31" s="1"/>
  <c r="U740" i="31"/>
  <c r="C740" i="31"/>
  <c r="D740" i="31" s="1"/>
  <c r="B740" i="31"/>
  <c r="X739" i="31"/>
  <c r="Y739" i="31" s="1"/>
  <c r="V739" i="31"/>
  <c r="U739" i="31"/>
  <c r="C739" i="31"/>
  <c r="X738" i="31"/>
  <c r="Z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Z732" i="31" s="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Z724" i="31" s="1"/>
  <c r="V724" i="31"/>
  <c r="W724" i="31" s="1"/>
  <c r="U724" i="31"/>
  <c r="C724" i="31"/>
  <c r="D724" i="31" s="1"/>
  <c r="B724" i="31"/>
  <c r="X723" i="31"/>
  <c r="Y723" i="31" s="1"/>
  <c r="V723" i="31"/>
  <c r="U723" i="31"/>
  <c r="C723" i="31"/>
  <c r="X722" i="31"/>
  <c r="Z722" i="31" s="1"/>
  <c r="V722" i="31"/>
  <c r="W722" i="31" s="1"/>
  <c r="U722" i="31"/>
  <c r="C722" i="31"/>
  <c r="D722" i="31" s="1"/>
  <c r="B722" i="31"/>
  <c r="X721" i="31"/>
  <c r="Y721" i="31" s="1"/>
  <c r="V721" i="31"/>
  <c r="U721" i="31"/>
  <c r="C721" i="31"/>
  <c r="X720" i="31"/>
  <c r="Y720" i="31" s="1"/>
  <c r="AA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Z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Y710" i="31" s="1"/>
  <c r="AA710" i="31" s="1"/>
  <c r="V710" i="31"/>
  <c r="W710" i="31" s="1"/>
  <c r="U710" i="31"/>
  <c r="C710" i="31"/>
  <c r="D710" i="31" s="1"/>
  <c r="B710" i="31"/>
  <c r="X709" i="31"/>
  <c r="Y709" i="31" s="1"/>
  <c r="V709" i="31"/>
  <c r="U709" i="31"/>
  <c r="C709" i="31"/>
  <c r="X708" i="31"/>
  <c r="Z708" i="31" s="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Y704" i="31" s="1"/>
  <c r="AA704" i="31" s="1"/>
  <c r="V704" i="31"/>
  <c r="W704" i="31" s="1"/>
  <c r="U704" i="31"/>
  <c r="C704" i="31"/>
  <c r="D704" i="31" s="1"/>
  <c r="B704" i="31"/>
  <c r="X703" i="31"/>
  <c r="Y703" i="31" s="1"/>
  <c r="V703" i="31"/>
  <c r="U703" i="31"/>
  <c r="C703" i="31"/>
  <c r="X702" i="31"/>
  <c r="Y702" i="31" s="1"/>
  <c r="AA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Y696" i="31" s="1"/>
  <c r="AA696" i="31" s="1"/>
  <c r="V696" i="31"/>
  <c r="W696" i="31" s="1"/>
  <c r="U696" i="31"/>
  <c r="C696" i="31"/>
  <c r="D696" i="31" s="1"/>
  <c r="B696" i="31"/>
  <c r="X695" i="31"/>
  <c r="Y695" i="31" s="1"/>
  <c r="V695" i="31"/>
  <c r="U695" i="31"/>
  <c r="C695" i="31"/>
  <c r="X694" i="31"/>
  <c r="Z694" i="31" s="1"/>
  <c r="V694" i="31"/>
  <c r="W694" i="31" s="1"/>
  <c r="U694" i="31"/>
  <c r="C694" i="31"/>
  <c r="D694" i="31" s="1"/>
  <c r="B694" i="31"/>
  <c r="X693" i="31"/>
  <c r="Y693" i="31" s="1"/>
  <c r="V693" i="31"/>
  <c r="U693" i="31"/>
  <c r="C693" i="31"/>
  <c r="X692" i="31"/>
  <c r="Z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Y688" i="31" s="1"/>
  <c r="AA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Z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Y680" i="31" s="1"/>
  <c r="AA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Z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Y672" i="31" s="1"/>
  <c r="AA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Z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Y664" i="31" s="1"/>
  <c r="AA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Z660" i="31" s="1"/>
  <c r="V660" i="31"/>
  <c r="W660" i="31" s="1"/>
  <c r="U660" i="31"/>
  <c r="C660" i="31"/>
  <c r="D660" i="31" s="1"/>
  <c r="B660" i="31"/>
  <c r="X659" i="31"/>
  <c r="Y659" i="31" s="1"/>
  <c r="V659" i="31"/>
  <c r="U659" i="31"/>
  <c r="C659" i="31"/>
  <c r="X658" i="31"/>
  <c r="Z658" i="31" s="1"/>
  <c r="V658" i="31"/>
  <c r="W658" i="31" s="1"/>
  <c r="U658" i="31"/>
  <c r="C658" i="31"/>
  <c r="D658" i="31" s="1"/>
  <c r="B658" i="31"/>
  <c r="X657" i="31"/>
  <c r="Y657" i="31" s="1"/>
  <c r="V657" i="31"/>
  <c r="U657" i="31"/>
  <c r="C657" i="31"/>
  <c r="X656" i="31"/>
  <c r="Y656" i="31" s="1"/>
  <c r="AA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Z652" i="31" s="1"/>
  <c r="V652" i="31"/>
  <c r="W652" i="31" s="1"/>
  <c r="U652" i="31"/>
  <c r="C652" i="31"/>
  <c r="D652" i="31" s="1"/>
  <c r="B652" i="31"/>
  <c r="X651" i="31"/>
  <c r="Y651" i="31" s="1"/>
  <c r="V651" i="31"/>
  <c r="U651" i="31"/>
  <c r="C651" i="31"/>
  <c r="X650" i="31"/>
  <c r="Z650" i="31" s="1"/>
  <c r="V650" i="31"/>
  <c r="W650" i="31" s="1"/>
  <c r="U650" i="31"/>
  <c r="C650" i="31"/>
  <c r="D650" i="31" s="1"/>
  <c r="B650" i="31"/>
  <c r="X649" i="31"/>
  <c r="Y649" i="31" s="1"/>
  <c r="V649" i="31"/>
  <c r="U649" i="31"/>
  <c r="C649" i="31"/>
  <c r="X648" i="31"/>
  <c r="Y648" i="31" s="1"/>
  <c r="AA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Z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Y640" i="31" s="1"/>
  <c r="AA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Z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Y632" i="31" s="1"/>
  <c r="AA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Z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Y624" i="31" s="1"/>
  <c r="AA624" i="31" s="1"/>
  <c r="V624" i="31"/>
  <c r="W624" i="31" s="1"/>
  <c r="U624" i="31"/>
  <c r="C624" i="31"/>
  <c r="D624" i="31" s="1"/>
  <c r="B624" i="31"/>
  <c r="X623" i="31"/>
  <c r="Y623" i="31" s="1"/>
  <c r="V623" i="31"/>
  <c r="U623" i="31"/>
  <c r="C623" i="31"/>
  <c r="X622" i="31"/>
  <c r="Z622" i="31" s="1"/>
  <c r="V622" i="31"/>
  <c r="W622" i="31" s="1"/>
  <c r="U622" i="31"/>
  <c r="C622" i="31"/>
  <c r="D622" i="31" s="1"/>
  <c r="B62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547" i="31"/>
  <c r="Y547" i="31" s="1"/>
  <c r="V547" i="31"/>
  <c r="U547" i="31"/>
  <c r="C547" i="31"/>
  <c r="X546" i="31"/>
  <c r="Z546" i="31" s="1"/>
  <c r="V546" i="31"/>
  <c r="W546" i="31" s="1"/>
  <c r="U546" i="31"/>
  <c r="C546" i="31"/>
  <c r="D546" i="31" s="1"/>
  <c r="B546" i="31"/>
  <c r="X545" i="31"/>
  <c r="Y545" i="31" s="1"/>
  <c r="V545" i="31"/>
  <c r="U545" i="31"/>
  <c r="C545" i="31"/>
  <c r="X544" i="31"/>
  <c r="Y544" i="31" s="1"/>
  <c r="AA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Z538" i="31" s="1"/>
  <c r="V538" i="31"/>
  <c r="W538" i="31" s="1"/>
  <c r="U538" i="31"/>
  <c r="C538" i="31"/>
  <c r="D538" i="31" s="1"/>
  <c r="B538" i="31"/>
  <c r="X537" i="31"/>
  <c r="Y537" i="31" s="1"/>
  <c r="V537" i="31"/>
  <c r="U537" i="31"/>
  <c r="C537" i="31"/>
  <c r="X536" i="31"/>
  <c r="Y536" i="31" s="1"/>
  <c r="AA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Z530" i="31" s="1"/>
  <c r="V530" i="31"/>
  <c r="W530" i="31" s="1"/>
  <c r="U530" i="31"/>
  <c r="C530" i="31"/>
  <c r="D530" i="31" s="1"/>
  <c r="B530" i="31"/>
  <c r="X529" i="31"/>
  <c r="Y529" i="31" s="1"/>
  <c r="V529" i="31"/>
  <c r="U529" i="31"/>
  <c r="C529" i="31"/>
  <c r="X528" i="31"/>
  <c r="Y528" i="31" s="1"/>
  <c r="AA528" i="31" s="1"/>
  <c r="V528" i="31"/>
  <c r="W528" i="31" s="1"/>
  <c r="U528" i="31"/>
  <c r="C528" i="31"/>
  <c r="D528" i="31" s="1"/>
  <c r="B528" i="31"/>
  <c r="X527" i="31"/>
  <c r="Y527" i="31" s="1"/>
  <c r="V527" i="31"/>
  <c r="U527" i="31"/>
  <c r="C527" i="31"/>
  <c r="X526" i="31"/>
  <c r="Y526" i="31" s="1"/>
  <c r="AA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Z522" i="31" s="1"/>
  <c r="V522" i="31"/>
  <c r="W522" i="31" s="1"/>
  <c r="U522" i="31"/>
  <c r="C522" i="31"/>
  <c r="D522" i="31" s="1"/>
  <c r="B522" i="31"/>
  <c r="X521" i="31"/>
  <c r="Y521" i="31" s="1"/>
  <c r="V521" i="31"/>
  <c r="U521" i="31"/>
  <c r="C521" i="31"/>
  <c r="X520" i="31"/>
  <c r="Y520" i="31" s="1"/>
  <c r="AA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Z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Y512" i="31" s="1"/>
  <c r="AA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Z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Y504" i="31" s="1"/>
  <c r="AA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Z500" i="31" s="1"/>
  <c r="V500" i="31"/>
  <c r="W500" i="31" s="1"/>
  <c r="U500" i="31"/>
  <c r="C500" i="31"/>
  <c r="D500" i="31" s="1"/>
  <c r="B500" i="31"/>
  <c r="X499" i="31"/>
  <c r="Y499" i="31" s="1"/>
  <c r="V499" i="31"/>
  <c r="U499" i="31"/>
  <c r="C499" i="31"/>
  <c r="X498" i="31"/>
  <c r="Z498" i="31" s="1"/>
  <c r="V498" i="31"/>
  <c r="W498" i="31" s="1"/>
  <c r="U498" i="31"/>
  <c r="C498" i="31"/>
  <c r="D498" i="31" s="1"/>
  <c r="B498" i="31"/>
  <c r="X495" i="31"/>
  <c r="Y495" i="31" s="1"/>
  <c r="V495" i="31"/>
  <c r="U495" i="31"/>
  <c r="C495" i="31"/>
  <c r="X494" i="31"/>
  <c r="Y494" i="31" s="1"/>
  <c r="AA494" i="31" s="1"/>
  <c r="V494" i="31"/>
  <c r="W494" i="31" s="1"/>
  <c r="U494" i="31"/>
  <c r="C494" i="31"/>
  <c r="D494" i="31" s="1"/>
  <c r="B494" i="31"/>
  <c r="X493" i="31"/>
  <c r="Y493" i="31" s="1"/>
  <c r="V493" i="31"/>
  <c r="U493" i="31"/>
  <c r="C493" i="31"/>
  <c r="X492" i="31"/>
  <c r="Z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V488" i="31"/>
  <c r="W488" i="31" s="1"/>
  <c r="U488" i="31"/>
  <c r="C488" i="31"/>
  <c r="D488" i="31" s="1"/>
  <c r="B488" i="31"/>
  <c r="X487" i="31"/>
  <c r="Y487" i="31" s="1"/>
  <c r="V487" i="31"/>
  <c r="U487" i="31"/>
  <c r="C487" i="31"/>
  <c r="X486" i="31"/>
  <c r="Y486" i="31" s="1"/>
  <c r="AA486" i="31" s="1"/>
  <c r="V486" i="31"/>
  <c r="W486" i="31" s="1"/>
  <c r="U486" i="31"/>
  <c r="C486" i="31"/>
  <c r="D486" i="31" s="1"/>
  <c r="B486" i="31"/>
  <c r="X485" i="31"/>
  <c r="Y485" i="31" s="1"/>
  <c r="V485" i="31"/>
  <c r="U485" i="31"/>
  <c r="C485" i="31"/>
  <c r="X484" i="31"/>
  <c r="Z484" i="31" s="1"/>
  <c r="V484" i="31"/>
  <c r="W484" i="31" s="1"/>
  <c r="U484" i="31"/>
  <c r="C484" i="31"/>
  <c r="D484" i="31" s="1"/>
  <c r="B484" i="31"/>
  <c r="X483" i="31"/>
  <c r="Y483" i="31" s="1"/>
  <c r="V483" i="31"/>
  <c r="U483" i="31"/>
  <c r="C483" i="31"/>
  <c r="X482" i="31"/>
  <c r="Z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Y478" i="31" s="1"/>
  <c r="AA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V472" i="31"/>
  <c r="W472" i="31" s="1"/>
  <c r="U472" i="31"/>
  <c r="C472" i="31"/>
  <c r="D472" i="31" s="1"/>
  <c r="B472" i="31"/>
  <c r="X471" i="31"/>
  <c r="Y471" i="31" s="1"/>
  <c r="V471" i="31"/>
  <c r="U471" i="31"/>
  <c r="C471" i="31"/>
  <c r="X470" i="31"/>
  <c r="Y470" i="31" s="1"/>
  <c r="AA470" i="31" s="1"/>
  <c r="V470" i="31"/>
  <c r="W470" i="31" s="1"/>
  <c r="U470" i="31"/>
  <c r="C470" i="31"/>
  <c r="D470" i="31" s="1"/>
  <c r="B470" i="31"/>
  <c r="X469" i="31"/>
  <c r="Y469" i="31" s="1"/>
  <c r="V469" i="31"/>
  <c r="U469" i="31"/>
  <c r="C469" i="31"/>
  <c r="X468" i="31"/>
  <c r="Z468" i="31" s="1"/>
  <c r="V468" i="31"/>
  <c r="W468" i="31" s="1"/>
  <c r="U468" i="31"/>
  <c r="C468" i="31"/>
  <c r="D468" i="31" s="1"/>
  <c r="B468" i="31"/>
  <c r="X467" i="31"/>
  <c r="Y467" i="31" s="1"/>
  <c r="V467" i="31"/>
  <c r="U467" i="31"/>
  <c r="C467" i="31"/>
  <c r="X466" i="3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Y462" i="31" s="1"/>
  <c r="AA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V456" i="31"/>
  <c r="W456" i="31" s="1"/>
  <c r="U456" i="31"/>
  <c r="C456" i="31"/>
  <c r="D456" i="31" s="1"/>
  <c r="B456" i="31"/>
  <c r="X455" i="31"/>
  <c r="Y455" i="31" s="1"/>
  <c r="V455" i="31"/>
  <c r="U455" i="31"/>
  <c r="C455" i="31"/>
  <c r="X454" i="31"/>
  <c r="Y454" i="31" s="1"/>
  <c r="AA454" i="31" s="1"/>
  <c r="V454" i="31"/>
  <c r="W454" i="31" s="1"/>
  <c r="U454" i="31"/>
  <c r="C454" i="31"/>
  <c r="D454" i="31" s="1"/>
  <c r="B454" i="31"/>
  <c r="X453" i="31"/>
  <c r="Y453" i="31" s="1"/>
  <c r="V453" i="31"/>
  <c r="U453" i="31"/>
  <c r="C453" i="31"/>
  <c r="X452" i="31"/>
  <c r="Z452" i="31" s="1"/>
  <c r="V452" i="31"/>
  <c r="W452" i="31" s="1"/>
  <c r="U452" i="31"/>
  <c r="C452" i="31"/>
  <c r="D452" i="31" s="1"/>
  <c r="B452" i="31"/>
  <c r="X451" i="31"/>
  <c r="Y451" i="31" s="1"/>
  <c r="V451" i="31"/>
  <c r="U451" i="31"/>
  <c r="C451" i="31"/>
  <c r="X450" i="3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Y446" i="31" s="1"/>
  <c r="AA446" i="31" s="1"/>
  <c r="V446" i="31"/>
  <c r="W446" i="31" s="1"/>
  <c r="U446" i="31"/>
  <c r="C446" i="31"/>
  <c r="D446" i="31" s="1"/>
  <c r="B446" i="31"/>
  <c r="X445" i="31"/>
  <c r="Y445" i="31" s="1"/>
  <c r="V445" i="31"/>
  <c r="U445" i="31"/>
  <c r="C445" i="31"/>
  <c r="X444" i="31"/>
  <c r="Z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V440" i="31"/>
  <c r="W440" i="31" s="1"/>
  <c r="U440" i="31"/>
  <c r="C440" i="31"/>
  <c r="D440" i="31" s="1"/>
  <c r="B440" i="31"/>
  <c r="X439" i="31"/>
  <c r="Y439" i="31" s="1"/>
  <c r="V439" i="31"/>
  <c r="U439" i="31"/>
  <c r="C439" i="31"/>
  <c r="X438" i="31"/>
  <c r="Y438" i="31" s="1"/>
  <c r="AA438" i="31" s="1"/>
  <c r="V438" i="31"/>
  <c r="W438" i="31" s="1"/>
  <c r="U438" i="31"/>
  <c r="C438" i="31"/>
  <c r="D438" i="31" s="1"/>
  <c r="B438" i="31"/>
  <c r="X497" i="31"/>
  <c r="Y497" i="31" s="1"/>
  <c r="V497" i="31"/>
  <c r="U497" i="31"/>
  <c r="C497" i="31"/>
  <c r="X496" i="31"/>
  <c r="Y496" i="31" s="1"/>
  <c r="AA496" i="31" s="1"/>
  <c r="V496" i="31"/>
  <c r="W496" i="31" s="1"/>
  <c r="U496" i="31"/>
  <c r="C496" i="31"/>
  <c r="D496" i="31" s="1"/>
  <c r="B496" i="31"/>
  <c r="X1167" i="31"/>
  <c r="Y1167" i="31" s="1"/>
  <c r="V1167" i="31"/>
  <c r="U1167" i="31"/>
  <c r="C1167" i="31"/>
  <c r="X1166" i="31"/>
  <c r="Z1166" i="31" s="1"/>
  <c r="V1166" i="31"/>
  <c r="W1166" i="31" s="1"/>
  <c r="U1166" i="31"/>
  <c r="C1166" i="31"/>
  <c r="D1166" i="31" s="1"/>
  <c r="B1166" i="31"/>
  <c r="X1165" i="31"/>
  <c r="Y1165" i="31" s="1"/>
  <c r="V1165" i="31"/>
  <c r="U1165" i="31"/>
  <c r="C1165" i="31"/>
  <c r="X1164" i="31"/>
  <c r="Z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433" i="31"/>
  <c r="Y433" i="31" s="1"/>
  <c r="V433" i="31"/>
  <c r="U433" i="31"/>
  <c r="C433" i="31"/>
  <c r="X432" i="31"/>
  <c r="Z432" i="31" s="1"/>
  <c r="V432" i="31"/>
  <c r="W432" i="31" s="1"/>
  <c r="U432" i="31"/>
  <c r="C432" i="31"/>
  <c r="D432" i="31" s="1"/>
  <c r="B432" i="31"/>
  <c r="X431" i="31"/>
  <c r="Y431" i="31" s="1"/>
  <c r="V431" i="31"/>
  <c r="U431" i="31"/>
  <c r="C431" i="31"/>
  <c r="X430" i="31"/>
  <c r="Z430" i="31" s="1"/>
  <c r="V430" i="31"/>
  <c r="W430" i="31" s="1"/>
  <c r="U430" i="31"/>
  <c r="C430" i="31"/>
  <c r="D430" i="31" s="1"/>
  <c r="B430" i="31"/>
  <c r="X427" i="31"/>
  <c r="Y427" i="31" s="1"/>
  <c r="V427" i="31"/>
  <c r="U427" i="31"/>
  <c r="C427" i="31"/>
  <c r="X426" i="31"/>
  <c r="Y426" i="31" s="1"/>
  <c r="AA426" i="31" s="1"/>
  <c r="V426" i="31"/>
  <c r="W426" i="31" s="1"/>
  <c r="U426" i="31"/>
  <c r="C426" i="31"/>
  <c r="D426" i="31" s="1"/>
  <c r="B426" i="31"/>
  <c r="X429" i="31"/>
  <c r="Y429" i="31" s="1"/>
  <c r="V429" i="31"/>
  <c r="U429" i="31"/>
  <c r="C429" i="31"/>
  <c r="X428" i="31"/>
  <c r="Z428" i="31" s="1"/>
  <c r="V428" i="31"/>
  <c r="W428" i="31" s="1"/>
  <c r="U428" i="31"/>
  <c r="C428" i="31"/>
  <c r="D428" i="31" s="1"/>
  <c r="B428" i="31"/>
  <c r="X423" i="31"/>
  <c r="Y423" i="31" s="1"/>
  <c r="V423" i="31"/>
  <c r="U423" i="31"/>
  <c r="C423" i="31"/>
  <c r="X422" i="31"/>
  <c r="Y422" i="31" s="1"/>
  <c r="AA422" i="31" s="1"/>
  <c r="V422" i="31"/>
  <c r="W422" i="31" s="1"/>
  <c r="U422" i="31"/>
  <c r="C422" i="31"/>
  <c r="D422" i="31" s="1"/>
  <c r="B422" i="31"/>
  <c r="X421" i="31"/>
  <c r="Y421" i="31" s="1"/>
  <c r="V421" i="31"/>
  <c r="U421" i="31"/>
  <c r="C421" i="31"/>
  <c r="X420" i="31"/>
  <c r="Z420" i="31" s="1"/>
  <c r="V420" i="31"/>
  <c r="W420" i="31" s="1"/>
  <c r="U420" i="31"/>
  <c r="C420" i="31"/>
  <c r="D420" i="31" s="1"/>
  <c r="B420" i="31"/>
  <c r="X419" i="31"/>
  <c r="Y419" i="31" s="1"/>
  <c r="V419" i="31"/>
  <c r="U419" i="31"/>
  <c r="C419" i="31"/>
  <c r="X418" i="31"/>
  <c r="Z418" i="31" s="1"/>
  <c r="V418" i="31"/>
  <c r="W418" i="31" s="1"/>
  <c r="U418" i="31"/>
  <c r="C418" i="31"/>
  <c r="D418" i="31" s="1"/>
  <c r="B418" i="31"/>
  <c r="X417" i="31"/>
  <c r="Y417" i="31" s="1"/>
  <c r="V417" i="31"/>
  <c r="U417" i="31"/>
  <c r="C417" i="31"/>
  <c r="X416" i="31"/>
  <c r="Z416" i="31" s="1"/>
  <c r="V416" i="31"/>
  <c r="W416" i="31" s="1"/>
  <c r="U416" i="31"/>
  <c r="C416" i="31"/>
  <c r="D416" i="31" s="1"/>
  <c r="B416" i="31"/>
  <c r="X425" i="31"/>
  <c r="Y425" i="31" s="1"/>
  <c r="V425" i="31"/>
  <c r="U425" i="31"/>
  <c r="C425" i="31"/>
  <c r="X424" i="31"/>
  <c r="Z424" i="31" s="1"/>
  <c r="V424" i="31"/>
  <c r="W424" i="31" s="1"/>
  <c r="U424" i="31"/>
  <c r="C424" i="31"/>
  <c r="D424" i="31" s="1"/>
  <c r="B424" i="31"/>
  <c r="X399" i="31"/>
  <c r="Y399" i="31" s="1"/>
  <c r="V399" i="31"/>
  <c r="U399" i="31"/>
  <c r="C399" i="31"/>
  <c r="X398" i="31"/>
  <c r="Z398" i="31" s="1"/>
  <c r="V398" i="31"/>
  <c r="W398" i="31" s="1"/>
  <c r="U398" i="31"/>
  <c r="C398" i="31"/>
  <c r="D398" i="31" s="1"/>
  <c r="B398" i="31"/>
  <c r="X379" i="31"/>
  <c r="Y379" i="31" s="1"/>
  <c r="V379" i="31"/>
  <c r="U379" i="31"/>
  <c r="C379" i="31"/>
  <c r="X378" i="31"/>
  <c r="Y378" i="31" s="1"/>
  <c r="AA378" i="31" s="1"/>
  <c r="V378" i="31"/>
  <c r="W378" i="31" s="1"/>
  <c r="U378" i="31"/>
  <c r="C378" i="31"/>
  <c r="D378" i="31" s="1"/>
  <c r="B378" i="31"/>
  <c r="X377" i="31"/>
  <c r="Y377" i="31" s="1"/>
  <c r="V377" i="31"/>
  <c r="U377" i="31"/>
  <c r="C377" i="31"/>
  <c r="X376" i="31"/>
  <c r="Z376" i="31" s="1"/>
  <c r="V376" i="31"/>
  <c r="W376" i="31" s="1"/>
  <c r="U376" i="31"/>
  <c r="C376" i="31"/>
  <c r="D376" i="31" s="1"/>
  <c r="B376" i="31"/>
  <c r="X339" i="31"/>
  <c r="Y339" i="31" s="1"/>
  <c r="V335" i="31"/>
  <c r="U335" i="31"/>
  <c r="C335" i="31"/>
  <c r="X338" i="31"/>
  <c r="Y338" i="31" s="1"/>
  <c r="AA338" i="31" s="1"/>
  <c r="V334" i="31"/>
  <c r="W334" i="31" s="1"/>
  <c r="U334" i="31"/>
  <c r="C334" i="31"/>
  <c r="D334" i="31" s="1"/>
  <c r="B334" i="31"/>
  <c r="X345" i="31"/>
  <c r="Y345" i="31" s="1"/>
  <c r="V67" i="31"/>
  <c r="U67" i="31"/>
  <c r="C67" i="31"/>
  <c r="X344" i="31"/>
  <c r="Z344" i="31" s="1"/>
  <c r="V66" i="31"/>
  <c r="W66" i="31" s="1"/>
  <c r="U66" i="31"/>
  <c r="C66" i="31"/>
  <c r="D66" i="31" s="1"/>
  <c r="B66" i="31"/>
  <c r="X71" i="31"/>
  <c r="Y71" i="31" s="1"/>
  <c r="V325" i="31"/>
  <c r="U325" i="31"/>
  <c r="C325" i="31"/>
  <c r="X70" i="31"/>
  <c r="Z70" i="31" s="1"/>
  <c r="V324" i="31"/>
  <c r="W324" i="31" s="1"/>
  <c r="U324" i="31"/>
  <c r="C324" i="31"/>
  <c r="D324" i="31" s="1"/>
  <c r="B324" i="31"/>
  <c r="X209" i="31"/>
  <c r="Y209" i="31" s="1"/>
  <c r="V177" i="31"/>
  <c r="U177" i="31"/>
  <c r="C177" i="31"/>
  <c r="X208" i="31"/>
  <c r="Z208" i="31" s="1"/>
  <c r="V176" i="31"/>
  <c r="W176" i="31" s="1"/>
  <c r="U176" i="31"/>
  <c r="C176" i="31"/>
  <c r="D176" i="31" s="1"/>
  <c r="B176" i="31"/>
  <c r="X369" i="31"/>
  <c r="Y369" i="31" s="1"/>
  <c r="V369" i="31"/>
  <c r="U369" i="31"/>
  <c r="C369" i="31"/>
  <c r="X368" i="31"/>
  <c r="Z368" i="31" s="1"/>
  <c r="V368" i="31"/>
  <c r="W368" i="31" s="1"/>
  <c r="U368" i="31"/>
  <c r="C368" i="31"/>
  <c r="D368" i="31" s="1"/>
  <c r="B368" i="31"/>
  <c r="X329" i="31"/>
  <c r="Y329" i="31" s="1"/>
  <c r="V329" i="31"/>
  <c r="U329" i="31"/>
  <c r="C329" i="31"/>
  <c r="X328" i="31"/>
  <c r="Y328" i="31" s="1"/>
  <c r="AA328" i="31" s="1"/>
  <c r="V328" i="31"/>
  <c r="W328" i="31" s="1"/>
  <c r="U328" i="31"/>
  <c r="C328" i="31"/>
  <c r="D328" i="31" s="1"/>
  <c r="B328" i="31"/>
  <c r="X189" i="31"/>
  <c r="Y189" i="31" s="1"/>
  <c r="V189" i="31"/>
  <c r="U189" i="31"/>
  <c r="C189" i="31"/>
  <c r="X188" i="31"/>
  <c r="Z188" i="31" s="1"/>
  <c r="V188" i="31"/>
  <c r="W188" i="31" s="1"/>
  <c r="U188" i="31"/>
  <c r="C188" i="31"/>
  <c r="D188" i="31" s="1"/>
  <c r="B188" i="31"/>
  <c r="X245" i="31"/>
  <c r="Y245" i="31" s="1"/>
  <c r="V53" i="31"/>
  <c r="U53" i="31"/>
  <c r="C53" i="31"/>
  <c r="X244" i="31"/>
  <c r="Z244" i="31" s="1"/>
  <c r="V52" i="31"/>
  <c r="W52" i="31" s="1"/>
  <c r="U52" i="31"/>
  <c r="C52" i="31"/>
  <c r="D52" i="31" s="1"/>
  <c r="B52" i="31"/>
  <c r="X161" i="31"/>
  <c r="Y161" i="31" s="1"/>
  <c r="V185" i="31"/>
  <c r="U185" i="31"/>
  <c r="C185" i="31"/>
  <c r="X160" i="31"/>
  <c r="Y160" i="31" s="1"/>
  <c r="AA160" i="31" s="1"/>
  <c r="V184" i="31"/>
  <c r="W184" i="31" s="1"/>
  <c r="U184" i="31"/>
  <c r="C184" i="31"/>
  <c r="D184" i="31" s="1"/>
  <c r="B184" i="31"/>
  <c r="X337" i="31"/>
  <c r="Y337" i="31" s="1"/>
  <c r="V337" i="31"/>
  <c r="U337" i="31"/>
  <c r="C337" i="31"/>
  <c r="X336" i="31"/>
  <c r="Z336" i="31" s="1"/>
  <c r="V336" i="31"/>
  <c r="W336" i="31" s="1"/>
  <c r="U336" i="31"/>
  <c r="C336" i="31"/>
  <c r="D336" i="31" s="1"/>
  <c r="B336" i="31"/>
  <c r="X155" i="31"/>
  <c r="Y155" i="31" s="1"/>
  <c r="V179" i="31"/>
  <c r="U179" i="31"/>
  <c r="C179" i="31"/>
  <c r="X154" i="31"/>
  <c r="Z154" i="31" s="1"/>
  <c r="V178" i="31"/>
  <c r="W178" i="31" s="1"/>
  <c r="U178" i="31"/>
  <c r="C178" i="31"/>
  <c r="D178" i="31" s="1"/>
  <c r="B178" i="31"/>
  <c r="X191" i="31"/>
  <c r="Y191" i="31" s="1"/>
  <c r="V191" i="31"/>
  <c r="U191" i="31"/>
  <c r="C191" i="31"/>
  <c r="X190" i="31"/>
  <c r="Z190" i="31" s="1"/>
  <c r="V190" i="31"/>
  <c r="W190" i="31" s="1"/>
  <c r="U190" i="31"/>
  <c r="C190" i="31"/>
  <c r="D190" i="31" s="1"/>
  <c r="B190" i="31"/>
  <c r="X13" i="31"/>
  <c r="Y13" i="31" s="1"/>
  <c r="V15" i="31"/>
  <c r="U15" i="31"/>
  <c r="C15" i="31"/>
  <c r="X12" i="31"/>
  <c r="Z12" i="31" s="1"/>
  <c r="V14" i="31"/>
  <c r="W14" i="31" s="1"/>
  <c r="U14" i="31"/>
  <c r="C14" i="31"/>
  <c r="D14" i="31" s="1"/>
  <c r="X223" i="31"/>
  <c r="Y223" i="31" s="1"/>
  <c r="V245" i="31"/>
  <c r="U245" i="31"/>
  <c r="C245" i="31"/>
  <c r="X222" i="31"/>
  <c r="Z222" i="31" s="1"/>
  <c r="V244" i="31"/>
  <c r="W244" i="31" s="1"/>
  <c r="U244" i="31"/>
  <c r="C244" i="31"/>
  <c r="D244" i="31" s="1"/>
  <c r="B244" i="31"/>
  <c r="X253" i="31"/>
  <c r="Y253" i="31" s="1"/>
  <c r="V253" i="31"/>
  <c r="U253" i="31"/>
  <c r="C253" i="31"/>
  <c r="X252" i="31"/>
  <c r="Z252" i="31" s="1"/>
  <c r="V252" i="31"/>
  <c r="W252" i="31" s="1"/>
  <c r="U252" i="31"/>
  <c r="C252" i="31"/>
  <c r="D252" i="31" s="1"/>
  <c r="B252" i="31"/>
  <c r="X11" i="31"/>
  <c r="Y11" i="31" s="1"/>
  <c r="V13" i="31"/>
  <c r="U13" i="31"/>
  <c r="C13" i="31"/>
  <c r="X10" i="31"/>
  <c r="Y10" i="31" s="1"/>
  <c r="AA10" i="31" s="1"/>
  <c r="V12" i="31"/>
  <c r="W12" i="31" s="1"/>
  <c r="U12" i="31"/>
  <c r="C12" i="31"/>
  <c r="D12" i="31" s="1"/>
  <c r="X325" i="31"/>
  <c r="Y325" i="31" s="1"/>
  <c r="V131" i="31"/>
  <c r="U131" i="31"/>
  <c r="C131" i="31"/>
  <c r="X324" i="31"/>
  <c r="Y324" i="31" s="1"/>
  <c r="AA324" i="31" s="1"/>
  <c r="V130" i="31"/>
  <c r="W130" i="31" s="1"/>
  <c r="U130" i="31"/>
  <c r="C130" i="31"/>
  <c r="D130" i="31" s="1"/>
  <c r="B130" i="31"/>
  <c r="X9" i="31"/>
  <c r="Y9" i="31" s="1"/>
  <c r="V11" i="31"/>
  <c r="U11" i="31"/>
  <c r="C11" i="31"/>
  <c r="X8" i="31"/>
  <c r="Y8" i="31" s="1"/>
  <c r="AA8" i="31" s="1"/>
  <c r="V10" i="31"/>
  <c r="W10" i="31" s="1"/>
  <c r="U10" i="31"/>
  <c r="C10" i="31"/>
  <c r="D10" i="31" s="1"/>
  <c r="X61" i="31"/>
  <c r="Y61" i="31" s="1"/>
  <c r="V61" i="31"/>
  <c r="U61" i="31"/>
  <c r="C61" i="31"/>
  <c r="X60" i="31"/>
  <c r="Z60" i="31" s="1"/>
  <c r="V60" i="31"/>
  <c r="W60" i="31" s="1"/>
  <c r="U60" i="31"/>
  <c r="C60" i="31"/>
  <c r="D60" i="31" s="1"/>
  <c r="B60" i="31"/>
  <c r="Y383" i="31"/>
  <c r="V393" i="31"/>
  <c r="U393" i="31"/>
  <c r="C393" i="31"/>
  <c r="Z382" i="31"/>
  <c r="Y382" i="31"/>
  <c r="AA382" i="31" s="1"/>
  <c r="V392" i="31"/>
  <c r="W392" i="31" s="1"/>
  <c r="U392" i="31"/>
  <c r="C392" i="31"/>
  <c r="D392" i="31" s="1"/>
  <c r="B392" i="31"/>
  <c r="X393" i="31"/>
  <c r="Y393" i="31" s="1"/>
  <c r="V397" i="31"/>
  <c r="U397" i="31"/>
  <c r="C397" i="31"/>
  <c r="X392" i="31"/>
  <c r="Z392" i="31" s="1"/>
  <c r="V396" i="31"/>
  <c r="W396" i="31" s="1"/>
  <c r="U396" i="31"/>
  <c r="C396" i="31"/>
  <c r="D396" i="31" s="1"/>
  <c r="B396" i="31"/>
  <c r="X391" i="31"/>
  <c r="Y391" i="31" s="1"/>
  <c r="V391" i="31"/>
  <c r="U391" i="31"/>
  <c r="C391" i="31"/>
  <c r="X390" i="31"/>
  <c r="Z390" i="31" s="1"/>
  <c r="V390" i="31"/>
  <c r="W390" i="31" s="1"/>
  <c r="U390" i="31"/>
  <c r="C390" i="31"/>
  <c r="D390" i="31" s="1"/>
  <c r="B390" i="31"/>
  <c r="Y385" i="31"/>
  <c r="V395" i="31"/>
  <c r="U395" i="31"/>
  <c r="C395" i="31"/>
  <c r="Z384" i="31"/>
  <c r="Y384" i="31"/>
  <c r="AA384" i="31" s="1"/>
  <c r="V394" i="31"/>
  <c r="W394" i="31" s="1"/>
  <c r="U394" i="31"/>
  <c r="C394" i="31"/>
  <c r="D394" i="31" s="1"/>
  <c r="B394" i="31"/>
  <c r="X387" i="31"/>
  <c r="Y387" i="31" s="1"/>
  <c r="V387" i="31"/>
  <c r="U387" i="31"/>
  <c r="C387" i="31"/>
  <c r="X386" i="31"/>
  <c r="Z386" i="31" s="1"/>
  <c r="V386" i="31"/>
  <c r="W386" i="31" s="1"/>
  <c r="U386" i="31"/>
  <c r="C386" i="31"/>
  <c r="D386" i="31" s="1"/>
  <c r="B386" i="31"/>
  <c r="Y375" i="31"/>
  <c r="V383" i="31"/>
  <c r="U383" i="31"/>
  <c r="C383" i="31"/>
  <c r="Z374" i="31"/>
  <c r="Y374" i="31"/>
  <c r="AA374" i="31" s="1"/>
  <c r="V382" i="31"/>
  <c r="W382" i="31" s="1"/>
  <c r="U382" i="31"/>
  <c r="C382" i="31"/>
  <c r="D382" i="31" s="1"/>
  <c r="B382" i="31"/>
  <c r="X149" i="31"/>
  <c r="Y149" i="31" s="1"/>
  <c r="V385" i="31"/>
  <c r="U385" i="31"/>
  <c r="C385" i="31"/>
  <c r="X148" i="31"/>
  <c r="Z148" i="31" s="1"/>
  <c r="V384" i="31"/>
  <c r="W384" i="31" s="1"/>
  <c r="U384" i="31"/>
  <c r="C384" i="31"/>
  <c r="D384" i="31" s="1"/>
  <c r="B384" i="31"/>
  <c r="X159" i="31"/>
  <c r="Y159" i="31" s="1"/>
  <c r="V389" i="31"/>
  <c r="U389" i="31"/>
  <c r="C389" i="31"/>
  <c r="X158" i="31"/>
  <c r="Y158" i="31" s="1"/>
  <c r="AA158" i="31" s="1"/>
  <c r="V388" i="31"/>
  <c r="W388" i="31" s="1"/>
  <c r="U388" i="31"/>
  <c r="C388" i="31"/>
  <c r="D388" i="31" s="1"/>
  <c r="Y415" i="31"/>
  <c r="V415" i="31"/>
  <c r="U415" i="31"/>
  <c r="C415" i="31"/>
  <c r="Z414" i="31"/>
  <c r="Y414" i="31"/>
  <c r="AA414" i="31" s="1"/>
  <c r="V414" i="31"/>
  <c r="W414" i="31" s="1"/>
  <c r="U414" i="31"/>
  <c r="C414" i="31"/>
  <c r="D414" i="31" s="1"/>
  <c r="B414"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37" i="31"/>
  <c r="Y1137" i="31" s="1"/>
  <c r="V1137" i="31"/>
  <c r="U1137" i="31"/>
  <c r="C1137" i="31"/>
  <c r="X1136" i="31"/>
  <c r="Z1136" i="31" s="1"/>
  <c r="V1136" i="31"/>
  <c r="W1136" i="31" s="1"/>
  <c r="U1136" i="31"/>
  <c r="C1136" i="31"/>
  <c r="D1136" i="31" s="1"/>
  <c r="B1136" i="31"/>
  <c r="X1131" i="31"/>
  <c r="Y1131" i="31" s="1"/>
  <c r="V1131" i="31"/>
  <c r="U1131" i="31"/>
  <c r="C1131" i="31"/>
  <c r="X1130" i="31"/>
  <c r="Z1130" i="31" s="1"/>
  <c r="V1130" i="31"/>
  <c r="W1130" i="31" s="1"/>
  <c r="U1130" i="31"/>
  <c r="C1130" i="31"/>
  <c r="D1130" i="31" s="1"/>
  <c r="B1130" i="31"/>
  <c r="X1129" i="31"/>
  <c r="Y1129" i="31" s="1"/>
  <c r="V1129" i="31"/>
  <c r="U1129" i="31"/>
  <c r="C1129" i="31"/>
  <c r="X1128" i="31"/>
  <c r="Y1128" i="31" s="1"/>
  <c r="AA1128" i="31" s="1"/>
  <c r="V1128" i="31"/>
  <c r="W1128" i="31" s="1"/>
  <c r="U1128" i="31"/>
  <c r="C1128" i="31"/>
  <c r="D1128" i="31" s="1"/>
  <c r="B1128" i="31"/>
  <c r="X1127" i="31"/>
  <c r="Y1127" i="31" s="1"/>
  <c r="V1127" i="31"/>
  <c r="U1127" i="31"/>
  <c r="C1127" i="31"/>
  <c r="X1126" i="31"/>
  <c r="Z1126" i="31" s="1"/>
  <c r="V1126" i="31"/>
  <c r="W1126" i="31" s="1"/>
  <c r="U1126" i="31"/>
  <c r="C1126" i="31"/>
  <c r="D1126" i="31" s="1"/>
  <c r="B1126" i="31"/>
  <c r="X1125" i="31"/>
  <c r="Y1125" i="31" s="1"/>
  <c r="V1125" i="31"/>
  <c r="U1125" i="31"/>
  <c r="C1125" i="31"/>
  <c r="X1124" i="31"/>
  <c r="Z1124" i="31" s="1"/>
  <c r="V1124" i="31"/>
  <c r="W1124" i="31" s="1"/>
  <c r="U1124" i="31"/>
  <c r="C1124" i="31"/>
  <c r="D1124" i="31" s="1"/>
  <c r="B1124" i="31"/>
  <c r="X1121" i="31"/>
  <c r="Y1121" i="31" s="1"/>
  <c r="V1121" i="31"/>
  <c r="U1121" i="31"/>
  <c r="C1121" i="31"/>
  <c r="X1120" i="31"/>
  <c r="Z1120" i="31" s="1"/>
  <c r="V1120" i="31"/>
  <c r="W1120" i="31" s="1"/>
  <c r="U1120" i="31"/>
  <c r="C1120" i="31"/>
  <c r="D1120" i="31" s="1"/>
  <c r="B1120" i="31"/>
  <c r="X1117" i="31"/>
  <c r="Y1117" i="31" s="1"/>
  <c r="V1117" i="31"/>
  <c r="U1117" i="31"/>
  <c r="C1117" i="31"/>
  <c r="X1116" i="31"/>
  <c r="Z1116" i="31" s="1"/>
  <c r="V1116" i="31"/>
  <c r="W1116" i="31" s="1"/>
  <c r="U1116" i="31"/>
  <c r="C1116" i="31"/>
  <c r="D1116" i="31" s="1"/>
  <c r="B1116" i="31"/>
  <c r="X1115" i="31"/>
  <c r="Y1115" i="31" s="1"/>
  <c r="V1115" i="31"/>
  <c r="U1115" i="31"/>
  <c r="C1115" i="31"/>
  <c r="X1114" i="31"/>
  <c r="Z1114" i="31" s="1"/>
  <c r="V1114" i="31"/>
  <c r="W1114" i="31" s="1"/>
  <c r="U1114" i="31"/>
  <c r="C1114" i="31"/>
  <c r="D1114" i="31" s="1"/>
  <c r="B1114" i="31"/>
  <c r="X1113" i="31"/>
  <c r="Y1113" i="31" s="1"/>
  <c r="V1113" i="31"/>
  <c r="U1113" i="31"/>
  <c r="C1113" i="31"/>
  <c r="X1112" i="31"/>
  <c r="Z1112" i="31" s="1"/>
  <c r="V1112" i="31"/>
  <c r="W1112" i="31" s="1"/>
  <c r="U1112" i="31"/>
  <c r="C1112" i="31"/>
  <c r="D1112" i="31" s="1"/>
  <c r="B1112" i="31"/>
  <c r="X409" i="31"/>
  <c r="Y409" i="31" s="1"/>
  <c r="V409" i="31"/>
  <c r="U409" i="31"/>
  <c r="C409" i="31"/>
  <c r="X408" i="31"/>
  <c r="Z408" i="31" s="1"/>
  <c r="V408" i="31"/>
  <c r="W408" i="31" s="1"/>
  <c r="U408" i="31"/>
  <c r="C408" i="31"/>
  <c r="D408" i="31" s="1"/>
  <c r="B408" i="31"/>
  <c r="X407" i="31"/>
  <c r="Y407" i="31" s="1"/>
  <c r="V407" i="31"/>
  <c r="U407" i="31"/>
  <c r="C407" i="31"/>
  <c r="X406" i="31"/>
  <c r="Y406" i="31" s="1"/>
  <c r="AA406" i="31" s="1"/>
  <c r="V406" i="31"/>
  <c r="W406" i="31" s="1"/>
  <c r="U406" i="31"/>
  <c r="C406" i="31"/>
  <c r="D406" i="31" s="1"/>
  <c r="B406" i="31"/>
  <c r="X405" i="31"/>
  <c r="Y405" i="31" s="1"/>
  <c r="V405" i="31"/>
  <c r="U405" i="31"/>
  <c r="C405" i="31"/>
  <c r="X404" i="31"/>
  <c r="Z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1161" i="31"/>
  <c r="Y1161" i="31" s="1"/>
  <c r="V1161" i="31"/>
  <c r="U1161" i="31"/>
  <c r="C1161" i="31"/>
  <c r="X1160" i="31"/>
  <c r="Z1160" i="31" s="1"/>
  <c r="V1160" i="31"/>
  <c r="W1160" i="31" s="1"/>
  <c r="U1160" i="31"/>
  <c r="C1160" i="31"/>
  <c r="D1160" i="31" s="1"/>
  <c r="B1160" i="31"/>
  <c r="X1153" i="31"/>
  <c r="Y1153" i="31" s="1"/>
  <c r="V1153" i="31"/>
  <c r="U1153" i="31"/>
  <c r="C1153" i="31"/>
  <c r="X1152" i="31"/>
  <c r="Z1152" i="31" s="1"/>
  <c r="V1152" i="31"/>
  <c r="W1152" i="31" s="1"/>
  <c r="U1152" i="31"/>
  <c r="C1152" i="31"/>
  <c r="D1152" i="31" s="1"/>
  <c r="B1152" i="31"/>
  <c r="X1135" i="31"/>
  <c r="Y1135" i="31" s="1"/>
  <c r="V1135" i="31"/>
  <c r="U1135" i="31"/>
  <c r="C1135" i="31"/>
  <c r="X1134" i="31"/>
  <c r="Z1134" i="31" s="1"/>
  <c r="V1134" i="31"/>
  <c r="W1134" i="31" s="1"/>
  <c r="U1134" i="31"/>
  <c r="C1134" i="31"/>
  <c r="D1134" i="31" s="1"/>
  <c r="B1134" i="31"/>
  <c r="X381" i="31"/>
  <c r="Y381" i="31" s="1"/>
  <c r="V381" i="31"/>
  <c r="U381" i="31"/>
  <c r="C381" i="31"/>
  <c r="X380" i="31"/>
  <c r="Z380" i="31" s="1"/>
  <c r="V380" i="31"/>
  <c r="W380" i="31" s="1"/>
  <c r="U380" i="31"/>
  <c r="C380" i="31"/>
  <c r="D380" i="31" s="1"/>
  <c r="B380"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6" i="31"/>
  <c r="Z22" i="31"/>
  <c r="Z40" i="31"/>
  <c r="Y12" i="31"/>
  <c r="AA12" i="31" s="1"/>
  <c r="Z10"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84" i="31"/>
  <c r="Z14" i="31"/>
  <c r="Y34" i="31"/>
  <c r="AA34" i="31" s="1"/>
  <c r="Z36" i="31"/>
  <c r="Y74" i="31"/>
  <c r="AA74" i="31" s="1"/>
  <c r="Z26" i="31"/>
  <c r="Y1178" i="31"/>
  <c r="AA1178" i="31" s="1"/>
  <c r="Y388" i="31"/>
  <c r="AA388" i="31" s="1"/>
  <c r="Z28" i="31"/>
  <c r="Y46" i="31"/>
  <c r="AA46" i="31" s="1"/>
  <c r="Y964" i="31"/>
  <c r="AA964" i="31" s="1"/>
  <c r="Z8" i="31"/>
  <c r="Z24" i="31"/>
  <c r="Y142" i="31"/>
  <c r="AA142" i="31" s="1"/>
  <c r="Y588" i="31"/>
  <c r="AA588" i="31" s="1"/>
  <c r="Z852" i="31"/>
  <c r="Y700" i="31"/>
  <c r="AA700" i="31" s="1"/>
  <c r="Y758" i="31"/>
  <c r="AA758" i="31" s="1"/>
  <c r="Y590" i="31"/>
  <c r="AA590" i="31" s="1"/>
  <c r="Y646" i="31"/>
  <c r="AA646" i="31" s="1"/>
  <c r="Y518" i="31"/>
  <c r="AA518" i="31" s="1"/>
  <c r="Y18" i="31"/>
  <c r="AA18" i="31" s="1"/>
  <c r="Z120" i="31"/>
  <c r="Y38" i="31"/>
  <c r="AA38" i="31" s="1"/>
  <c r="Y30" i="31"/>
  <c r="AA30" i="31" s="1"/>
  <c r="Z512" i="31"/>
  <c r="Z526" i="31"/>
  <c r="Z854" i="31"/>
  <c r="Y858" i="31"/>
  <c r="AA858" i="31" s="1"/>
  <c r="Z884" i="31"/>
  <c r="Y204" i="31"/>
  <c r="AA204" i="31" s="1"/>
  <c r="Y492" i="31"/>
  <c r="AA492" i="31" s="1"/>
  <c r="Y826" i="31"/>
  <c r="AA826" i="31" s="1"/>
  <c r="Y288" i="31"/>
  <c r="AA288" i="31" s="1"/>
  <c r="Z616" i="31"/>
  <c r="Y620" i="31"/>
  <c r="AA620" i="31" s="1"/>
  <c r="Z702" i="31"/>
  <c r="Z728" i="31"/>
  <c r="Y732" i="31"/>
  <c r="AA732" i="31" s="1"/>
  <c r="Z966" i="31"/>
  <c r="Y970" i="31"/>
  <c r="AA970" i="31" s="1"/>
  <c r="Z1004" i="31"/>
  <c r="Z1030" i="31"/>
  <c r="Y1034" i="31"/>
  <c r="AA1034" i="31" s="1"/>
  <c r="Y1070" i="31"/>
  <c r="AA1070" i="31" s="1"/>
  <c r="Y224" i="31"/>
  <c r="AA224" i="31" s="1"/>
  <c r="Y102" i="31"/>
  <c r="AA102" i="31" s="1"/>
  <c r="Y638" i="31"/>
  <c r="AA638" i="31" s="1"/>
  <c r="Y662" i="31"/>
  <c r="AA662" i="31" s="1"/>
  <c r="Z916" i="31"/>
  <c r="Y510" i="31"/>
  <c r="AA510" i="31" s="1"/>
  <c r="Y574" i="31"/>
  <c r="AA574" i="31" s="1"/>
  <c r="Y980" i="31"/>
  <c r="AA980" i="31" s="1"/>
  <c r="Y1126" i="31"/>
  <c r="AA1126" i="31" s="1"/>
  <c r="Z158" i="31"/>
  <c r="Z378" i="31"/>
  <c r="Y444" i="31"/>
  <c r="AA444" i="31" s="1"/>
  <c r="Z592" i="31"/>
  <c r="Y630" i="31"/>
  <c r="AA630" i="31" s="1"/>
  <c r="Y804" i="31"/>
  <c r="AA804" i="31" s="1"/>
  <c r="Z844" i="31"/>
  <c r="Z460" i="31"/>
  <c r="Z972" i="31"/>
  <c r="Z328" i="31"/>
  <c r="Z476" i="31"/>
  <c r="Y572" i="31"/>
  <c r="AA572" i="31" s="1"/>
  <c r="Y622" i="31"/>
  <c r="AA622" i="31" s="1"/>
  <c r="Z796" i="31"/>
  <c r="Y914" i="31"/>
  <c r="AA914" i="31" s="1"/>
  <c r="Z1128" i="31"/>
  <c r="Z426" i="31"/>
  <c r="Z446" i="31"/>
  <c r="Y468" i="31"/>
  <c r="AA468" i="31" s="1"/>
  <c r="Z486" i="31"/>
  <c r="Y490" i="31"/>
  <c r="AA490" i="31" s="1"/>
  <c r="Y582" i="31"/>
  <c r="AA582" i="31" s="1"/>
  <c r="Y598" i="31"/>
  <c r="AA598" i="31" s="1"/>
  <c r="Y654" i="31"/>
  <c r="AA654" i="31" s="1"/>
  <c r="Y670" i="31"/>
  <c r="AA670" i="31" s="1"/>
  <c r="Y850" i="31"/>
  <c r="AA850" i="31" s="1"/>
  <c r="Y946" i="31"/>
  <c r="AA946" i="31" s="1"/>
  <c r="Y974" i="31"/>
  <c r="AA974" i="31" s="1"/>
  <c r="Z982" i="31"/>
  <c r="Y986" i="31"/>
  <c r="AA986" i="31" s="1"/>
  <c r="Y1022" i="31"/>
  <c r="AA1022" i="31" s="1"/>
  <c r="Y1058" i="31"/>
  <c r="AA1058" i="31" s="1"/>
  <c r="Z1102" i="31"/>
  <c r="Y50" i="31"/>
  <c r="AA50" i="31" s="1"/>
  <c r="Z184" i="31"/>
  <c r="Z330" i="31"/>
  <c r="Y1166" i="31"/>
  <c r="AA1166" i="31" s="1"/>
  <c r="Z438" i="31"/>
  <c r="Y550" i="31"/>
  <c r="AA550" i="31" s="1"/>
  <c r="Y882" i="31"/>
  <c r="AA882" i="31" s="1"/>
  <c r="Y990" i="31"/>
  <c r="AA990" i="31" s="1"/>
  <c r="Y1132" i="31"/>
  <c r="AA1132" i="31" s="1"/>
  <c r="Z112" i="31"/>
  <c r="Y534" i="31"/>
  <c r="AA534" i="31" s="1"/>
  <c r="Y604" i="31"/>
  <c r="AA604" i="31" s="1"/>
  <c r="Z710" i="31"/>
  <c r="Y750" i="31"/>
  <c r="AA750" i="31" s="1"/>
  <c r="Y762" i="31"/>
  <c r="AA762" i="31" s="1"/>
  <c r="Y922" i="31"/>
  <c r="AA922" i="31" s="1"/>
  <c r="Z1068" i="31"/>
  <c r="Y1076" i="31"/>
  <c r="AA1076" i="31" s="1"/>
  <c r="Z1094" i="31"/>
  <c r="Z220" i="31"/>
  <c r="Z434" i="31"/>
  <c r="Y452" i="31"/>
  <c r="AA452" i="31" s="1"/>
  <c r="Z478" i="31"/>
  <c r="Y542" i="31"/>
  <c r="AA542" i="31" s="1"/>
  <c r="Z648" i="31"/>
  <c r="Y652" i="31"/>
  <c r="AA652" i="31" s="1"/>
  <c r="Z664" i="31"/>
  <c r="Y668" i="31"/>
  <c r="AA668" i="31" s="1"/>
  <c r="Z886" i="31"/>
  <c r="Y890" i="31"/>
  <c r="AA890" i="31" s="1"/>
  <c r="Z1028" i="31"/>
  <c r="Y502" i="31"/>
  <c r="AA502" i="31" s="1"/>
  <c r="Z640" i="31"/>
  <c r="Y742" i="31"/>
  <c r="AA742" i="31" s="1"/>
  <c r="Z988" i="31"/>
  <c r="Y996" i="31"/>
  <c r="AA996" i="31" s="1"/>
  <c r="Y948" i="31"/>
  <c r="AA948" i="31" s="1"/>
  <c r="Y962" i="31"/>
  <c r="AA962" i="31" s="1"/>
  <c r="Y1052" i="31"/>
  <c r="AA1052" i="31" s="1"/>
  <c r="Y1060" i="31"/>
  <c r="AA1060" i="31" s="1"/>
  <c r="Y1092" i="31"/>
  <c r="AA1092" i="31" s="1"/>
  <c r="Y64" i="31"/>
  <c r="AA64" i="31" s="1"/>
  <c r="Y1158" i="31"/>
  <c r="AA1158" i="31" s="1"/>
  <c r="Y226" i="31"/>
  <c r="AA226" i="31" s="1"/>
  <c r="Z406" i="31"/>
  <c r="Y420" i="31"/>
  <c r="AA420" i="31" s="1"/>
  <c r="Z520" i="31"/>
  <c r="Y524" i="31"/>
  <c r="AA524" i="31" s="1"/>
  <c r="Z536" i="31"/>
  <c r="Y540" i="31"/>
  <c r="AA540" i="31" s="1"/>
  <c r="Y678" i="31"/>
  <c r="AA678" i="31" s="1"/>
  <c r="Z712" i="31"/>
  <c r="Y716" i="31"/>
  <c r="AA716" i="31" s="1"/>
  <c r="Y734" i="31"/>
  <c r="AA734" i="31" s="1"/>
  <c r="Z780" i="31"/>
  <c r="Z790" i="31"/>
  <c r="Y798" i="31"/>
  <c r="AA798" i="31" s="1"/>
  <c r="Z806" i="31"/>
  <c r="Y810" i="31"/>
  <c r="AA810" i="31" s="1"/>
  <c r="Z820" i="31"/>
  <c r="Z876" i="31"/>
  <c r="Z1006" i="31"/>
  <c r="Z1038" i="31"/>
  <c r="Y268" i="31"/>
  <c r="AA268" i="31" s="1"/>
  <c r="Z216" i="31"/>
  <c r="Z1138" i="31"/>
  <c r="Z436" i="31"/>
  <c r="AQ602" i="8"/>
  <c r="Y404" i="31"/>
  <c r="AA404" i="31" s="1"/>
  <c r="Z454" i="31"/>
  <c r="Z462" i="31"/>
  <c r="Z576" i="31"/>
  <c r="Z600" i="31"/>
  <c r="Z704" i="31"/>
  <c r="Z788" i="31"/>
  <c r="Y834" i="31"/>
  <c r="AA834" i="31" s="1"/>
  <c r="Y866" i="31"/>
  <c r="AA866" i="31" s="1"/>
  <c r="Y898" i="31"/>
  <c r="AA898" i="31" s="1"/>
  <c r="Y930" i="31"/>
  <c r="AA930" i="31" s="1"/>
  <c r="Z958" i="31"/>
  <c r="Y1010" i="31"/>
  <c r="AA1010" i="31" s="1"/>
  <c r="Z212" i="31"/>
  <c r="Z144" i="31"/>
  <c r="Z258" i="31"/>
  <c r="Z80" i="31"/>
  <c r="Z308" i="31"/>
  <c r="Y180" i="31"/>
  <c r="AA180" i="31" s="1"/>
  <c r="Z118" i="31"/>
  <c r="Y100" i="31"/>
  <c r="AA100" i="31" s="1"/>
  <c r="Z160" i="31"/>
  <c r="Y344" i="31"/>
  <c r="AA344" i="31" s="1"/>
  <c r="Z504" i="31"/>
  <c r="Y508" i="31"/>
  <c r="AA508" i="31" s="1"/>
  <c r="Y558" i="31"/>
  <c r="AA558" i="31" s="1"/>
  <c r="Y566" i="31"/>
  <c r="AA566" i="31" s="1"/>
  <c r="Z608" i="31"/>
  <c r="Z632" i="31"/>
  <c r="Y636" i="31"/>
  <c r="AA636" i="31" s="1"/>
  <c r="Y686" i="31"/>
  <c r="AA686" i="31" s="1"/>
  <c r="Y694" i="31"/>
  <c r="AA694" i="31" s="1"/>
  <c r="Z720" i="31"/>
  <c r="Y766" i="31"/>
  <c r="AA766" i="31" s="1"/>
  <c r="Z774" i="31"/>
  <c r="Y778" i="31"/>
  <c r="AA778" i="31" s="1"/>
  <c r="Y814" i="31"/>
  <c r="AA814" i="31" s="1"/>
  <c r="Z828" i="31"/>
  <c r="Z838" i="31"/>
  <c r="Y842" i="31"/>
  <c r="AA842" i="31" s="1"/>
  <c r="Z860" i="31"/>
  <c r="Z870" i="31"/>
  <c r="Y874" i="31"/>
  <c r="AA874" i="31" s="1"/>
  <c r="Z892" i="31"/>
  <c r="Z902" i="31"/>
  <c r="Y906" i="31"/>
  <c r="AA906" i="31" s="1"/>
  <c r="Z924" i="31"/>
  <c r="Z934" i="31"/>
  <c r="Y938" i="31"/>
  <c r="AA938" i="31" s="1"/>
  <c r="Z956" i="31"/>
  <c r="Z1014" i="31"/>
  <c r="Y1018" i="31"/>
  <c r="AA1018" i="31" s="1"/>
  <c r="Y1044" i="31"/>
  <c r="AA1044" i="31" s="1"/>
  <c r="Y1054" i="31"/>
  <c r="AA1054" i="31" s="1"/>
  <c r="Y1084" i="31"/>
  <c r="AA1084" i="31" s="1"/>
  <c r="Z232" i="31"/>
  <c r="Z494" i="31"/>
  <c r="Z624" i="31"/>
  <c r="Z736" i="31"/>
  <c r="Z744" i="31"/>
  <c r="Y748" i="31"/>
  <c r="AA748" i="31" s="1"/>
  <c r="Y782" i="31"/>
  <c r="AA782" i="31" s="1"/>
  <c r="Y818" i="31"/>
  <c r="AA818" i="31" s="1"/>
  <c r="Y846" i="31"/>
  <c r="AA846" i="31" s="1"/>
  <c r="Y878" i="31"/>
  <c r="AA878" i="31" s="1"/>
  <c r="Y910" i="31"/>
  <c r="AA910" i="31" s="1"/>
  <c r="Y942" i="31"/>
  <c r="AA942" i="31" s="1"/>
  <c r="Y994" i="31"/>
  <c r="AA994" i="31" s="1"/>
  <c r="Y1074" i="31"/>
  <c r="AA1074" i="31" s="1"/>
  <c r="Z372" i="31"/>
  <c r="Y138" i="31"/>
  <c r="AA138" i="31" s="1"/>
  <c r="Y56" i="31"/>
  <c r="AA56" i="31" s="1"/>
  <c r="Z110" i="31"/>
  <c r="Z92" i="31"/>
  <c r="Z1142" i="31"/>
  <c r="Y336" i="31"/>
  <c r="AA336" i="31" s="1"/>
  <c r="Z496" i="31"/>
  <c r="Y484" i="31"/>
  <c r="AA484" i="31" s="1"/>
  <c r="Z528" i="31"/>
  <c r="Z552" i="31"/>
  <c r="Y556" i="31"/>
  <c r="AA556" i="31" s="1"/>
  <c r="Y606" i="31"/>
  <c r="AA606" i="31" s="1"/>
  <c r="Y614" i="31"/>
  <c r="AA614" i="31" s="1"/>
  <c r="Z656" i="31"/>
  <c r="Z680" i="31"/>
  <c r="Y684" i="31"/>
  <c r="AA684" i="31" s="1"/>
  <c r="Y718" i="31"/>
  <c r="AA718" i="31" s="1"/>
  <c r="Y726" i="31"/>
  <c r="AA726" i="31" s="1"/>
  <c r="Z764" i="31"/>
  <c r="Y772" i="31"/>
  <c r="AA772" i="31" s="1"/>
  <c r="Y794" i="31"/>
  <c r="AA794" i="31" s="1"/>
  <c r="Z812" i="31"/>
  <c r="Z822" i="31"/>
  <c r="Y836" i="31"/>
  <c r="AA836" i="31" s="1"/>
  <c r="Y868" i="31"/>
  <c r="AA868" i="31" s="1"/>
  <c r="Y900" i="31"/>
  <c r="AA900" i="31" s="1"/>
  <c r="Y932" i="31"/>
  <c r="AA932" i="31" s="1"/>
  <c r="Z998" i="31"/>
  <c r="Y1002" i="31"/>
  <c r="AA1002" i="31" s="1"/>
  <c r="Y1012" i="31"/>
  <c r="AA1012" i="31" s="1"/>
  <c r="Y1036" i="31"/>
  <c r="AA1036" i="31" s="1"/>
  <c r="Y1042" i="31"/>
  <c r="AA1042" i="31" s="1"/>
  <c r="Z1078" i="31"/>
  <c r="Y1082" i="31"/>
  <c r="AA1082" i="31" s="1"/>
  <c r="Y1100" i="31"/>
  <c r="AA1100" i="31" s="1"/>
  <c r="Z280" i="31"/>
  <c r="Y306" i="31"/>
  <c r="AA306" i="31" s="1"/>
  <c r="Z182" i="31"/>
  <c r="Y176" i="31"/>
  <c r="AA176" i="31" s="1"/>
  <c r="Z76" i="31"/>
  <c r="Z324" i="31"/>
  <c r="Z422" i="31"/>
  <c r="Z544" i="31"/>
  <c r="Z568" i="31"/>
  <c r="Z672" i="31"/>
  <c r="Z696" i="31"/>
  <c r="Z908" i="31"/>
  <c r="Z918" i="31"/>
  <c r="Z940" i="31"/>
  <c r="Z950" i="31"/>
  <c r="Y954" i="31"/>
  <c r="AA954" i="31" s="1"/>
  <c r="Y978" i="31"/>
  <c r="AA978" i="31" s="1"/>
  <c r="Y1020" i="31"/>
  <c r="AA1020" i="31" s="1"/>
  <c r="Y1026" i="31"/>
  <c r="AA1026" i="31" s="1"/>
  <c r="Z1062" i="31"/>
  <c r="Y1066" i="31"/>
  <c r="AA1066" i="31" s="1"/>
  <c r="Z282" i="31"/>
  <c r="Y152" i="31"/>
  <c r="AA152" i="31" s="1"/>
  <c r="Z1170" i="31"/>
  <c r="Y90" i="31"/>
  <c r="AA90" i="31" s="1"/>
  <c r="Z338" i="31"/>
  <c r="Z470" i="31"/>
  <c r="Y474" i="31"/>
  <c r="AA474" i="31" s="1"/>
  <c r="Z560" i="31"/>
  <c r="Z688" i="31"/>
  <c r="Y802" i="31"/>
  <c r="AA802" i="31" s="1"/>
  <c r="Y830" i="31"/>
  <c r="AA830" i="31" s="1"/>
  <c r="Y862" i="31"/>
  <c r="AA862" i="31" s="1"/>
  <c r="Y894" i="31"/>
  <c r="AA894" i="31" s="1"/>
  <c r="Y926" i="31"/>
  <c r="AA926" i="31" s="1"/>
  <c r="Z1046" i="31"/>
  <c r="Y1050" i="31"/>
  <c r="AA1050" i="31" s="1"/>
  <c r="Z1086" i="31"/>
  <c r="Y1090" i="31"/>
  <c r="AA1090" i="31" s="1"/>
  <c r="Y402" i="31"/>
  <c r="AA402" i="31" s="1"/>
  <c r="Y1124" i="31"/>
  <c r="AA1124" i="31" s="1"/>
  <c r="Y60" i="31"/>
  <c r="AA60" i="31" s="1"/>
  <c r="Y154" i="31"/>
  <c r="AA154" i="31" s="1"/>
  <c r="Y70" i="31"/>
  <c r="AA70" i="31" s="1"/>
  <c r="Y418" i="31"/>
  <c r="AA418" i="31" s="1"/>
  <c r="Y1164" i="31"/>
  <c r="AA1164" i="31" s="1"/>
  <c r="Z440" i="31"/>
  <c r="Y440" i="31"/>
  <c r="AA440" i="31" s="1"/>
  <c r="Z450" i="31"/>
  <c r="Y450" i="31"/>
  <c r="AA450" i="31" s="1"/>
  <c r="Z472" i="31"/>
  <c r="Y472" i="31"/>
  <c r="AA472" i="31" s="1"/>
  <c r="Y400" i="31"/>
  <c r="AA400" i="31" s="1"/>
  <c r="Y1120" i="31"/>
  <c r="AA1120" i="31" s="1"/>
  <c r="Y386" i="31"/>
  <c r="AA386" i="31" s="1"/>
  <c r="Y190" i="31"/>
  <c r="AA190" i="31" s="1"/>
  <c r="Y208" i="31"/>
  <c r="AA208" i="31" s="1"/>
  <c r="Y416" i="31"/>
  <c r="AA416" i="31" s="1"/>
  <c r="Y1162" i="31"/>
  <c r="AA1162" i="31" s="1"/>
  <c r="Y1160" i="31"/>
  <c r="AA1160" i="31" s="1"/>
  <c r="Y1116" i="31"/>
  <c r="AA1116" i="31" s="1"/>
  <c r="Y1150" i="31"/>
  <c r="AA1150" i="31" s="1"/>
  <c r="Y368" i="31"/>
  <c r="AA368" i="31" s="1"/>
  <c r="Y424" i="31"/>
  <c r="AA424" i="31" s="1"/>
  <c r="Y432" i="31"/>
  <c r="AA432" i="31" s="1"/>
  <c r="Y458" i="31"/>
  <c r="AA458" i="31" s="1"/>
  <c r="Z488" i="31"/>
  <c r="Y488" i="31"/>
  <c r="AA488" i="31" s="1"/>
  <c r="Y1152" i="31"/>
  <c r="AA1152" i="31" s="1"/>
  <c r="Y1114" i="31"/>
  <c r="AA1114" i="31" s="1"/>
  <c r="Y1148" i="31"/>
  <c r="AA1148" i="31" s="1"/>
  <c r="Y222" i="31"/>
  <c r="AA222" i="31" s="1"/>
  <c r="Y398" i="31"/>
  <c r="AA398" i="31" s="1"/>
  <c r="Y430" i="31"/>
  <c r="AA430" i="31" s="1"/>
  <c r="Y1134" i="31"/>
  <c r="AA1134" i="31" s="1"/>
  <c r="Y1112" i="31"/>
  <c r="AA1112" i="31" s="1"/>
  <c r="Y1136" i="31"/>
  <c r="AA1136" i="31" s="1"/>
  <c r="Y392" i="31"/>
  <c r="AA392" i="31" s="1"/>
  <c r="Y252" i="31"/>
  <c r="AA252" i="31" s="1"/>
  <c r="Y188" i="31"/>
  <c r="AA188" i="31" s="1"/>
  <c r="Z456" i="31"/>
  <c r="Y456" i="31"/>
  <c r="AA456" i="31" s="1"/>
  <c r="Z466" i="31"/>
  <c r="Y466" i="31"/>
  <c r="AA466" i="31" s="1"/>
  <c r="Y380" i="31"/>
  <c r="AA380" i="31" s="1"/>
  <c r="Y408" i="31"/>
  <c r="AA408" i="31" s="1"/>
  <c r="Y1130" i="31"/>
  <c r="AA1130" i="31" s="1"/>
  <c r="Y148" i="31"/>
  <c r="AA148" i="31" s="1"/>
  <c r="Y390" i="31"/>
  <c r="AA390" i="31" s="1"/>
  <c r="Y244" i="31"/>
  <c r="AA244" i="31" s="1"/>
  <c r="Y376" i="31"/>
  <c r="AA376" i="31" s="1"/>
  <c r="Y428" i="31"/>
  <c r="AA428" i="31" s="1"/>
  <c r="Y442" i="31"/>
  <c r="AA442" i="31" s="1"/>
  <c r="Y482" i="31"/>
  <c r="AA482" i="31" s="1"/>
  <c r="Y500" i="31"/>
  <c r="AA500" i="31" s="1"/>
  <c r="Y516" i="31"/>
  <c r="AA516" i="31" s="1"/>
  <c r="Y532" i="31"/>
  <c r="AA532" i="31" s="1"/>
  <c r="Y548" i="31"/>
  <c r="AA548" i="31" s="1"/>
  <c r="Y564" i="31"/>
  <c r="AA564" i="31" s="1"/>
  <c r="Y580" i="31"/>
  <c r="AA580" i="31" s="1"/>
  <c r="Y596" i="31"/>
  <c r="AA596" i="31" s="1"/>
  <c r="Y612" i="31"/>
  <c r="AA612" i="31" s="1"/>
  <c r="Y628" i="31"/>
  <c r="AA628" i="31" s="1"/>
  <c r="Y644" i="31"/>
  <c r="AA644" i="31" s="1"/>
  <c r="Y660" i="31"/>
  <c r="AA660" i="31" s="1"/>
  <c r="Y676" i="31"/>
  <c r="AA676" i="31" s="1"/>
  <c r="Y692" i="31"/>
  <c r="AA692" i="31" s="1"/>
  <c r="Y708" i="31"/>
  <c r="AA708" i="31" s="1"/>
  <c r="Y724" i="31"/>
  <c r="AA724" i="31" s="1"/>
  <c r="Y740" i="31"/>
  <c r="AA740" i="31" s="1"/>
  <c r="Y756" i="31"/>
  <c r="AA756" i="31" s="1"/>
  <c r="Z784" i="31"/>
  <c r="Y784" i="31"/>
  <c r="AA784" i="31" s="1"/>
  <c r="Y448" i="31"/>
  <c r="AA448" i="31" s="1"/>
  <c r="Y464" i="31"/>
  <c r="AA464" i="31" s="1"/>
  <c r="Y480" i="31"/>
  <c r="AA480" i="31" s="1"/>
  <c r="Y498" i="31"/>
  <c r="AA498" i="31" s="1"/>
  <c r="Y514" i="31"/>
  <c r="AA514" i="31" s="1"/>
  <c r="Y530" i="31"/>
  <c r="AA530" i="31" s="1"/>
  <c r="Y546" i="31"/>
  <c r="AA546" i="31" s="1"/>
  <c r="Y562" i="31"/>
  <c r="AA562" i="31" s="1"/>
  <c r="Y578" i="31"/>
  <c r="AA578" i="31" s="1"/>
  <c r="Y594" i="31"/>
  <c r="AA594" i="31" s="1"/>
  <c r="Y610" i="31"/>
  <c r="AA610" i="31" s="1"/>
  <c r="Y626" i="31"/>
  <c r="AA626" i="31" s="1"/>
  <c r="Y642" i="31"/>
  <c r="AA642" i="31" s="1"/>
  <c r="Y658" i="31"/>
  <c r="AA658" i="31" s="1"/>
  <c r="Y674" i="31"/>
  <c r="AA674" i="31" s="1"/>
  <c r="Y690" i="31"/>
  <c r="AA690" i="31" s="1"/>
  <c r="Y706" i="31"/>
  <c r="AA706" i="31" s="1"/>
  <c r="Y722" i="31"/>
  <c r="AA722" i="31" s="1"/>
  <c r="Y738" i="31"/>
  <c r="AA738" i="31" s="1"/>
  <c r="Y754" i="31"/>
  <c r="AA754" i="31" s="1"/>
  <c r="Z768" i="31"/>
  <c r="Z808" i="31"/>
  <c r="Y808" i="31"/>
  <c r="AA808" i="31" s="1"/>
  <c r="Z832" i="31"/>
  <c r="Y832" i="31"/>
  <c r="AA832" i="31" s="1"/>
  <c r="Y752" i="31"/>
  <c r="AA752" i="31" s="1"/>
  <c r="Z792" i="31"/>
  <c r="Y792" i="31"/>
  <c r="AA792" i="31" s="1"/>
  <c r="Z816" i="31"/>
  <c r="Y816" i="31"/>
  <c r="AA816" i="31" s="1"/>
  <c r="Y506" i="31"/>
  <c r="AA506" i="31" s="1"/>
  <c r="Y522" i="31"/>
  <c r="AA522" i="31" s="1"/>
  <c r="Y538" i="31"/>
  <c r="AA538" i="31" s="1"/>
  <c r="Y554" i="31"/>
  <c r="AA554" i="31" s="1"/>
  <c r="Y570" i="31"/>
  <c r="AA570" i="31" s="1"/>
  <c r="Y586" i="31"/>
  <c r="AA586" i="31" s="1"/>
  <c r="Y602" i="31"/>
  <c r="AA602" i="31" s="1"/>
  <c r="Y618" i="31"/>
  <c r="AA618" i="31" s="1"/>
  <c r="Y634" i="31"/>
  <c r="AA634" i="31" s="1"/>
  <c r="Y650" i="31"/>
  <c r="AA650" i="31" s="1"/>
  <c r="Y666" i="31"/>
  <c r="AA666" i="31" s="1"/>
  <c r="Y682" i="31"/>
  <c r="AA682" i="31" s="1"/>
  <c r="Y698" i="31"/>
  <c r="AA698" i="31" s="1"/>
  <c r="Y714" i="31"/>
  <c r="AA714" i="31" s="1"/>
  <c r="Y730" i="31"/>
  <c r="AA730" i="31" s="1"/>
  <c r="Y746" i="31"/>
  <c r="AA746" i="31" s="1"/>
  <c r="Z760" i="31"/>
  <c r="Y760" i="31"/>
  <c r="AA760" i="31" s="1"/>
  <c r="Z776" i="31"/>
  <c r="Y776" i="31"/>
  <c r="AA776" i="31" s="1"/>
  <c r="Y786" i="31"/>
  <c r="AA786" i="31" s="1"/>
  <c r="Y770" i="31"/>
  <c r="AA770" i="31" s="1"/>
  <c r="Z800" i="31"/>
  <c r="Y800" i="31"/>
  <c r="AA800" i="31" s="1"/>
  <c r="Z824" i="31"/>
  <c r="Y824" i="31"/>
  <c r="AA824" i="31" s="1"/>
  <c r="Y840" i="31"/>
  <c r="AA840" i="31" s="1"/>
  <c r="Y856" i="31"/>
  <c r="AA856" i="31" s="1"/>
  <c r="Y872" i="31"/>
  <c r="AA872" i="31" s="1"/>
  <c r="Y888" i="31"/>
  <c r="AA888" i="31" s="1"/>
  <c r="Y904" i="31"/>
  <c r="AA904" i="31" s="1"/>
  <c r="Y920" i="31"/>
  <c r="AA920" i="31" s="1"/>
  <c r="Y936" i="31"/>
  <c r="AA936" i="31" s="1"/>
  <c r="Y952" i="31"/>
  <c r="AA952" i="31" s="1"/>
  <c r="Y968" i="31"/>
  <c r="AA968" i="31" s="1"/>
  <c r="Y984" i="31"/>
  <c r="AA984" i="31" s="1"/>
  <c r="Y1000" i="31"/>
  <c r="AA1000" i="31" s="1"/>
  <c r="Y1016" i="31"/>
  <c r="AA1016" i="31" s="1"/>
  <c r="Y1032" i="31"/>
  <c r="AA1032" i="31" s="1"/>
  <c r="Y1048" i="31"/>
  <c r="AA1048" i="31" s="1"/>
  <c r="Y1064" i="31"/>
  <c r="AA1064" i="31" s="1"/>
  <c r="Y1080" i="31"/>
  <c r="AA1080" i="31" s="1"/>
  <c r="Y1096" i="31"/>
  <c r="AA1096" i="31" s="1"/>
  <c r="Z276" i="31"/>
  <c r="Y276" i="31"/>
  <c r="AA276" i="31" s="1"/>
  <c r="Z192" i="31"/>
  <c r="Y192" i="31"/>
  <c r="AA192" i="31" s="1"/>
  <c r="Y848" i="31"/>
  <c r="AA848" i="31" s="1"/>
  <c r="Y864" i="31"/>
  <c r="AA864" i="31" s="1"/>
  <c r="Y880" i="31"/>
  <c r="AA880" i="31" s="1"/>
  <c r="Y896" i="31"/>
  <c r="AA896" i="31" s="1"/>
  <c r="Y912" i="31"/>
  <c r="AA912" i="31" s="1"/>
  <c r="Y928" i="31"/>
  <c r="AA928" i="31" s="1"/>
  <c r="Y944" i="31"/>
  <c r="AA944" i="31" s="1"/>
  <c r="Y960" i="31"/>
  <c r="AA960" i="31" s="1"/>
  <c r="Y976" i="31"/>
  <c r="AA976" i="31" s="1"/>
  <c r="Y992" i="31"/>
  <c r="AA992" i="31" s="1"/>
  <c r="Y1008" i="31"/>
  <c r="AA1008" i="31" s="1"/>
  <c r="Y1024" i="31"/>
  <c r="AA1024" i="31" s="1"/>
  <c r="Y1040" i="31"/>
  <c r="AA1040" i="31" s="1"/>
  <c r="Y1056" i="31"/>
  <c r="AA1056" i="31" s="1"/>
  <c r="Y1072" i="31"/>
  <c r="AA1072" i="31" s="1"/>
  <c r="Y1088" i="31"/>
  <c r="AA1088" i="31" s="1"/>
  <c r="Z1098" i="31"/>
  <c r="Y1098" i="31"/>
  <c r="AA1098" i="31" s="1"/>
  <c r="Z304" i="31"/>
  <c r="Y304" i="31"/>
  <c r="AA304" i="31" s="1"/>
  <c r="Z1104" i="31"/>
  <c r="Z284" i="31"/>
  <c r="Z310" i="31"/>
  <c r="Z272" i="31"/>
  <c r="Z364" i="31"/>
  <c r="Z266" i="31"/>
  <c r="Z342" i="31"/>
  <c r="Z126" i="31"/>
  <c r="Z108" i="31"/>
  <c r="Z260" i="31"/>
  <c r="Z1140" i="31"/>
  <c r="Z178" i="31"/>
  <c r="Z352" i="31"/>
  <c r="Z370" i="31"/>
  <c r="Z84" i="31"/>
  <c r="Z94" i="31"/>
  <c r="Y164" i="31"/>
  <c r="AA164" i="31" s="1"/>
  <c r="Y254" i="31"/>
  <c r="AA254" i="31" s="1"/>
  <c r="Y20" i="31"/>
  <c r="AA20" i="31" s="1"/>
  <c r="Y292" i="31"/>
  <c r="AA292" i="31" s="1"/>
  <c r="Y206" i="31"/>
  <c r="AA206" i="31" s="1"/>
  <c r="Y172" i="31"/>
  <c r="AA172" i="31" s="1"/>
  <c r="Y62" i="31"/>
  <c r="AA62" i="31" s="1"/>
  <c r="Y140" i="31"/>
  <c r="AA140" i="31" s="1"/>
  <c r="Y54" i="31"/>
  <c r="AA54" i="31" s="1"/>
  <c r="Y194" i="31"/>
  <c r="AA194" i="31" s="1"/>
  <c r="Y1122" i="31"/>
  <c r="AA1122" i="31" s="1"/>
  <c r="Y1156" i="31"/>
  <c r="AA1156" i="31" s="1"/>
  <c r="Y264" i="31"/>
  <c r="AA264" i="31" s="1"/>
  <c r="Y234" i="31"/>
  <c r="AA234" i="31" s="1"/>
  <c r="Y6" i="31"/>
  <c r="AA6" i="31" s="1"/>
  <c r="Y88" i="31"/>
  <c r="AA88" i="31" s="1"/>
  <c r="Y214" i="31"/>
  <c r="AA214" i="31" s="1"/>
  <c r="Y1168" i="31"/>
  <c r="AA1168" i="31" s="1"/>
  <c r="Y302" i="31"/>
  <c r="AA302" i="31" s="1"/>
  <c r="Y186" i="31"/>
  <c r="AA186" i="31" s="1"/>
  <c r="Y326" i="31"/>
  <c r="AA326" i="31" s="1"/>
  <c r="Y168" i="31"/>
  <c r="AA168" i="31" s="1"/>
  <c r="Y68" i="31"/>
  <c r="AA68" i="31" s="1"/>
  <c r="Y354" i="31"/>
  <c r="AA354" i="31" s="1"/>
  <c r="Y256" i="31"/>
  <c r="AA256" i="31" s="1"/>
  <c r="Y340" i="31"/>
  <c r="AA340" i="31" s="1"/>
  <c r="Y240" i="31"/>
  <c r="AA240" i="31" s="1"/>
  <c r="Y114" i="31"/>
  <c r="AA114" i="31" s="1"/>
  <c r="Y350" i="31"/>
  <c r="AA350" i="31" s="1"/>
  <c r="Y162" i="31"/>
  <c r="AA162" i="31" s="1"/>
  <c r="Y1118" i="31"/>
  <c r="AA1118" i="31" s="1"/>
  <c r="Y1154" i="31"/>
  <c r="AA1154" i="31" s="1"/>
  <c r="Y200" i="31"/>
  <c r="AA200" i="31" s="1"/>
  <c r="Y134" i="31"/>
  <c r="AA134" i="31" s="1"/>
  <c r="Y196" i="31"/>
  <c r="AA196" i="31" s="1"/>
  <c r="Y86" i="31"/>
  <c r="AA86" i="31" s="1"/>
  <c r="Y202" i="31"/>
  <c r="AA202" i="31" s="1"/>
  <c r="Y1110" i="31"/>
  <c r="AA1110" i="31" s="1"/>
  <c r="Y300" i="31"/>
  <c r="AA300" i="31" s="1"/>
  <c r="Y316" i="31"/>
  <c r="AA316" i="31" s="1"/>
  <c r="Y166" i="31"/>
  <c r="AA166" i="31" s="1"/>
  <c r="Y296" i="31"/>
  <c r="AA296" i="31" s="1"/>
  <c r="Y228" i="31"/>
  <c r="AA228" i="31" s="1"/>
  <c r="Y358" i="31"/>
  <c r="AA358" i="31" s="1"/>
  <c r="Y246" i="31"/>
  <c r="AA246" i="31" s="1"/>
  <c r="Y136" i="31"/>
  <c r="AA136" i="31" s="1"/>
  <c r="Y170" i="31"/>
  <c r="AA170" i="31" s="1"/>
  <c r="Y322" i="31"/>
  <c r="AA322" i="31" s="1"/>
  <c r="Y236" i="31"/>
  <c r="AA236" i="31" s="1"/>
  <c r="Y230" i="31"/>
  <c r="AA230" i="31" s="1"/>
  <c r="Y156" i="31"/>
  <c r="AA156" i="31" s="1"/>
  <c r="Y262" i="31"/>
  <c r="AA262" i="31" s="1"/>
  <c r="Y130" i="31"/>
  <c r="AA130" i="31" s="1"/>
  <c r="Y124" i="31"/>
  <c r="AA124" i="31" s="1"/>
  <c r="Y1146" i="31"/>
  <c r="AA1146" i="31" s="1"/>
  <c r="Y66" i="31"/>
  <c r="AA66" i="31" s="1"/>
  <c r="Y52" i="31"/>
  <c r="AA52" i="31" s="1"/>
  <c r="Y82" i="31"/>
  <c r="AA82" i="31" s="1"/>
  <c r="Y198" i="31"/>
  <c r="AA198" i="31" s="1"/>
  <c r="Y1108" i="31"/>
  <c r="AA1108" i="31" s="1"/>
  <c r="Y298" i="31"/>
  <c r="AA298" i="31" s="1"/>
  <c r="Y314" i="31"/>
  <c r="AA314" i="31" s="1"/>
  <c r="Y248" i="31"/>
  <c r="AA248" i="31" s="1"/>
  <c r="Y58" i="31"/>
  <c r="AA58" i="31" s="1"/>
  <c r="Y32" i="31"/>
  <c r="AA32" i="31" s="1"/>
  <c r="Y174" i="31"/>
  <c r="AA174" i="31" s="1"/>
  <c r="Y146" i="31"/>
  <c r="AA146" i="31" s="1"/>
  <c r="Y106" i="31"/>
  <c r="AA106" i="31" s="1"/>
  <c r="Y150" i="31"/>
  <c r="AA150" i="31" s="1"/>
  <c r="Y290" i="31"/>
  <c r="AA290" i="31" s="1"/>
  <c r="Y132" i="31"/>
  <c r="AA132" i="31" s="1"/>
  <c r="Y334" i="31"/>
  <c r="AA334" i="31" s="1"/>
  <c r="Y1144" i="31"/>
  <c r="AA1144" i="31" s="1"/>
  <c r="Y318" i="31"/>
  <c r="AA318" i="31" s="1"/>
  <c r="Y346" i="31"/>
  <c r="AA346" i="31" s="1"/>
  <c r="Y98" i="31"/>
  <c r="AA98" i="31" s="1"/>
  <c r="Y1106" i="31"/>
  <c r="AA1106" i="31" s="1"/>
  <c r="Y286" i="31"/>
  <c r="AA286" i="31" s="1"/>
  <c r="Y312" i="31"/>
  <c r="AA312" i="31" s="1"/>
  <c r="Y218" i="31"/>
  <c r="AA218" i="31" s="1"/>
  <c r="Y116" i="31"/>
  <c r="AA116" i="31" s="1"/>
  <c r="Y104" i="31"/>
  <c r="AA104" i="31" s="1"/>
  <c r="Y362" i="31"/>
  <c r="AA362" i="31" s="1"/>
  <c r="Y210" i="31"/>
  <c r="AA210" i="31" s="1"/>
  <c r="Y72" i="31"/>
  <c r="AA72" i="31" s="1"/>
  <c r="Y128" i="31"/>
  <c r="AA128" i="31" s="1"/>
  <c r="Y122" i="31"/>
  <c r="AA122" i="31" s="1"/>
  <c r="Y278" i="31"/>
  <c r="AA278" i="31" s="1"/>
  <c r="Y42" i="31"/>
  <c r="AA42" i="31" s="1"/>
  <c r="Y356" i="31"/>
  <c r="AA356" i="31" s="1"/>
  <c r="Y242" i="31"/>
  <c r="AA242" i="31" s="1"/>
  <c r="Y78" i="31"/>
  <c r="AA78" i="31" s="1"/>
  <c r="Y96" i="31"/>
  <c r="AA96" i="31" s="1"/>
  <c r="DG2" i="30"/>
  <c r="DH151" i="30" s="1"/>
  <c r="H622" i="8" l="1"/>
  <c r="J622" i="8"/>
  <c r="DK155" i="30"/>
  <c r="DG151" i="30"/>
  <c r="L320" i="31" l="1"/>
  <c r="G321" i="31"/>
  <c r="O321" i="31"/>
  <c r="F318" i="31"/>
  <c r="N318" i="31"/>
  <c r="I319" i="31"/>
  <c r="Q319" i="31"/>
  <c r="G362" i="31"/>
  <c r="O362" i="31"/>
  <c r="J363" i="31"/>
  <c r="K330" i="31"/>
  <c r="F331" i="31"/>
  <c r="N331" i="31"/>
  <c r="L358" i="31"/>
  <c r="G359" i="31"/>
  <c r="O359" i="31"/>
  <c r="F234" i="31"/>
  <c r="N234" i="31"/>
  <c r="I235" i="31"/>
  <c r="Q235" i="31"/>
  <c r="H286" i="31"/>
  <c r="P286" i="31"/>
  <c r="K287" i="31"/>
  <c r="J198" i="31"/>
  <c r="M199" i="31"/>
  <c r="L104" i="31"/>
  <c r="G105" i="31"/>
  <c r="O105" i="31"/>
  <c r="F118" i="31"/>
  <c r="N118" i="31"/>
  <c r="I119" i="31"/>
  <c r="Q119" i="31"/>
  <c r="H242" i="31"/>
  <c r="P242" i="31"/>
  <c r="K243" i="31"/>
  <c r="J70" i="31"/>
  <c r="M71" i="31"/>
  <c r="L388" i="31"/>
  <c r="G389" i="31"/>
  <c r="O389" i="31"/>
  <c r="L1174" i="31"/>
  <c r="G1175" i="31"/>
  <c r="O1175" i="31"/>
  <c r="H22" i="31"/>
  <c r="P22" i="31"/>
  <c r="K23" i="31"/>
  <c r="L1172" i="31"/>
  <c r="G1173" i="31"/>
  <c r="O1173" i="31"/>
  <c r="H26" i="31"/>
  <c r="P26" i="31"/>
  <c r="K27" i="31"/>
  <c r="L1178" i="31"/>
  <c r="G1179" i="31"/>
  <c r="O1179" i="31"/>
  <c r="H46" i="31"/>
  <c r="P46" i="31"/>
  <c r="K47" i="31"/>
  <c r="J24" i="31"/>
  <c r="M25" i="31"/>
  <c r="F12" i="31"/>
  <c r="N12" i="31"/>
  <c r="I13" i="31"/>
  <c r="Q13" i="31"/>
  <c r="J42" i="31"/>
  <c r="M43" i="31"/>
  <c r="F10" i="31"/>
  <c r="N10" i="31"/>
  <c r="I11" i="31"/>
  <c r="Q11" i="31"/>
  <c r="M40" i="31"/>
  <c r="H41" i="31"/>
  <c r="P41" i="31"/>
  <c r="G14" i="31"/>
  <c r="O14" i="31"/>
  <c r="M320" i="31"/>
  <c r="H321" i="31"/>
  <c r="P321" i="31"/>
  <c r="G318" i="31"/>
  <c r="O318" i="31"/>
  <c r="J319" i="31"/>
  <c r="H362" i="31"/>
  <c r="P362" i="31"/>
  <c r="K363" i="31"/>
  <c r="L330" i="31"/>
  <c r="G331" i="31"/>
  <c r="O331" i="31"/>
  <c r="M358" i="31"/>
  <c r="H359" i="31"/>
  <c r="P359" i="31"/>
  <c r="G234" i="31"/>
  <c r="F320" i="31"/>
  <c r="N320" i="31"/>
  <c r="I321" i="31"/>
  <c r="Q321" i="31"/>
  <c r="H318" i="31"/>
  <c r="P318" i="31"/>
  <c r="K319" i="31"/>
  <c r="I362" i="31"/>
  <c r="Q362" i="31"/>
  <c r="L363" i="31"/>
  <c r="M330" i="31"/>
  <c r="H331" i="31"/>
  <c r="P331" i="31"/>
  <c r="F358" i="31"/>
  <c r="N358" i="31"/>
  <c r="I359" i="31"/>
  <c r="Q359" i="31"/>
  <c r="H234" i="31"/>
  <c r="P234" i="31"/>
  <c r="K235" i="31"/>
  <c r="J286" i="31"/>
  <c r="M287" i="31"/>
  <c r="L198" i="31"/>
  <c r="G199" i="31"/>
  <c r="O199" i="31"/>
  <c r="F104" i="31"/>
  <c r="N104" i="31"/>
  <c r="I105" i="31"/>
  <c r="Q105" i="31"/>
  <c r="H118" i="31"/>
  <c r="P118" i="31"/>
  <c r="K119" i="31"/>
  <c r="J242" i="31"/>
  <c r="M243" i="31"/>
  <c r="L70" i="31"/>
  <c r="G71" i="31"/>
  <c r="O71" i="31"/>
  <c r="F388" i="31"/>
  <c r="N388" i="31"/>
  <c r="I389" i="31"/>
  <c r="Q389" i="31"/>
  <c r="F1174" i="31"/>
  <c r="N1174" i="31"/>
  <c r="I1175" i="31"/>
  <c r="Q1175" i="31"/>
  <c r="J22" i="31"/>
  <c r="G320" i="31"/>
  <c r="O320" i="31"/>
  <c r="J321" i="31"/>
  <c r="I318" i="31"/>
  <c r="Q318" i="31"/>
  <c r="L319" i="31"/>
  <c r="J362" i="31"/>
  <c r="M363" i="31"/>
  <c r="F330" i="31"/>
  <c r="N330" i="31"/>
  <c r="I331" i="31"/>
  <c r="Q331" i="31"/>
  <c r="G358" i="31"/>
  <c r="O358" i="31"/>
  <c r="J359" i="31"/>
  <c r="I234" i="31"/>
  <c r="H320" i="31"/>
  <c r="P320" i="31"/>
  <c r="K321" i="31"/>
  <c r="J318" i="31"/>
  <c r="M319" i="31"/>
  <c r="K362" i="31"/>
  <c r="F363" i="31"/>
  <c r="N363" i="31"/>
  <c r="G330" i="31"/>
  <c r="O330" i="31"/>
  <c r="J331" i="31"/>
  <c r="H358" i="31"/>
  <c r="P358" i="31"/>
  <c r="K359" i="31"/>
  <c r="J234" i="31"/>
  <c r="M235" i="31"/>
  <c r="I320" i="31"/>
  <c r="Q320" i="31"/>
  <c r="L321" i="31"/>
  <c r="K318" i="31"/>
  <c r="F319" i="31"/>
  <c r="N319" i="31"/>
  <c r="L362" i="31"/>
  <c r="G363" i="31"/>
  <c r="O363" i="31"/>
  <c r="H330" i="31"/>
  <c r="P330" i="31"/>
  <c r="K331" i="31"/>
  <c r="I358" i="31"/>
  <c r="Q358" i="31"/>
  <c r="L359" i="31"/>
  <c r="K234" i="31"/>
  <c r="J320" i="31"/>
  <c r="M321" i="31"/>
  <c r="L318" i="31"/>
  <c r="G319" i="31"/>
  <c r="O319" i="31"/>
  <c r="M362" i="31"/>
  <c r="H363" i="31"/>
  <c r="P363" i="31"/>
  <c r="I330" i="31"/>
  <c r="Q330" i="31"/>
  <c r="L331" i="31"/>
  <c r="J358" i="31"/>
  <c r="M359" i="31"/>
  <c r="L234" i="31"/>
  <c r="G235" i="31"/>
  <c r="O235" i="31"/>
  <c r="K320" i="31"/>
  <c r="F321" i="31"/>
  <c r="N321" i="31"/>
  <c r="M318" i="31"/>
  <c r="H319" i="31"/>
  <c r="P319" i="31"/>
  <c r="F362" i="31"/>
  <c r="N362" i="31"/>
  <c r="I363" i="31"/>
  <c r="Q363" i="31"/>
  <c r="J330" i="31"/>
  <c r="M331" i="31"/>
  <c r="K358" i="31"/>
  <c r="F359" i="31"/>
  <c r="N359" i="31"/>
  <c r="M234" i="31"/>
  <c r="P235" i="31"/>
  <c r="K286" i="31"/>
  <c r="H287" i="31"/>
  <c r="K198" i="31"/>
  <c r="I199" i="31"/>
  <c r="K104" i="31"/>
  <c r="J105" i="31"/>
  <c r="M118" i="31"/>
  <c r="L119" i="31"/>
  <c r="O242" i="31"/>
  <c r="N243" i="31"/>
  <c r="F70" i="31"/>
  <c r="P70" i="31"/>
  <c r="N71" i="31"/>
  <c r="G388" i="31"/>
  <c r="Q388" i="31"/>
  <c r="N389" i="31"/>
  <c r="P1174" i="31"/>
  <c r="M1175" i="31"/>
  <c r="I22" i="31"/>
  <c r="F23" i="31"/>
  <c r="O23" i="31"/>
  <c r="I1172" i="31"/>
  <c r="N1173" i="31"/>
  <c r="I26" i="31"/>
  <c r="N27" i="31"/>
  <c r="H1178" i="31"/>
  <c r="Q1178" i="31"/>
  <c r="M1179" i="31"/>
  <c r="G46" i="31"/>
  <c r="Q46" i="31"/>
  <c r="M47" i="31"/>
  <c r="N24" i="31"/>
  <c r="J25" i="31"/>
  <c r="M12" i="31"/>
  <c r="J13" i="31"/>
  <c r="M42" i="31"/>
  <c r="I43" i="31"/>
  <c r="L10" i="31"/>
  <c r="H11" i="31"/>
  <c r="F40" i="31"/>
  <c r="O40" i="31"/>
  <c r="K41" i="31"/>
  <c r="L14" i="31"/>
  <c r="H15" i="31"/>
  <c r="P15" i="31"/>
  <c r="M1173" i="31"/>
  <c r="L47" i="31"/>
  <c r="G11" i="31"/>
  <c r="O15" i="31"/>
  <c r="O234" i="31"/>
  <c r="L286" i="31"/>
  <c r="I287" i="31"/>
  <c r="M198" i="31"/>
  <c r="J199" i="31"/>
  <c r="M104" i="31"/>
  <c r="K105" i="31"/>
  <c r="O118" i="31"/>
  <c r="M119" i="31"/>
  <c r="F242" i="31"/>
  <c r="Q242" i="31"/>
  <c r="O243" i="31"/>
  <c r="G70" i="31"/>
  <c r="Q70" i="31"/>
  <c r="P71" i="31"/>
  <c r="H388" i="31"/>
  <c r="P389" i="31"/>
  <c r="G1174" i="31"/>
  <c r="Q1174" i="31"/>
  <c r="N1175" i="31"/>
  <c r="K22" i="31"/>
  <c r="G23" i="31"/>
  <c r="P23" i="31"/>
  <c r="J1172" i="31"/>
  <c r="F1173" i="31"/>
  <c r="P1173" i="31"/>
  <c r="J26" i="31"/>
  <c r="F27" i="31"/>
  <c r="O27" i="31"/>
  <c r="I1178" i="31"/>
  <c r="N1179" i="31"/>
  <c r="I46" i="31"/>
  <c r="N47" i="31"/>
  <c r="F24" i="31"/>
  <c r="O24" i="31"/>
  <c r="K25" i="31"/>
  <c r="O12" i="31"/>
  <c r="K13" i="31"/>
  <c r="N42" i="31"/>
  <c r="J43" i="31"/>
  <c r="M10" i="31"/>
  <c r="J11" i="31"/>
  <c r="G40" i="31"/>
  <c r="P40" i="31"/>
  <c r="L41" i="31"/>
  <c r="M14" i="31"/>
  <c r="I15" i="31"/>
  <c r="Q15" i="31"/>
  <c r="N15" i="31"/>
  <c r="G1178" i="31"/>
  <c r="L12" i="31"/>
  <c r="K14" i="31"/>
  <c r="Q234" i="31"/>
  <c r="M286" i="31"/>
  <c r="J287" i="31"/>
  <c r="N198" i="31"/>
  <c r="K199" i="31"/>
  <c r="O104" i="31"/>
  <c r="L105" i="31"/>
  <c r="Q118" i="31"/>
  <c r="N119" i="31"/>
  <c r="G242" i="31"/>
  <c r="F243" i="31"/>
  <c r="P243" i="31"/>
  <c r="H70" i="31"/>
  <c r="F71" i="31"/>
  <c r="Q71" i="31"/>
  <c r="I388" i="31"/>
  <c r="F389" i="31"/>
  <c r="H1174" i="31"/>
  <c r="P1175" i="31"/>
  <c r="L22" i="31"/>
  <c r="H23" i="31"/>
  <c r="Q23" i="31"/>
  <c r="K1172" i="31"/>
  <c r="H1173" i="31"/>
  <c r="Q1173" i="31"/>
  <c r="K26" i="31"/>
  <c r="G27" i="31"/>
  <c r="P27" i="31"/>
  <c r="J1178" i="31"/>
  <c r="F1179" i="31"/>
  <c r="P1179" i="31"/>
  <c r="J46" i="31"/>
  <c r="F47" i="31"/>
  <c r="O47" i="31"/>
  <c r="G24" i="31"/>
  <c r="P24" i="31"/>
  <c r="L25" i="31"/>
  <c r="G12" i="31"/>
  <c r="P12" i="31"/>
  <c r="L13" i="31"/>
  <c r="F42" i="31"/>
  <c r="O42" i="31"/>
  <c r="K43" i="31"/>
  <c r="O10" i="31"/>
  <c r="K11" i="31"/>
  <c r="H40" i="31"/>
  <c r="Q40" i="31"/>
  <c r="M41" i="31"/>
  <c r="N14" i="31"/>
  <c r="J15" i="31"/>
  <c r="F15" i="31"/>
  <c r="M27" i="31"/>
  <c r="H13" i="31"/>
  <c r="P11" i="31"/>
  <c r="F235" i="31"/>
  <c r="N286" i="31"/>
  <c r="L287" i="31"/>
  <c r="O198" i="31"/>
  <c r="L199" i="31"/>
  <c r="P104" i="31"/>
  <c r="M105" i="31"/>
  <c r="G118" i="31"/>
  <c r="O119" i="31"/>
  <c r="I242" i="31"/>
  <c r="G243" i="31"/>
  <c r="Q243" i="31"/>
  <c r="I70" i="31"/>
  <c r="H71" i="31"/>
  <c r="J388" i="31"/>
  <c r="H389" i="31"/>
  <c r="I1174" i="31"/>
  <c r="F1175" i="31"/>
  <c r="M22" i="31"/>
  <c r="I23" i="31"/>
  <c r="M1172" i="31"/>
  <c r="I1173" i="31"/>
  <c r="L26" i="31"/>
  <c r="H27" i="31"/>
  <c r="Q27" i="31"/>
  <c r="K1178" i="31"/>
  <c r="H1179" i="31"/>
  <c r="Q1179" i="31"/>
  <c r="K46" i="31"/>
  <c r="G47" i="31"/>
  <c r="P47" i="31"/>
  <c r="H24" i="31"/>
  <c r="Q24" i="31"/>
  <c r="N25" i="31"/>
  <c r="H12" i="31"/>
  <c r="Q12" i="31"/>
  <c r="M13" i="31"/>
  <c r="G42" i="31"/>
  <c r="P42" i="31"/>
  <c r="L43" i="31"/>
  <c r="G10" i="31"/>
  <c r="P10" i="31"/>
  <c r="L11" i="31"/>
  <c r="I40" i="31"/>
  <c r="N41" i="31"/>
  <c r="F14" i="31"/>
  <c r="P14" i="31"/>
  <c r="K15" i="31"/>
  <c r="J14" i="31"/>
  <c r="O46" i="31"/>
  <c r="H43" i="31"/>
  <c r="J41" i="31"/>
  <c r="H235" i="31"/>
  <c r="O286" i="31"/>
  <c r="N287" i="31"/>
  <c r="F198" i="31"/>
  <c r="P198" i="31"/>
  <c r="N199" i="31"/>
  <c r="G104" i="31"/>
  <c r="Q104" i="31"/>
  <c r="N105" i="31"/>
  <c r="I118" i="31"/>
  <c r="F119" i="31"/>
  <c r="P119" i="31"/>
  <c r="K242" i="31"/>
  <c r="H243" i="31"/>
  <c r="K70" i="31"/>
  <c r="I71" i="31"/>
  <c r="K388" i="31"/>
  <c r="J389" i="31"/>
  <c r="J1174" i="31"/>
  <c r="H1175" i="31"/>
  <c r="N22" i="31"/>
  <c r="J23" i="31"/>
  <c r="N1172" i="31"/>
  <c r="J1173" i="31"/>
  <c r="M26" i="31"/>
  <c r="I27" i="31"/>
  <c r="M1178" i="31"/>
  <c r="I1179" i="31"/>
  <c r="L46" i="31"/>
  <c r="H47" i="31"/>
  <c r="Q47" i="31"/>
  <c r="I24" i="31"/>
  <c r="F25" i="31"/>
  <c r="O25" i="31"/>
  <c r="I12" i="31"/>
  <c r="N13" i="31"/>
  <c r="H42" i="31"/>
  <c r="Q42" i="31"/>
  <c r="N43" i="31"/>
  <c r="H10" i="31"/>
  <c r="Q10" i="31"/>
  <c r="M11" i="31"/>
  <c r="J40" i="31"/>
  <c r="F41" i="31"/>
  <c r="O41" i="31"/>
  <c r="H14" i="31"/>
  <c r="Q14" i="31"/>
  <c r="L15" i="31"/>
  <c r="G26" i="31"/>
  <c r="F46" i="31"/>
  <c r="M24" i="31"/>
  <c r="N40" i="31"/>
  <c r="J235" i="31"/>
  <c r="F286" i="31"/>
  <c r="Q286" i="31"/>
  <c r="O287" i="31"/>
  <c r="G198" i="31"/>
  <c r="Q198" i="31"/>
  <c r="P199" i="31"/>
  <c r="H104" i="31"/>
  <c r="P105" i="31"/>
  <c r="J118" i="31"/>
  <c r="G119" i="31"/>
  <c r="L242" i="31"/>
  <c r="I243" i="31"/>
  <c r="M70" i="31"/>
  <c r="J71" i="31"/>
  <c r="M388" i="31"/>
  <c r="K389" i="31"/>
  <c r="K1174" i="31"/>
  <c r="J1175" i="31"/>
  <c r="O22" i="31"/>
  <c r="L23" i="31"/>
  <c r="F1172" i="31"/>
  <c r="O1172" i="31"/>
  <c r="K1173" i="31"/>
  <c r="N26" i="31"/>
  <c r="J27" i="31"/>
  <c r="N1178" i="31"/>
  <c r="J1179" i="31"/>
  <c r="M46" i="31"/>
  <c r="I47" i="31"/>
  <c r="K24" i="31"/>
  <c r="G25" i="31"/>
  <c r="P25" i="31"/>
  <c r="J12" i="31"/>
  <c r="F13" i="31"/>
  <c r="O13" i="31"/>
  <c r="I42" i="31"/>
  <c r="F43" i="31"/>
  <c r="O43" i="31"/>
  <c r="I10" i="31"/>
  <c r="N11" i="31"/>
  <c r="K40" i="31"/>
  <c r="G41" i="31"/>
  <c r="Q41" i="31"/>
  <c r="I14" i="31"/>
  <c r="M15" i="31"/>
  <c r="I41" i="31"/>
  <c r="Q26" i="31"/>
  <c r="I25" i="31"/>
  <c r="K10" i="31"/>
  <c r="L235" i="31"/>
  <c r="G286" i="31"/>
  <c r="F287" i="31"/>
  <c r="P287" i="31"/>
  <c r="H198" i="31"/>
  <c r="F199" i="31"/>
  <c r="Q199" i="31"/>
  <c r="I104" i="31"/>
  <c r="F105" i="31"/>
  <c r="K118" i="31"/>
  <c r="H119" i="31"/>
  <c r="M242" i="31"/>
  <c r="J243" i="31"/>
  <c r="N70" i="31"/>
  <c r="K71" i="31"/>
  <c r="O388" i="31"/>
  <c r="L389" i="31"/>
  <c r="M1174" i="31"/>
  <c r="K1175" i="31"/>
  <c r="F22" i="31"/>
  <c r="Q22" i="31"/>
  <c r="M23" i="31"/>
  <c r="G1172" i="31"/>
  <c r="P1172" i="31"/>
  <c r="L1173" i="31"/>
  <c r="F26" i="31"/>
  <c r="O26" i="31"/>
  <c r="L27" i="31"/>
  <c r="F1178" i="31"/>
  <c r="O1178" i="31"/>
  <c r="K1179" i="31"/>
  <c r="N46" i="31"/>
  <c r="J47" i="31"/>
  <c r="L24" i="31"/>
  <c r="H25" i="31"/>
  <c r="Q25" i="31"/>
  <c r="K12" i="31"/>
  <c r="G13" i="31"/>
  <c r="P13" i="31"/>
  <c r="K42" i="31"/>
  <c r="G43" i="31"/>
  <c r="P43" i="31"/>
  <c r="J10" i="31"/>
  <c r="F11" i="31"/>
  <c r="O11" i="31"/>
  <c r="L40" i="31"/>
  <c r="L1179" i="31"/>
  <c r="Q43" i="31"/>
  <c r="G15" i="31"/>
  <c r="N235" i="31"/>
  <c r="I286" i="31"/>
  <c r="G287" i="31"/>
  <c r="Q287" i="31"/>
  <c r="I198" i="31"/>
  <c r="H199" i="31"/>
  <c r="J104" i="31"/>
  <c r="H105" i="31"/>
  <c r="L118" i="31"/>
  <c r="J119" i="31"/>
  <c r="N242" i="31"/>
  <c r="L243" i="31"/>
  <c r="O70" i="31"/>
  <c r="L71" i="31"/>
  <c r="P388" i="31"/>
  <c r="M389" i="31"/>
  <c r="O1174" i="31"/>
  <c r="L1175" i="31"/>
  <c r="G22" i="31"/>
  <c r="N23" i="31"/>
  <c r="H1172" i="31"/>
  <c r="Q1172" i="31"/>
  <c r="P1178" i="31"/>
  <c r="L42" i="31"/>
  <c r="O215" i="31"/>
  <c r="G215" i="31"/>
  <c r="M214" i="31"/>
  <c r="K213" i="31"/>
  <c r="Q212" i="31"/>
  <c r="I212" i="31"/>
  <c r="O211" i="31"/>
  <c r="G211" i="31"/>
  <c r="M210" i="31"/>
  <c r="K99" i="31"/>
  <c r="Q98" i="31"/>
  <c r="I98" i="31"/>
  <c r="O97" i="31"/>
  <c r="G97" i="31"/>
  <c r="M96" i="31"/>
  <c r="K95" i="31"/>
  <c r="N215" i="31"/>
  <c r="F215" i="31"/>
  <c r="L214" i="31"/>
  <c r="J213" i="31"/>
  <c r="P212" i="31"/>
  <c r="H212" i="31"/>
  <c r="N211" i="31"/>
  <c r="F211" i="31"/>
  <c r="L210" i="31"/>
  <c r="J99" i="31"/>
  <c r="P98" i="31"/>
  <c r="H98" i="31"/>
  <c r="N97" i="31"/>
  <c r="F97" i="31"/>
  <c r="L96" i="31"/>
  <c r="J95" i="31"/>
  <c r="P94" i="31"/>
  <c r="H94" i="31"/>
  <c r="N93" i="31"/>
  <c r="F93" i="31"/>
  <c r="L92" i="31"/>
  <c r="J91" i="31"/>
  <c r="P90" i="31"/>
  <c r="H90" i="31"/>
  <c r="N89" i="31"/>
  <c r="F89" i="31"/>
  <c r="L88" i="31"/>
  <c r="J87" i="31"/>
  <c r="P86" i="31"/>
  <c r="H86" i="31"/>
  <c r="N83" i="31"/>
  <c r="F83" i="31"/>
  <c r="L82" i="31"/>
  <c r="J81" i="31"/>
  <c r="P80" i="31"/>
  <c r="H80" i="31"/>
  <c r="N79" i="31"/>
  <c r="F79" i="31"/>
  <c r="L78" i="31"/>
  <c r="J85" i="31"/>
  <c r="P84" i="31"/>
  <c r="H84" i="31"/>
  <c r="N1171" i="31"/>
  <c r="F1171" i="31"/>
  <c r="L1170" i="31"/>
  <c r="J437" i="31"/>
  <c r="P436" i="31"/>
  <c r="H436" i="31"/>
  <c r="N7" i="31"/>
  <c r="F7" i="31"/>
  <c r="L6" i="31"/>
  <c r="J209" i="31"/>
  <c r="P208" i="31"/>
  <c r="H208" i="31"/>
  <c r="N9" i="31"/>
  <c r="F9" i="31"/>
  <c r="L8" i="31"/>
  <c r="P31" i="31"/>
  <c r="H31" i="31"/>
  <c r="N30" i="31"/>
  <c r="F30" i="31"/>
  <c r="Q1177" i="31"/>
  <c r="I1177" i="31"/>
  <c r="M1176" i="31"/>
  <c r="M215" i="31"/>
  <c r="K214" i="31"/>
  <c r="Q213" i="31"/>
  <c r="I213" i="31"/>
  <c r="O212" i="31"/>
  <c r="G212" i="31"/>
  <c r="M211" i="31"/>
  <c r="K210" i="31"/>
  <c r="Q99" i="31"/>
  <c r="I99" i="31"/>
  <c r="O98" i="31"/>
  <c r="G98" i="31"/>
  <c r="M97" i="31"/>
  <c r="K96" i="31"/>
  <c r="Q95" i="31"/>
  <c r="I95" i="31"/>
  <c r="L215" i="31"/>
  <c r="J214" i="31"/>
  <c r="P213" i="31"/>
  <c r="H213" i="31"/>
  <c r="N212" i="31"/>
  <c r="F212" i="31"/>
  <c r="L211" i="31"/>
  <c r="J210" i="31"/>
  <c r="P99" i="31"/>
  <c r="H99" i="31"/>
  <c r="N98" i="31"/>
  <c r="F98" i="31"/>
  <c r="L97" i="31"/>
  <c r="J96" i="31"/>
  <c r="P95" i="31"/>
  <c r="H95" i="31"/>
  <c r="K215" i="31"/>
  <c r="Q214" i="31"/>
  <c r="I214" i="31"/>
  <c r="O213" i="31"/>
  <c r="G213" i="31"/>
  <c r="M212" i="31"/>
  <c r="K211" i="31"/>
  <c r="Q210" i="31"/>
  <c r="I210" i="31"/>
  <c r="O99" i="31"/>
  <c r="G99" i="31"/>
  <c r="M98" i="31"/>
  <c r="K97" i="31"/>
  <c r="Q96" i="31"/>
  <c r="I96" i="31"/>
  <c r="O95" i="31"/>
  <c r="J215" i="31"/>
  <c r="Q215" i="31"/>
  <c r="I215" i="31"/>
  <c r="O214" i="31"/>
  <c r="G214" i="31"/>
  <c r="M213" i="31"/>
  <c r="K212" i="31"/>
  <c r="Q211" i="31"/>
  <c r="I211" i="31"/>
  <c r="O210" i="31"/>
  <c r="G210" i="31"/>
  <c r="M99" i="31"/>
  <c r="K98" i="31"/>
  <c r="Q97" i="31"/>
  <c r="I97" i="31"/>
  <c r="O96" i="31"/>
  <c r="G96" i="31"/>
  <c r="P215" i="31"/>
  <c r="H215" i="31"/>
  <c r="N214" i="31"/>
  <c r="F214" i="31"/>
  <c r="L213" i="31"/>
  <c r="J212" i="31"/>
  <c r="P211" i="31"/>
  <c r="H211" i="31"/>
  <c r="N210" i="31"/>
  <c r="F210" i="31"/>
  <c r="L99" i="31"/>
  <c r="J98" i="31"/>
  <c r="P97" i="31"/>
  <c r="H97" i="31"/>
  <c r="N96" i="31"/>
  <c r="F96" i="31"/>
  <c r="L95" i="31"/>
  <c r="J94" i="31"/>
  <c r="P93" i="31"/>
  <c r="H93" i="31"/>
  <c r="N92" i="31"/>
  <c r="F92" i="31"/>
  <c r="L91" i="31"/>
  <c r="J90" i="31"/>
  <c r="P89" i="31"/>
  <c r="H89" i="31"/>
  <c r="N88" i="31"/>
  <c r="F88" i="31"/>
  <c r="L87" i="31"/>
  <c r="J86" i="31"/>
  <c r="P83" i="31"/>
  <c r="H83" i="31"/>
  <c r="N82" i="31"/>
  <c r="F82" i="31"/>
  <c r="L81" i="31"/>
  <c r="J80" i="31"/>
  <c r="F213" i="31"/>
  <c r="P96" i="31"/>
  <c r="N94" i="31"/>
  <c r="G93" i="31"/>
  <c r="J92" i="31"/>
  <c r="M91" i="31"/>
  <c r="O90" i="31"/>
  <c r="I89" i="31"/>
  <c r="K88" i="31"/>
  <c r="N87" i="31"/>
  <c r="Q86" i="31"/>
  <c r="F86" i="31"/>
  <c r="J83" i="31"/>
  <c r="M82" i="31"/>
  <c r="O81" i="31"/>
  <c r="G80" i="31"/>
  <c r="L79" i="31"/>
  <c r="Q78" i="31"/>
  <c r="H78" i="31"/>
  <c r="M85" i="31"/>
  <c r="I84" i="31"/>
  <c r="M1171" i="31"/>
  <c r="I1170" i="31"/>
  <c r="N437" i="31"/>
  <c r="J436" i="31"/>
  <c r="O7" i="31"/>
  <c r="J6" i="31"/>
  <c r="O209" i="31"/>
  <c r="F209" i="31"/>
  <c r="K208" i="31"/>
  <c r="P9" i="31"/>
  <c r="G9" i="31"/>
  <c r="K8" i="31"/>
  <c r="O31" i="31"/>
  <c r="F31" i="31"/>
  <c r="K30" i="31"/>
  <c r="P1177" i="31"/>
  <c r="G1177" i="31"/>
  <c r="J1176" i="31"/>
  <c r="N223" i="31"/>
  <c r="F223" i="31"/>
  <c r="L222" i="31"/>
  <c r="J373" i="31"/>
  <c r="P372" i="31"/>
  <c r="H372" i="31"/>
  <c r="N233" i="31"/>
  <c r="F233" i="31"/>
  <c r="L232" i="31"/>
  <c r="J219" i="31"/>
  <c r="P218" i="31"/>
  <c r="H218" i="31"/>
  <c r="N173" i="31"/>
  <c r="F173" i="31"/>
  <c r="L172" i="31"/>
  <c r="J345" i="31"/>
  <c r="L212" i="31"/>
  <c r="H96" i="31"/>
  <c r="N95" i="31"/>
  <c r="M94" i="31"/>
  <c r="Q93" i="31"/>
  <c r="I92" i="31"/>
  <c r="K91" i="31"/>
  <c r="N90" i="31"/>
  <c r="G89" i="31"/>
  <c r="J88" i="31"/>
  <c r="M87" i="31"/>
  <c r="O86" i="31"/>
  <c r="I83" i="31"/>
  <c r="K82" i="31"/>
  <c r="N81" i="31"/>
  <c r="Q80" i="31"/>
  <c r="F80" i="31"/>
  <c r="K79" i="31"/>
  <c r="P78" i="31"/>
  <c r="G78" i="31"/>
  <c r="L85" i="31"/>
  <c r="Q84" i="31"/>
  <c r="G84" i="31"/>
  <c r="L1171" i="31"/>
  <c r="Q1170" i="31"/>
  <c r="H1170" i="31"/>
  <c r="M437" i="31"/>
  <c r="I436" i="31"/>
  <c r="M7" i="31"/>
  <c r="I6" i="31"/>
  <c r="N209" i="31"/>
  <c r="J208" i="31"/>
  <c r="O9" i="31"/>
  <c r="J8" i="31"/>
  <c r="N31" i="31"/>
  <c r="J30" i="31"/>
  <c r="O1177" i="31"/>
  <c r="F1177" i="31"/>
  <c r="I1176" i="31"/>
  <c r="M223" i="31"/>
  <c r="K222" i="31"/>
  <c r="Q373" i="31"/>
  <c r="I373" i="31"/>
  <c r="O372" i="31"/>
  <c r="G372" i="31"/>
  <c r="M233" i="31"/>
  <c r="K232" i="31"/>
  <c r="Q219" i="31"/>
  <c r="I219" i="31"/>
  <c r="O218" i="31"/>
  <c r="G218" i="31"/>
  <c r="M173" i="31"/>
  <c r="K172" i="31"/>
  <c r="Q345" i="31"/>
  <c r="I345" i="31"/>
  <c r="J211" i="31"/>
  <c r="M95" i="31"/>
  <c r="L94" i="31"/>
  <c r="O93" i="31"/>
  <c r="H92" i="31"/>
  <c r="I91" i="31"/>
  <c r="M90" i="31"/>
  <c r="Q89" i="31"/>
  <c r="I88" i="31"/>
  <c r="K87" i="31"/>
  <c r="N86" i="31"/>
  <c r="G83" i="31"/>
  <c r="J82" i="31"/>
  <c r="M81" i="31"/>
  <c r="O80" i="31"/>
  <c r="J79" i="31"/>
  <c r="O78" i="31"/>
  <c r="F78" i="31"/>
  <c r="K85" i="31"/>
  <c r="O84" i="31"/>
  <c r="F84" i="31"/>
  <c r="K1171" i="31"/>
  <c r="P1170" i="31"/>
  <c r="G1170" i="31"/>
  <c r="L437" i="31"/>
  <c r="Q436" i="31"/>
  <c r="G436" i="31"/>
  <c r="L7" i="31"/>
  <c r="Q6" i="31"/>
  <c r="H6" i="31"/>
  <c r="M209" i="31"/>
  <c r="I208" i="31"/>
  <c r="M9" i="31"/>
  <c r="I8" i="31"/>
  <c r="M31" i="31"/>
  <c r="I30" i="31"/>
  <c r="N1177" i="31"/>
  <c r="Q1176" i="31"/>
  <c r="H1176" i="31"/>
  <c r="L223" i="31"/>
  <c r="J222" i="31"/>
  <c r="P373" i="31"/>
  <c r="H373" i="31"/>
  <c r="N372" i="31"/>
  <c r="F372" i="31"/>
  <c r="L233" i="31"/>
  <c r="J232" i="31"/>
  <c r="P219" i="31"/>
  <c r="H219" i="31"/>
  <c r="N218" i="31"/>
  <c r="F218" i="31"/>
  <c r="L173" i="31"/>
  <c r="J172" i="31"/>
  <c r="P210" i="31"/>
  <c r="G95" i="31"/>
  <c r="K94" i="31"/>
  <c r="M93" i="31"/>
  <c r="Q92" i="31"/>
  <c r="G92" i="31"/>
  <c r="H91" i="31"/>
  <c r="L90" i="31"/>
  <c r="O89" i="31"/>
  <c r="H88" i="31"/>
  <c r="I87" i="31"/>
  <c r="M86" i="31"/>
  <c r="Q83" i="31"/>
  <c r="I82" i="31"/>
  <c r="K81" i="31"/>
  <c r="N80" i="31"/>
  <c r="I79" i="31"/>
  <c r="N78" i="31"/>
  <c r="I85" i="31"/>
  <c r="N84" i="31"/>
  <c r="J1171" i="31"/>
  <c r="O1170" i="31"/>
  <c r="F1170" i="31"/>
  <c r="K437" i="31"/>
  <c r="O436" i="31"/>
  <c r="F436" i="31"/>
  <c r="K7" i="31"/>
  <c r="P6" i="31"/>
  <c r="G6" i="31"/>
  <c r="L209" i="31"/>
  <c r="Q208" i="31"/>
  <c r="G208" i="31"/>
  <c r="L9" i="31"/>
  <c r="Q8" i="31"/>
  <c r="H8" i="31"/>
  <c r="L31" i="31"/>
  <c r="Q30" i="31"/>
  <c r="H30" i="31"/>
  <c r="M1177" i="31"/>
  <c r="P1176" i="31"/>
  <c r="G1176" i="31"/>
  <c r="K223" i="31"/>
  <c r="Q222" i="31"/>
  <c r="I222" i="31"/>
  <c r="O373" i="31"/>
  <c r="G373" i="31"/>
  <c r="M372" i="31"/>
  <c r="K233" i="31"/>
  <c r="Q232" i="31"/>
  <c r="I232" i="31"/>
  <c r="O219" i="31"/>
  <c r="G219" i="31"/>
  <c r="M218" i="31"/>
  <c r="K173" i="31"/>
  <c r="Q172" i="31"/>
  <c r="I172" i="31"/>
  <c r="H210" i="31"/>
  <c r="N99" i="31"/>
  <c r="F95" i="31"/>
  <c r="I94" i="31"/>
  <c r="L93" i="31"/>
  <c r="P92" i="31"/>
  <c r="Q91" i="31"/>
  <c r="G91" i="31"/>
  <c r="K90" i="31"/>
  <c r="M89" i="31"/>
  <c r="Q88" i="31"/>
  <c r="G88" i="31"/>
  <c r="H87" i="31"/>
  <c r="L86" i="31"/>
  <c r="O83" i="31"/>
  <c r="H82" i="31"/>
  <c r="I81" i="31"/>
  <c r="M80" i="31"/>
  <c r="Q79" i="31"/>
  <c r="H79" i="31"/>
  <c r="M78" i="31"/>
  <c r="Q85" i="31"/>
  <c r="H85" i="31"/>
  <c r="M84" i="31"/>
  <c r="I1171" i="31"/>
  <c r="N1170" i="31"/>
  <c r="I437" i="31"/>
  <c r="N436" i="31"/>
  <c r="J7" i="31"/>
  <c r="O6" i="31"/>
  <c r="F6" i="31"/>
  <c r="K209" i="31"/>
  <c r="O208" i="31"/>
  <c r="F208" i="31"/>
  <c r="K9" i="31"/>
  <c r="P8" i="31"/>
  <c r="G8" i="31"/>
  <c r="K31" i="31"/>
  <c r="P30" i="31"/>
  <c r="G30" i="31"/>
  <c r="L1177" i="31"/>
  <c r="O1176" i="31"/>
  <c r="F1176" i="31"/>
  <c r="J223" i="31"/>
  <c r="P222" i="31"/>
  <c r="H222" i="31"/>
  <c r="N373" i="31"/>
  <c r="F373" i="31"/>
  <c r="L372" i="31"/>
  <c r="J233" i="31"/>
  <c r="P232" i="31"/>
  <c r="H232" i="31"/>
  <c r="N219" i="31"/>
  <c r="F219" i="31"/>
  <c r="L218" i="31"/>
  <c r="J173" i="31"/>
  <c r="P172" i="31"/>
  <c r="H172" i="31"/>
  <c r="F99" i="31"/>
  <c r="G94" i="31"/>
  <c r="K93" i="31"/>
  <c r="O92" i="31"/>
  <c r="P91" i="31"/>
  <c r="F91" i="31"/>
  <c r="I90" i="31"/>
  <c r="L89" i="31"/>
  <c r="P88" i="31"/>
  <c r="Q87" i="31"/>
  <c r="G87" i="31"/>
  <c r="K86" i="31"/>
  <c r="M83" i="31"/>
  <c r="Q82" i="31"/>
  <c r="G82" i="31"/>
  <c r="P214" i="31"/>
  <c r="L98" i="31"/>
  <c r="Q94" i="31"/>
  <c r="F94" i="31"/>
  <c r="J93" i="31"/>
  <c r="M92" i="31"/>
  <c r="O91" i="31"/>
  <c r="G90" i="31"/>
  <c r="K89" i="31"/>
  <c r="O88" i="31"/>
  <c r="P87" i="31"/>
  <c r="F87" i="31"/>
  <c r="I86" i="31"/>
  <c r="L83" i="31"/>
  <c r="P82" i="31"/>
  <c r="Q81" i="31"/>
  <c r="G81" i="31"/>
  <c r="K80" i="31"/>
  <c r="O79" i="31"/>
  <c r="J78" i="31"/>
  <c r="O85" i="31"/>
  <c r="F85" i="31"/>
  <c r="K84" i="31"/>
  <c r="P1171" i="31"/>
  <c r="G1171" i="31"/>
  <c r="K1170" i="31"/>
  <c r="P437" i="31"/>
  <c r="G437" i="31"/>
  <c r="L436" i="31"/>
  <c r="Q7" i="31"/>
  <c r="H7" i="31"/>
  <c r="M6" i="31"/>
  <c r="Q209" i="31"/>
  <c r="H209" i="31"/>
  <c r="M208" i="31"/>
  <c r="I9" i="31"/>
  <c r="N8" i="31"/>
  <c r="I31" i="31"/>
  <c r="M30" i="31"/>
  <c r="J1177" i="31"/>
  <c r="L1176" i="31"/>
  <c r="P223" i="31"/>
  <c r="H223" i="31"/>
  <c r="N222" i="31"/>
  <c r="F222" i="31"/>
  <c r="L373" i="31"/>
  <c r="J372" i="31"/>
  <c r="P233" i="31"/>
  <c r="H233" i="31"/>
  <c r="N232" i="31"/>
  <c r="F232" i="31"/>
  <c r="L219" i="31"/>
  <c r="J218" i="31"/>
  <c r="P173" i="31"/>
  <c r="H173" i="31"/>
  <c r="N172" i="31"/>
  <c r="F172" i="31"/>
  <c r="F90" i="31"/>
  <c r="F81" i="31"/>
  <c r="N85" i="31"/>
  <c r="M1170" i="31"/>
  <c r="I7" i="31"/>
  <c r="L208" i="31"/>
  <c r="Q31" i="31"/>
  <c r="G223" i="31"/>
  <c r="K372" i="31"/>
  <c r="M219" i="31"/>
  <c r="G173" i="31"/>
  <c r="O345" i="31"/>
  <c r="K344" i="31"/>
  <c r="M355" i="31"/>
  <c r="K354" i="31"/>
  <c r="Q129" i="31"/>
  <c r="I129" i="31"/>
  <c r="O128" i="31"/>
  <c r="G128" i="31"/>
  <c r="M247" i="31"/>
  <c r="K246" i="31"/>
  <c r="Q277" i="31"/>
  <c r="I277" i="31"/>
  <c r="O276" i="31"/>
  <c r="G276" i="31"/>
  <c r="M231" i="31"/>
  <c r="K230" i="31"/>
  <c r="Q59" i="31"/>
  <c r="I59" i="31"/>
  <c r="O58" i="31"/>
  <c r="G58" i="31"/>
  <c r="Q351" i="31"/>
  <c r="I351" i="31"/>
  <c r="O350" i="31"/>
  <c r="G350" i="31"/>
  <c r="M205" i="31"/>
  <c r="K204" i="31"/>
  <c r="L413" i="31"/>
  <c r="Q412" i="31"/>
  <c r="I412" i="31"/>
  <c r="O69" i="31"/>
  <c r="G69" i="31"/>
  <c r="M68" i="31"/>
  <c r="J349" i="31"/>
  <c r="O348" i="31"/>
  <c r="G348" i="31"/>
  <c r="M435" i="31"/>
  <c r="K434" i="31"/>
  <c r="Q1159" i="31"/>
  <c r="I1159" i="31"/>
  <c r="O1158" i="31"/>
  <c r="G1158" i="31"/>
  <c r="J89" i="31"/>
  <c r="L80" i="31"/>
  <c r="G85" i="31"/>
  <c r="J1170" i="31"/>
  <c r="Q437" i="31"/>
  <c r="G7" i="31"/>
  <c r="Q9" i="31"/>
  <c r="J31" i="31"/>
  <c r="O222" i="31"/>
  <c r="I372" i="31"/>
  <c r="Q233" i="31"/>
  <c r="K219" i="31"/>
  <c r="O172" i="31"/>
  <c r="N345" i="31"/>
  <c r="J344" i="31"/>
  <c r="L355" i="31"/>
  <c r="J354" i="31"/>
  <c r="P129" i="31"/>
  <c r="H129" i="31"/>
  <c r="N128" i="31"/>
  <c r="F128" i="31"/>
  <c r="L247" i="31"/>
  <c r="J246" i="31"/>
  <c r="P277" i="31"/>
  <c r="H277" i="31"/>
  <c r="N276" i="31"/>
  <c r="F276" i="31"/>
  <c r="L231" i="31"/>
  <c r="J230" i="31"/>
  <c r="P59" i="31"/>
  <c r="H59" i="31"/>
  <c r="N58" i="31"/>
  <c r="F58" i="31"/>
  <c r="P351" i="31"/>
  <c r="H351" i="31"/>
  <c r="N350" i="31"/>
  <c r="F350" i="31"/>
  <c r="L205" i="31"/>
  <c r="J204" i="31"/>
  <c r="K413" i="31"/>
  <c r="P412" i="31"/>
  <c r="H412" i="31"/>
  <c r="N69" i="31"/>
  <c r="F69" i="31"/>
  <c r="L68" i="31"/>
  <c r="Q349" i="31"/>
  <c r="I349" i="31"/>
  <c r="N348" i="31"/>
  <c r="F348" i="31"/>
  <c r="L435" i="31"/>
  <c r="M88" i="31"/>
  <c r="O87" i="31"/>
  <c r="I80" i="31"/>
  <c r="P79" i="31"/>
  <c r="O437" i="31"/>
  <c r="N6" i="31"/>
  <c r="J9" i="31"/>
  <c r="G31" i="31"/>
  <c r="M222" i="31"/>
  <c r="O233" i="31"/>
  <c r="M172" i="31"/>
  <c r="M345" i="31"/>
  <c r="Q344" i="31"/>
  <c r="I344" i="31"/>
  <c r="K355" i="31"/>
  <c r="Q354" i="31"/>
  <c r="I354" i="31"/>
  <c r="O129" i="31"/>
  <c r="G129" i="31"/>
  <c r="M128" i="31"/>
  <c r="K247" i="31"/>
  <c r="Q246" i="31"/>
  <c r="I246" i="31"/>
  <c r="O277" i="31"/>
  <c r="G277" i="31"/>
  <c r="M276" i="31"/>
  <c r="K231" i="31"/>
  <c r="Q230" i="31"/>
  <c r="I230" i="31"/>
  <c r="O59" i="31"/>
  <c r="G59" i="31"/>
  <c r="M58" i="31"/>
  <c r="O351" i="31"/>
  <c r="G351" i="31"/>
  <c r="M350" i="31"/>
  <c r="K205" i="31"/>
  <c r="Q204" i="31"/>
  <c r="I204" i="31"/>
  <c r="J413" i="31"/>
  <c r="O412" i="31"/>
  <c r="G412" i="31"/>
  <c r="M69" i="31"/>
  <c r="K68" i="31"/>
  <c r="P349" i="31"/>
  <c r="H349" i="31"/>
  <c r="M348" i="31"/>
  <c r="K435" i="31"/>
  <c r="Q434" i="31"/>
  <c r="I434" i="31"/>
  <c r="O1159" i="31"/>
  <c r="G1159" i="31"/>
  <c r="M79" i="31"/>
  <c r="L84" i="31"/>
  <c r="H437" i="31"/>
  <c r="K6" i="31"/>
  <c r="H9" i="31"/>
  <c r="O30" i="31"/>
  <c r="G222" i="31"/>
  <c r="I233" i="31"/>
  <c r="Q218" i="31"/>
  <c r="G172" i="31"/>
  <c r="L345" i="31"/>
  <c r="P344" i="31"/>
  <c r="H344" i="31"/>
  <c r="J355" i="31"/>
  <c r="P354" i="31"/>
  <c r="H354" i="31"/>
  <c r="N129" i="31"/>
  <c r="F129" i="31"/>
  <c r="L128" i="31"/>
  <c r="J247" i="31"/>
  <c r="P246" i="31"/>
  <c r="H246" i="31"/>
  <c r="N277" i="31"/>
  <c r="F277" i="31"/>
  <c r="L276" i="31"/>
  <c r="J231" i="31"/>
  <c r="P230" i="31"/>
  <c r="H230" i="31"/>
  <c r="N59" i="31"/>
  <c r="F59" i="31"/>
  <c r="L58" i="31"/>
  <c r="N351" i="31"/>
  <c r="F351" i="31"/>
  <c r="L350" i="31"/>
  <c r="J205" i="31"/>
  <c r="P204" i="31"/>
  <c r="H204" i="31"/>
  <c r="Q413" i="31"/>
  <c r="I413" i="31"/>
  <c r="N412" i="31"/>
  <c r="F412" i="31"/>
  <c r="L69" i="31"/>
  <c r="J68" i="31"/>
  <c r="O349" i="31"/>
  <c r="G349" i="31"/>
  <c r="L348" i="31"/>
  <c r="J435" i="31"/>
  <c r="P434" i="31"/>
  <c r="H434" i="31"/>
  <c r="N1159" i="31"/>
  <c r="F1159" i="31"/>
  <c r="J97" i="31"/>
  <c r="O94" i="31"/>
  <c r="G86" i="31"/>
  <c r="K83" i="31"/>
  <c r="G79" i="31"/>
  <c r="J84" i="31"/>
  <c r="Q1171" i="31"/>
  <c r="F437" i="31"/>
  <c r="P209" i="31"/>
  <c r="O8" i="31"/>
  <c r="L30" i="31"/>
  <c r="M373" i="31"/>
  <c r="G233" i="31"/>
  <c r="K218" i="31"/>
  <c r="K345" i="31"/>
  <c r="O344" i="31"/>
  <c r="G344" i="31"/>
  <c r="Q355" i="31"/>
  <c r="I355" i="31"/>
  <c r="O354" i="31"/>
  <c r="G354" i="31"/>
  <c r="M129" i="31"/>
  <c r="K128" i="31"/>
  <c r="Q247" i="31"/>
  <c r="I247" i="31"/>
  <c r="O246" i="31"/>
  <c r="G246" i="31"/>
  <c r="M277" i="31"/>
  <c r="K276" i="31"/>
  <c r="Q231" i="31"/>
  <c r="I231" i="31"/>
  <c r="O230" i="31"/>
  <c r="G230" i="31"/>
  <c r="M59" i="31"/>
  <c r="K58" i="31"/>
  <c r="M351" i="31"/>
  <c r="K350" i="31"/>
  <c r="Q205" i="31"/>
  <c r="I205" i="31"/>
  <c r="O204" i="31"/>
  <c r="G204" i="31"/>
  <c r="P413" i="31"/>
  <c r="H413" i="31"/>
  <c r="M412" i="31"/>
  <c r="K69" i="31"/>
  <c r="Q68" i="31"/>
  <c r="I68" i="31"/>
  <c r="N349" i="31"/>
  <c r="F349" i="31"/>
  <c r="K348" i="31"/>
  <c r="Q435" i="31"/>
  <c r="I435" i="31"/>
  <c r="O434" i="31"/>
  <c r="G434" i="31"/>
  <c r="M1159" i="31"/>
  <c r="I93" i="31"/>
  <c r="O82" i="31"/>
  <c r="O1171" i="31"/>
  <c r="M436" i="31"/>
  <c r="I209" i="31"/>
  <c r="M8" i="31"/>
  <c r="K1177" i="31"/>
  <c r="N1176" i="31"/>
  <c r="Q223" i="31"/>
  <c r="K373" i="31"/>
  <c r="O232" i="31"/>
  <c r="I218" i="31"/>
  <c r="Q173" i="31"/>
  <c r="H345" i="31"/>
  <c r="N344" i="31"/>
  <c r="F344" i="31"/>
  <c r="P355" i="31"/>
  <c r="H355" i="31"/>
  <c r="N354" i="31"/>
  <c r="F354" i="31"/>
  <c r="L129" i="31"/>
  <c r="J128" i="31"/>
  <c r="P247" i="31"/>
  <c r="H247" i="31"/>
  <c r="N246" i="31"/>
  <c r="F246" i="31"/>
  <c r="L277" i="31"/>
  <c r="J276" i="31"/>
  <c r="P231" i="31"/>
  <c r="H231" i="31"/>
  <c r="N230" i="31"/>
  <c r="F230" i="31"/>
  <c r="L59" i="31"/>
  <c r="J58" i="31"/>
  <c r="L351" i="31"/>
  <c r="J350" i="31"/>
  <c r="P205" i="31"/>
  <c r="H205" i="31"/>
  <c r="N204" i="31"/>
  <c r="F204" i="31"/>
  <c r="O413" i="31"/>
  <c r="G413" i="31"/>
  <c r="L412" i="31"/>
  <c r="J69" i="31"/>
  <c r="P68" i="31"/>
  <c r="H68" i="31"/>
  <c r="M349" i="31"/>
  <c r="J348" i="31"/>
  <c r="P435" i="31"/>
  <c r="H435" i="31"/>
  <c r="N434" i="31"/>
  <c r="F434" i="31"/>
  <c r="L1159" i="31"/>
  <c r="H214" i="31"/>
  <c r="N213" i="31"/>
  <c r="K92" i="31"/>
  <c r="N91" i="31"/>
  <c r="P81" i="31"/>
  <c r="K78" i="31"/>
  <c r="H1171" i="31"/>
  <c r="K436" i="31"/>
  <c r="G209" i="31"/>
  <c r="F8" i="31"/>
  <c r="H1177" i="31"/>
  <c r="K1176" i="31"/>
  <c r="O223" i="31"/>
  <c r="M232" i="31"/>
  <c r="O173" i="31"/>
  <c r="G345" i="31"/>
  <c r="M344" i="31"/>
  <c r="O355" i="31"/>
  <c r="G355" i="31"/>
  <c r="M354" i="31"/>
  <c r="K129" i="31"/>
  <c r="Q128" i="31"/>
  <c r="I128" i="31"/>
  <c r="O247" i="31"/>
  <c r="G247" i="31"/>
  <c r="M246" i="31"/>
  <c r="K277" i="31"/>
  <c r="Q276" i="31"/>
  <c r="I276" i="31"/>
  <c r="O231" i="31"/>
  <c r="G231" i="31"/>
  <c r="M230" i="31"/>
  <c r="K59" i="31"/>
  <c r="Q58" i="31"/>
  <c r="I58" i="31"/>
  <c r="K351" i="31"/>
  <c r="Q350" i="31"/>
  <c r="I350" i="31"/>
  <c r="O205" i="31"/>
  <c r="G205" i="31"/>
  <c r="M204" i="31"/>
  <c r="N413" i="31"/>
  <c r="F413" i="31"/>
  <c r="K412" i="31"/>
  <c r="Q69" i="31"/>
  <c r="I69" i="31"/>
  <c r="O68" i="31"/>
  <c r="G68" i="31"/>
  <c r="L349" i="31"/>
  <c r="Q348" i="31"/>
  <c r="I348" i="31"/>
  <c r="O435" i="31"/>
  <c r="G435" i="31"/>
  <c r="Q90" i="31"/>
  <c r="H81" i="31"/>
  <c r="I78" i="31"/>
  <c r="P85" i="31"/>
  <c r="P7" i="31"/>
  <c r="N208" i="31"/>
  <c r="I223" i="31"/>
  <c r="Q372" i="31"/>
  <c r="G232" i="31"/>
  <c r="I173" i="31"/>
  <c r="P345" i="31"/>
  <c r="F345" i="31"/>
  <c r="L344" i="31"/>
  <c r="N355" i="31"/>
  <c r="F355" i="31"/>
  <c r="L354" i="31"/>
  <c r="J129" i="31"/>
  <c r="P128" i="31"/>
  <c r="H128" i="31"/>
  <c r="N247" i="31"/>
  <c r="F247" i="31"/>
  <c r="L246" i="31"/>
  <c r="J277" i="31"/>
  <c r="P276" i="31"/>
  <c r="H276" i="31"/>
  <c r="N231" i="31"/>
  <c r="F231" i="31"/>
  <c r="L230" i="31"/>
  <c r="J59" i="31"/>
  <c r="P58" i="31"/>
  <c r="H58" i="31"/>
  <c r="J351" i="31"/>
  <c r="P350" i="31"/>
  <c r="H350" i="31"/>
  <c r="N205" i="31"/>
  <c r="F205" i="31"/>
  <c r="L204" i="31"/>
  <c r="M413" i="31"/>
  <c r="J412" i="31"/>
  <c r="P69" i="31"/>
  <c r="H69" i="31"/>
  <c r="N68" i="31"/>
  <c r="F68" i="31"/>
  <c r="K349" i="31"/>
  <c r="P348" i="31"/>
  <c r="H348" i="31"/>
  <c r="N435" i="31"/>
  <c r="F435" i="31"/>
  <c r="L434" i="31"/>
  <c r="J1159" i="31"/>
  <c r="P1158" i="31"/>
  <c r="Q1158" i="31"/>
  <c r="F1158" i="31"/>
  <c r="L1157" i="31"/>
  <c r="J1156" i="31"/>
  <c r="P1155" i="31"/>
  <c r="H1155" i="31"/>
  <c r="N1154" i="31"/>
  <c r="F1154" i="31"/>
  <c r="L1147" i="31"/>
  <c r="J1146" i="31"/>
  <c r="P1145" i="31"/>
  <c r="H1145" i="31"/>
  <c r="N1144" i="31"/>
  <c r="F1144" i="31"/>
  <c r="L1143" i="31"/>
  <c r="J1142" i="31"/>
  <c r="P1141" i="31"/>
  <c r="H1141" i="31"/>
  <c r="N1140" i="31"/>
  <c r="F1140" i="31"/>
  <c r="L1139" i="31"/>
  <c r="J1138" i="31"/>
  <c r="P1133" i="31"/>
  <c r="H1133" i="31"/>
  <c r="N1132" i="31"/>
  <c r="F1132" i="31"/>
  <c r="L1123" i="31"/>
  <c r="J1122" i="31"/>
  <c r="P1119" i="31"/>
  <c r="H1119" i="31"/>
  <c r="N1118" i="31"/>
  <c r="F1118" i="31"/>
  <c r="L125" i="31"/>
  <c r="J124" i="31"/>
  <c r="P207" i="31"/>
  <c r="H207" i="31"/>
  <c r="N206" i="31"/>
  <c r="F206" i="31"/>
  <c r="L279" i="31"/>
  <c r="J278" i="31"/>
  <c r="P261" i="31"/>
  <c r="H261" i="31"/>
  <c r="N260" i="31"/>
  <c r="F260" i="31"/>
  <c r="L221" i="31"/>
  <c r="J220" i="31"/>
  <c r="P217" i="31"/>
  <c r="H217" i="31"/>
  <c r="N216" i="31"/>
  <c r="F216" i="31"/>
  <c r="L195" i="31"/>
  <c r="J194" i="31"/>
  <c r="P163" i="31"/>
  <c r="H163" i="31"/>
  <c r="N162" i="31"/>
  <c r="F162" i="31"/>
  <c r="L145" i="31"/>
  <c r="J144" i="31"/>
  <c r="P133" i="31"/>
  <c r="H133" i="31"/>
  <c r="N132" i="31"/>
  <c r="F132" i="31"/>
  <c r="L123" i="31"/>
  <c r="M434" i="31"/>
  <c r="N1158" i="31"/>
  <c r="K1157" i="31"/>
  <c r="Q1156" i="31"/>
  <c r="I1156" i="31"/>
  <c r="O1155" i="31"/>
  <c r="G1155" i="31"/>
  <c r="M1154" i="31"/>
  <c r="K1147" i="31"/>
  <c r="Q1146" i="31"/>
  <c r="I1146" i="31"/>
  <c r="O1145" i="31"/>
  <c r="G1145" i="31"/>
  <c r="M1144" i="31"/>
  <c r="K1143" i="31"/>
  <c r="Q1142" i="31"/>
  <c r="I1142" i="31"/>
  <c r="O1141" i="31"/>
  <c r="G1141" i="31"/>
  <c r="M1140" i="31"/>
  <c r="K1139" i="31"/>
  <c r="Q1138" i="31"/>
  <c r="I1138" i="31"/>
  <c r="O1133" i="31"/>
  <c r="G1133" i="31"/>
  <c r="M1132" i="31"/>
  <c r="K1123" i="31"/>
  <c r="Q1122" i="31"/>
  <c r="I1122" i="31"/>
  <c r="O1119" i="31"/>
  <c r="G1119" i="31"/>
  <c r="M1118" i="31"/>
  <c r="K125" i="31"/>
  <c r="Q124" i="31"/>
  <c r="I124" i="31"/>
  <c r="O207" i="31"/>
  <c r="G207" i="31"/>
  <c r="M206" i="31"/>
  <c r="K279" i="31"/>
  <c r="Q278" i="31"/>
  <c r="I278" i="31"/>
  <c r="O261" i="31"/>
  <c r="G261" i="31"/>
  <c r="M260" i="31"/>
  <c r="K221" i="31"/>
  <c r="Q220" i="31"/>
  <c r="I220" i="31"/>
  <c r="O217" i="31"/>
  <c r="G217" i="31"/>
  <c r="M216" i="31"/>
  <c r="K195" i="31"/>
  <c r="Q194" i="31"/>
  <c r="I194" i="31"/>
  <c r="O163" i="31"/>
  <c r="G163" i="31"/>
  <c r="M162" i="31"/>
  <c r="K145" i="31"/>
  <c r="Q144" i="31"/>
  <c r="I144" i="31"/>
  <c r="O133" i="31"/>
  <c r="G133" i="31"/>
  <c r="M132" i="31"/>
  <c r="K123" i="31"/>
  <c r="Q122" i="31"/>
  <c r="I122" i="31"/>
  <c r="J434" i="31"/>
  <c r="M1158" i="31"/>
  <c r="J1157" i="31"/>
  <c r="P1156" i="31"/>
  <c r="H1156" i="31"/>
  <c r="N1155" i="31"/>
  <c r="F1155" i="31"/>
  <c r="L1154" i="31"/>
  <c r="J1147" i="31"/>
  <c r="P1146" i="31"/>
  <c r="H1146" i="31"/>
  <c r="N1145" i="31"/>
  <c r="F1145" i="31"/>
  <c r="L1144" i="31"/>
  <c r="J1143" i="31"/>
  <c r="P1142" i="31"/>
  <c r="H1142" i="31"/>
  <c r="N1141" i="31"/>
  <c r="F1141" i="31"/>
  <c r="L1140" i="31"/>
  <c r="J1139" i="31"/>
  <c r="P1138" i="31"/>
  <c r="H1138" i="31"/>
  <c r="N1133" i="31"/>
  <c r="F1133" i="31"/>
  <c r="L1132" i="31"/>
  <c r="J1123" i="31"/>
  <c r="P1122" i="31"/>
  <c r="H1122" i="31"/>
  <c r="N1119" i="31"/>
  <c r="F1119" i="31"/>
  <c r="L1118" i="31"/>
  <c r="J125" i="31"/>
  <c r="P124" i="31"/>
  <c r="H124" i="31"/>
  <c r="N207" i="31"/>
  <c r="F207" i="31"/>
  <c r="L206" i="31"/>
  <c r="J279" i="31"/>
  <c r="P278" i="31"/>
  <c r="H278" i="31"/>
  <c r="N261" i="31"/>
  <c r="F261" i="31"/>
  <c r="L260" i="31"/>
  <c r="J221" i="31"/>
  <c r="P220" i="31"/>
  <c r="H220" i="31"/>
  <c r="N217" i="31"/>
  <c r="F217" i="31"/>
  <c r="L216" i="31"/>
  <c r="J195" i="31"/>
  <c r="P194" i="31"/>
  <c r="H194" i="31"/>
  <c r="N163" i="31"/>
  <c r="F163" i="31"/>
  <c r="L162" i="31"/>
  <c r="J145" i="31"/>
  <c r="P144" i="31"/>
  <c r="H144" i="31"/>
  <c r="P1159" i="31"/>
  <c r="L1158" i="31"/>
  <c r="Q1157" i="31"/>
  <c r="I1157" i="31"/>
  <c r="O1156" i="31"/>
  <c r="G1156" i="31"/>
  <c r="M1155" i="31"/>
  <c r="K1154" i="31"/>
  <c r="Q1147" i="31"/>
  <c r="I1147" i="31"/>
  <c r="O1146" i="31"/>
  <c r="G1146" i="31"/>
  <c r="M1145" i="31"/>
  <c r="K1144" i="31"/>
  <c r="Q1143" i="31"/>
  <c r="I1143" i="31"/>
  <c r="O1142" i="31"/>
  <c r="G1142" i="31"/>
  <c r="M1141" i="31"/>
  <c r="K1140" i="31"/>
  <c r="Q1139" i="31"/>
  <c r="I1139" i="31"/>
  <c r="O1138" i="31"/>
  <c r="G1138" i="31"/>
  <c r="M1133" i="31"/>
  <c r="K1132" i="31"/>
  <c r="Q1123" i="31"/>
  <c r="I1123" i="31"/>
  <c r="O1122" i="31"/>
  <c r="G1122" i="31"/>
  <c r="M1119" i="31"/>
  <c r="K1118" i="31"/>
  <c r="Q125" i="31"/>
  <c r="I125" i="31"/>
  <c r="O124" i="31"/>
  <c r="G124" i="31"/>
  <c r="M207" i="31"/>
  <c r="K206" i="31"/>
  <c r="Q279" i="31"/>
  <c r="I279" i="31"/>
  <c r="O278" i="31"/>
  <c r="G278" i="31"/>
  <c r="M261" i="31"/>
  <c r="K260" i="31"/>
  <c r="Q221" i="31"/>
  <c r="I221" i="31"/>
  <c r="O220" i="31"/>
  <c r="G220" i="31"/>
  <c r="M217" i="31"/>
  <c r="K216" i="31"/>
  <c r="Q195" i="31"/>
  <c r="I195" i="31"/>
  <c r="O194" i="31"/>
  <c r="G194" i="31"/>
  <c r="M163" i="31"/>
  <c r="K162" i="31"/>
  <c r="Q145" i="31"/>
  <c r="I145" i="31"/>
  <c r="O144" i="31"/>
  <c r="G144" i="31"/>
  <c r="M133" i="31"/>
  <c r="K1159" i="31"/>
  <c r="K1158" i="31"/>
  <c r="P1157" i="31"/>
  <c r="H1157" i="31"/>
  <c r="N1156" i="31"/>
  <c r="F1156" i="31"/>
  <c r="L1155" i="31"/>
  <c r="J1154" i="31"/>
  <c r="P1147" i="31"/>
  <c r="H1147" i="31"/>
  <c r="N1146" i="31"/>
  <c r="F1146" i="31"/>
  <c r="L1145" i="31"/>
  <c r="J1144" i="31"/>
  <c r="P1143" i="31"/>
  <c r="H1143" i="31"/>
  <c r="N1142" i="31"/>
  <c r="F1142" i="31"/>
  <c r="L1141" i="31"/>
  <c r="J1140" i="31"/>
  <c r="P1139" i="31"/>
  <c r="H1139" i="31"/>
  <c r="N1138" i="31"/>
  <c r="F1138" i="31"/>
  <c r="L1133" i="31"/>
  <c r="J1132" i="31"/>
  <c r="P1123" i="31"/>
  <c r="H1123" i="31"/>
  <c r="N1122" i="31"/>
  <c r="F1122" i="31"/>
  <c r="L1119" i="31"/>
  <c r="J1118" i="31"/>
  <c r="P125" i="31"/>
  <c r="H125" i="31"/>
  <c r="N124" i="31"/>
  <c r="F124" i="31"/>
  <c r="L207" i="31"/>
  <c r="J206" i="31"/>
  <c r="P279" i="31"/>
  <c r="H279" i="31"/>
  <c r="N278" i="31"/>
  <c r="F278" i="31"/>
  <c r="L261" i="31"/>
  <c r="J260" i="31"/>
  <c r="P221" i="31"/>
  <c r="H221" i="31"/>
  <c r="N220" i="31"/>
  <c r="F220" i="31"/>
  <c r="L217" i="31"/>
  <c r="J216" i="31"/>
  <c r="P195" i="31"/>
  <c r="H195" i="31"/>
  <c r="N194" i="31"/>
  <c r="F194" i="31"/>
  <c r="L163" i="31"/>
  <c r="J162" i="31"/>
  <c r="P145" i="31"/>
  <c r="H145" i="31"/>
  <c r="N144" i="31"/>
  <c r="F144" i="31"/>
  <c r="L133" i="31"/>
  <c r="J132" i="31"/>
  <c r="P123" i="31"/>
  <c r="H123" i="31"/>
  <c r="N122" i="31"/>
  <c r="H1159" i="31"/>
  <c r="J1158" i="31"/>
  <c r="O1157" i="31"/>
  <c r="G1157" i="31"/>
  <c r="M1156" i="31"/>
  <c r="K1155" i="31"/>
  <c r="Q1154" i="31"/>
  <c r="I1154" i="31"/>
  <c r="O1147" i="31"/>
  <c r="G1147" i="31"/>
  <c r="M1146" i="31"/>
  <c r="K1145" i="31"/>
  <c r="Q1144" i="31"/>
  <c r="I1144" i="31"/>
  <c r="O1143" i="31"/>
  <c r="G1143" i="31"/>
  <c r="M1142" i="31"/>
  <c r="K1141" i="31"/>
  <c r="Q1140" i="31"/>
  <c r="I1140" i="31"/>
  <c r="O1139" i="31"/>
  <c r="G1139" i="31"/>
  <c r="M1138" i="31"/>
  <c r="K1133" i="31"/>
  <c r="Q1132" i="31"/>
  <c r="I1132" i="31"/>
  <c r="O1123" i="31"/>
  <c r="G1123" i="31"/>
  <c r="M1122" i="31"/>
  <c r="K1119" i="31"/>
  <c r="Q1118" i="31"/>
  <c r="I1118" i="31"/>
  <c r="O125" i="31"/>
  <c r="G125" i="31"/>
  <c r="M124" i="31"/>
  <c r="K207" i="31"/>
  <c r="Q206" i="31"/>
  <c r="I206" i="31"/>
  <c r="O279" i="31"/>
  <c r="G279" i="31"/>
  <c r="M278" i="31"/>
  <c r="K261" i="31"/>
  <c r="Q260" i="31"/>
  <c r="I260" i="31"/>
  <c r="O221" i="31"/>
  <c r="G221" i="31"/>
  <c r="M220" i="31"/>
  <c r="K217" i="31"/>
  <c r="Q216" i="31"/>
  <c r="I216" i="31"/>
  <c r="O195" i="31"/>
  <c r="G195" i="31"/>
  <c r="M194" i="31"/>
  <c r="K163" i="31"/>
  <c r="Q162" i="31"/>
  <c r="I162" i="31"/>
  <c r="O145" i="31"/>
  <c r="G145" i="31"/>
  <c r="M144" i="31"/>
  <c r="K133" i="31"/>
  <c r="Q132" i="31"/>
  <c r="I132" i="31"/>
  <c r="I1158" i="31"/>
  <c r="N1157" i="31"/>
  <c r="F1157" i="31"/>
  <c r="L1156" i="31"/>
  <c r="J1155" i="31"/>
  <c r="P1154" i="31"/>
  <c r="H1154" i="31"/>
  <c r="N1147" i="31"/>
  <c r="F1147" i="31"/>
  <c r="L1146" i="31"/>
  <c r="J1145" i="31"/>
  <c r="P1144" i="31"/>
  <c r="H1144" i="31"/>
  <c r="N1143" i="31"/>
  <c r="F1143" i="31"/>
  <c r="L1142" i="31"/>
  <c r="J1141" i="31"/>
  <c r="P1140" i="31"/>
  <c r="H1140" i="31"/>
  <c r="N1139" i="31"/>
  <c r="F1139" i="31"/>
  <c r="L1138" i="31"/>
  <c r="J1133" i="31"/>
  <c r="P1132" i="31"/>
  <c r="H1132" i="31"/>
  <c r="N1123" i="31"/>
  <c r="F1123" i="31"/>
  <c r="L1122" i="31"/>
  <c r="J1119" i="31"/>
  <c r="P1118" i="31"/>
  <c r="H1118" i="31"/>
  <c r="N125" i="31"/>
  <c r="F125" i="31"/>
  <c r="L124" i="31"/>
  <c r="J207" i="31"/>
  <c r="P206" i="31"/>
  <c r="H206" i="31"/>
  <c r="N279" i="31"/>
  <c r="F279" i="31"/>
  <c r="L278" i="31"/>
  <c r="J261" i="31"/>
  <c r="P260" i="31"/>
  <c r="H260" i="31"/>
  <c r="N221" i="31"/>
  <c r="F221" i="31"/>
  <c r="L220" i="31"/>
  <c r="J217" i="31"/>
  <c r="P216" i="31"/>
  <c r="H216" i="31"/>
  <c r="N195" i="31"/>
  <c r="F195" i="31"/>
  <c r="L194" i="31"/>
  <c r="J163" i="31"/>
  <c r="P162" i="31"/>
  <c r="H162" i="31"/>
  <c r="N145" i="31"/>
  <c r="F145" i="31"/>
  <c r="L144" i="31"/>
  <c r="J133" i="31"/>
  <c r="P132" i="31"/>
  <c r="H132" i="31"/>
  <c r="N123" i="31"/>
  <c r="H1158" i="31"/>
  <c r="M1157" i="31"/>
  <c r="K1156" i="31"/>
  <c r="Q1155" i="31"/>
  <c r="I1155" i="31"/>
  <c r="O1154" i="31"/>
  <c r="G1154" i="31"/>
  <c r="M1147" i="31"/>
  <c r="K1146" i="31"/>
  <c r="Q1145" i="31"/>
  <c r="I1145" i="31"/>
  <c r="O1144" i="31"/>
  <c r="G1144" i="31"/>
  <c r="M1143" i="31"/>
  <c r="K1142" i="31"/>
  <c r="Q1141" i="31"/>
  <c r="I1141" i="31"/>
  <c r="O1140" i="31"/>
  <c r="G1140" i="31"/>
  <c r="M1139" i="31"/>
  <c r="K1138" i="31"/>
  <c r="Q1133" i="31"/>
  <c r="I1133" i="31"/>
  <c r="O1132" i="31"/>
  <c r="G1132" i="31"/>
  <c r="M1123" i="31"/>
  <c r="K1122" i="31"/>
  <c r="Q1119" i="31"/>
  <c r="I1119" i="31"/>
  <c r="O1118" i="31"/>
  <c r="G1118" i="31"/>
  <c r="M125" i="31"/>
  <c r="K124" i="31"/>
  <c r="Q207" i="31"/>
  <c r="I207" i="31"/>
  <c r="O206" i="31"/>
  <c r="G206" i="31"/>
  <c r="M279" i="31"/>
  <c r="K278" i="31"/>
  <c r="Q261" i="31"/>
  <c r="I261" i="31"/>
  <c r="O260" i="31"/>
  <c r="G260" i="31"/>
  <c r="M221" i="31"/>
  <c r="K220" i="31"/>
  <c r="Q217" i="31"/>
  <c r="I217" i="31"/>
  <c r="O216" i="31"/>
  <c r="G216" i="31"/>
  <c r="M195" i="31"/>
  <c r="K194" i="31"/>
  <c r="Q163" i="31"/>
  <c r="I163" i="31"/>
  <c r="O162" i="31"/>
  <c r="G162" i="31"/>
  <c r="M145" i="31"/>
  <c r="K144" i="31"/>
  <c r="Q133" i="31"/>
  <c r="I133" i="31"/>
  <c r="O132" i="31"/>
  <c r="G132" i="31"/>
  <c r="M123" i="31"/>
  <c r="K122" i="31"/>
  <c r="Q109" i="31"/>
  <c r="I109" i="31"/>
  <c r="O108" i="31"/>
  <c r="G108" i="31"/>
  <c r="M77" i="31"/>
  <c r="Q123" i="31"/>
  <c r="O122" i="31"/>
  <c r="H109" i="31"/>
  <c r="M108" i="31"/>
  <c r="I77" i="31"/>
  <c r="O76" i="31"/>
  <c r="G76" i="31"/>
  <c r="M65" i="31"/>
  <c r="K64" i="31"/>
  <c r="Q55" i="31"/>
  <c r="I55" i="31"/>
  <c r="O54" i="31"/>
  <c r="G54" i="31"/>
  <c r="M113" i="31"/>
  <c r="K112" i="31"/>
  <c r="Q263" i="31"/>
  <c r="I263" i="31"/>
  <c r="O262" i="31"/>
  <c r="G262" i="31"/>
  <c r="M171" i="31"/>
  <c r="K170" i="31"/>
  <c r="P371" i="31"/>
  <c r="H371" i="31"/>
  <c r="M370" i="31"/>
  <c r="K101" i="31"/>
  <c r="Q100" i="31"/>
  <c r="I100" i="31"/>
  <c r="O141" i="31"/>
  <c r="G141" i="31"/>
  <c r="M140" i="31"/>
  <c r="J323" i="31"/>
  <c r="O322" i="31"/>
  <c r="G322" i="31"/>
  <c r="O103" i="31"/>
  <c r="G103" i="31"/>
  <c r="M102" i="31"/>
  <c r="K63" i="31"/>
  <c r="Q62" i="31"/>
  <c r="I62" i="31"/>
  <c r="O115" i="31"/>
  <c r="G115" i="31"/>
  <c r="M114" i="31"/>
  <c r="K157" i="31"/>
  <c r="Q156" i="31"/>
  <c r="I156" i="31"/>
  <c r="N239" i="31"/>
  <c r="F239" i="31"/>
  <c r="K238" i="31"/>
  <c r="Q135" i="31"/>
  <c r="I135" i="31"/>
  <c r="O134" i="31"/>
  <c r="G134" i="31"/>
  <c r="L269" i="31"/>
  <c r="Q268" i="31"/>
  <c r="I268" i="31"/>
  <c r="O237" i="31"/>
  <c r="G237" i="31"/>
  <c r="M236" i="31"/>
  <c r="K165" i="31"/>
  <c r="Q164" i="31"/>
  <c r="I164" i="31"/>
  <c r="K75" i="31"/>
  <c r="Q74" i="31"/>
  <c r="I74" i="31"/>
  <c r="O259" i="31"/>
  <c r="G259" i="31"/>
  <c r="M258" i="31"/>
  <c r="O123" i="31"/>
  <c r="M122" i="31"/>
  <c r="P109" i="31"/>
  <c r="G109" i="31"/>
  <c r="L108" i="31"/>
  <c r="Q77" i="31"/>
  <c r="H77" i="31"/>
  <c r="N76" i="31"/>
  <c r="F76" i="31"/>
  <c r="L65" i="31"/>
  <c r="J64" i="31"/>
  <c r="P55" i="31"/>
  <c r="H55" i="31"/>
  <c r="N54" i="31"/>
  <c r="F54" i="31"/>
  <c r="L113" i="31"/>
  <c r="J112" i="31"/>
  <c r="P263" i="31"/>
  <c r="H263" i="31"/>
  <c r="N262" i="31"/>
  <c r="F262" i="31"/>
  <c r="L171" i="31"/>
  <c r="J170" i="31"/>
  <c r="O371" i="31"/>
  <c r="G371" i="31"/>
  <c r="L370" i="31"/>
  <c r="J101" i="31"/>
  <c r="P100" i="31"/>
  <c r="H100" i="31"/>
  <c r="N141" i="31"/>
  <c r="F141" i="31"/>
  <c r="L140" i="31"/>
  <c r="Q323" i="31"/>
  <c r="I323" i="31"/>
  <c r="N322" i="31"/>
  <c r="F322" i="31"/>
  <c r="N103" i="31"/>
  <c r="F103" i="31"/>
  <c r="L102" i="31"/>
  <c r="J63" i="31"/>
  <c r="P62" i="31"/>
  <c r="H62" i="31"/>
  <c r="N115" i="31"/>
  <c r="F115" i="31"/>
  <c r="L114" i="31"/>
  <c r="J157" i="31"/>
  <c r="P156" i="31"/>
  <c r="H156" i="31"/>
  <c r="M239" i="31"/>
  <c r="J238" i="31"/>
  <c r="P135" i="31"/>
  <c r="H135" i="31"/>
  <c r="N134" i="31"/>
  <c r="F134" i="31"/>
  <c r="K269" i="31"/>
  <c r="P268" i="31"/>
  <c r="H268" i="31"/>
  <c r="N237" i="31"/>
  <c r="F237" i="31"/>
  <c r="L236" i="31"/>
  <c r="J165" i="31"/>
  <c r="P164" i="31"/>
  <c r="H164" i="31"/>
  <c r="J75" i="31"/>
  <c r="P74" i="31"/>
  <c r="H74" i="31"/>
  <c r="N259" i="31"/>
  <c r="F259" i="31"/>
  <c r="L258" i="31"/>
  <c r="J57" i="31"/>
  <c r="J123" i="31"/>
  <c r="L122" i="31"/>
  <c r="O109" i="31"/>
  <c r="F109" i="31"/>
  <c r="K108" i="31"/>
  <c r="P77" i="31"/>
  <c r="G77" i="31"/>
  <c r="M76" i="31"/>
  <c r="K65" i="31"/>
  <c r="Q64" i="31"/>
  <c r="I64" i="31"/>
  <c r="O55" i="31"/>
  <c r="G55" i="31"/>
  <c r="M54" i="31"/>
  <c r="K113" i="31"/>
  <c r="Q112" i="31"/>
  <c r="I112" i="31"/>
  <c r="O263" i="31"/>
  <c r="G263" i="31"/>
  <c r="M262" i="31"/>
  <c r="K171" i="31"/>
  <c r="Q170" i="31"/>
  <c r="I170" i="31"/>
  <c r="N371" i="31"/>
  <c r="F371" i="31"/>
  <c r="K370" i="31"/>
  <c r="Q101" i="31"/>
  <c r="I101" i="31"/>
  <c r="O100" i="31"/>
  <c r="G100" i="31"/>
  <c r="M141" i="31"/>
  <c r="K140" i="31"/>
  <c r="P323" i="31"/>
  <c r="H323" i="31"/>
  <c r="M322" i="31"/>
  <c r="M103" i="31"/>
  <c r="K102" i="31"/>
  <c r="Q63" i="31"/>
  <c r="I63" i="31"/>
  <c r="O62" i="31"/>
  <c r="G62" i="31"/>
  <c r="M115" i="31"/>
  <c r="K114" i="31"/>
  <c r="Q157" i="31"/>
  <c r="I157" i="31"/>
  <c r="O156" i="31"/>
  <c r="G156" i="31"/>
  <c r="L239" i="31"/>
  <c r="Q238" i="31"/>
  <c r="I238" i="31"/>
  <c r="O135" i="31"/>
  <c r="G135" i="31"/>
  <c r="M134" i="31"/>
  <c r="J269" i="31"/>
  <c r="O268" i="31"/>
  <c r="G268" i="31"/>
  <c r="M237" i="31"/>
  <c r="K236" i="31"/>
  <c r="Q165" i="31"/>
  <c r="I165" i="31"/>
  <c r="O164" i="31"/>
  <c r="G164" i="31"/>
  <c r="N133" i="31"/>
  <c r="I123" i="31"/>
  <c r="J122" i="31"/>
  <c r="N109" i="31"/>
  <c r="J108" i="31"/>
  <c r="O77" i="31"/>
  <c r="F77" i="31"/>
  <c r="L76" i="31"/>
  <c r="J65" i="31"/>
  <c r="P64" i="31"/>
  <c r="H64" i="31"/>
  <c r="N55" i="31"/>
  <c r="F55" i="31"/>
  <c r="L54" i="31"/>
  <c r="J113" i="31"/>
  <c r="P112" i="31"/>
  <c r="H112" i="31"/>
  <c r="N263" i="31"/>
  <c r="F263" i="31"/>
  <c r="L262" i="31"/>
  <c r="J171" i="31"/>
  <c r="P170" i="31"/>
  <c r="H170" i="31"/>
  <c r="M371" i="31"/>
  <c r="J370" i="31"/>
  <c r="P101" i="31"/>
  <c r="H101" i="31"/>
  <c r="N100" i="31"/>
  <c r="F100" i="31"/>
  <c r="L141" i="31"/>
  <c r="J140" i="31"/>
  <c r="O323" i="31"/>
  <c r="G323" i="31"/>
  <c r="L322" i="31"/>
  <c r="L103" i="31"/>
  <c r="J102" i="31"/>
  <c r="P63" i="31"/>
  <c r="H63" i="31"/>
  <c r="N62" i="31"/>
  <c r="F62" i="31"/>
  <c r="L115" i="31"/>
  <c r="J114" i="31"/>
  <c r="P157" i="31"/>
  <c r="H157" i="31"/>
  <c r="N156" i="31"/>
  <c r="F156" i="31"/>
  <c r="K239" i="31"/>
  <c r="P238" i="31"/>
  <c r="H238" i="31"/>
  <c r="N135" i="31"/>
  <c r="F135" i="31"/>
  <c r="L134" i="31"/>
  <c r="Q269" i="31"/>
  <c r="I269" i="31"/>
  <c r="N268" i="31"/>
  <c r="F268" i="31"/>
  <c r="L237" i="31"/>
  <c r="J236" i="31"/>
  <c r="P165" i="31"/>
  <c r="H165" i="31"/>
  <c r="N164" i="31"/>
  <c r="F164" i="31"/>
  <c r="F133" i="31"/>
  <c r="G123" i="31"/>
  <c r="H122" i="31"/>
  <c r="M109" i="31"/>
  <c r="I108" i="31"/>
  <c r="N77" i="31"/>
  <c r="K76" i="31"/>
  <c r="Q65" i="31"/>
  <c r="I65" i="31"/>
  <c r="O64" i="31"/>
  <c r="G64" i="31"/>
  <c r="M55" i="31"/>
  <c r="K54" i="31"/>
  <c r="Q113" i="31"/>
  <c r="I113" i="31"/>
  <c r="O112" i="31"/>
  <c r="G112" i="31"/>
  <c r="M263" i="31"/>
  <c r="K262" i="31"/>
  <c r="Q171" i="31"/>
  <c r="I171" i="31"/>
  <c r="O170" i="31"/>
  <c r="G170" i="31"/>
  <c r="L371" i="31"/>
  <c r="Q370" i="31"/>
  <c r="I370" i="31"/>
  <c r="O101" i="31"/>
  <c r="G101" i="31"/>
  <c r="M100" i="31"/>
  <c r="K141" i="31"/>
  <c r="Q140" i="31"/>
  <c r="I140" i="31"/>
  <c r="N323" i="31"/>
  <c r="F323" i="31"/>
  <c r="K322" i="31"/>
  <c r="K103" i="31"/>
  <c r="Q102" i="31"/>
  <c r="I102" i="31"/>
  <c r="O63" i="31"/>
  <c r="G63" i="31"/>
  <c r="M62" i="31"/>
  <c r="K115" i="31"/>
  <c r="Q114" i="31"/>
  <c r="I114" i="31"/>
  <c r="O157" i="31"/>
  <c r="G157" i="31"/>
  <c r="M156" i="31"/>
  <c r="J239" i="31"/>
  <c r="O238" i="31"/>
  <c r="G238" i="31"/>
  <c r="M135" i="31"/>
  <c r="K134" i="31"/>
  <c r="P269" i="31"/>
  <c r="H269" i="31"/>
  <c r="M268" i="31"/>
  <c r="K237" i="31"/>
  <c r="Q236" i="31"/>
  <c r="I236" i="31"/>
  <c r="O165" i="31"/>
  <c r="G165" i="31"/>
  <c r="M164" i="31"/>
  <c r="O75" i="31"/>
  <c r="G75" i="31"/>
  <c r="M74" i="31"/>
  <c r="K259" i="31"/>
  <c r="F123" i="31"/>
  <c r="G122" i="31"/>
  <c r="L109" i="31"/>
  <c r="Q108" i="31"/>
  <c r="H108" i="31"/>
  <c r="L77" i="31"/>
  <c r="J76" i="31"/>
  <c r="P65" i="31"/>
  <c r="H65" i="31"/>
  <c r="N64" i="31"/>
  <c r="F64" i="31"/>
  <c r="L55" i="31"/>
  <c r="J54" i="31"/>
  <c r="P113" i="31"/>
  <c r="H113" i="31"/>
  <c r="N112" i="31"/>
  <c r="F112" i="31"/>
  <c r="L263" i="31"/>
  <c r="J262" i="31"/>
  <c r="P171" i="31"/>
  <c r="H171" i="31"/>
  <c r="N170" i="31"/>
  <c r="F170" i="31"/>
  <c r="K371" i="31"/>
  <c r="P370" i="31"/>
  <c r="H370" i="31"/>
  <c r="N101" i="31"/>
  <c r="F101" i="31"/>
  <c r="L100" i="31"/>
  <c r="J141" i="31"/>
  <c r="P140" i="31"/>
  <c r="H140" i="31"/>
  <c r="M323" i="31"/>
  <c r="J322" i="31"/>
  <c r="J103" i="31"/>
  <c r="P102" i="31"/>
  <c r="H102" i="31"/>
  <c r="N63" i="31"/>
  <c r="F63" i="31"/>
  <c r="L62" i="31"/>
  <c r="J115" i="31"/>
  <c r="P114" i="31"/>
  <c r="H114" i="31"/>
  <c r="N157" i="31"/>
  <c r="F157" i="31"/>
  <c r="L156" i="31"/>
  <c r="Q239" i="31"/>
  <c r="I239" i="31"/>
  <c r="N238" i="31"/>
  <c r="F238" i="31"/>
  <c r="L135" i="31"/>
  <c r="J134" i="31"/>
  <c r="O269" i="31"/>
  <c r="G269" i="31"/>
  <c r="L268" i="31"/>
  <c r="J237" i="31"/>
  <c r="P236" i="31"/>
  <c r="H236" i="31"/>
  <c r="N165" i="31"/>
  <c r="F165" i="31"/>
  <c r="L164" i="31"/>
  <c r="N75" i="31"/>
  <c r="F75" i="31"/>
  <c r="L74" i="31"/>
  <c r="J259" i="31"/>
  <c r="L132" i="31"/>
  <c r="F122" i="31"/>
  <c r="K109" i="31"/>
  <c r="P108" i="31"/>
  <c r="F108" i="31"/>
  <c r="K77" i="31"/>
  <c r="Q76" i="31"/>
  <c r="I76" i="31"/>
  <c r="O65" i="31"/>
  <c r="G65" i="31"/>
  <c r="M64" i="31"/>
  <c r="K55" i="31"/>
  <c r="Q54" i="31"/>
  <c r="I54" i="31"/>
  <c r="O113" i="31"/>
  <c r="G113" i="31"/>
  <c r="M112" i="31"/>
  <c r="K263" i="31"/>
  <c r="Q262" i="31"/>
  <c r="I262" i="31"/>
  <c r="O171" i="31"/>
  <c r="G171" i="31"/>
  <c r="M170" i="31"/>
  <c r="J371" i="31"/>
  <c r="O370" i="31"/>
  <c r="G370" i="31"/>
  <c r="M101" i="31"/>
  <c r="K100" i="31"/>
  <c r="Q141" i="31"/>
  <c r="I141" i="31"/>
  <c r="O140" i="31"/>
  <c r="G140" i="31"/>
  <c r="L323" i="31"/>
  <c r="Q322" i="31"/>
  <c r="I322" i="31"/>
  <c r="Q103" i="31"/>
  <c r="I103" i="31"/>
  <c r="O102" i="31"/>
  <c r="G102" i="31"/>
  <c r="M63" i="31"/>
  <c r="K62" i="31"/>
  <c r="Q115" i="31"/>
  <c r="I115" i="31"/>
  <c r="O114" i="31"/>
  <c r="G114" i="31"/>
  <c r="M157" i="31"/>
  <c r="K156" i="31"/>
  <c r="P239" i="31"/>
  <c r="H239" i="31"/>
  <c r="M238" i="31"/>
  <c r="K135" i="31"/>
  <c r="Q134" i="31"/>
  <c r="I134" i="31"/>
  <c r="N269" i="31"/>
  <c r="F269" i="31"/>
  <c r="K268" i="31"/>
  <c r="Q237" i="31"/>
  <c r="I237" i="31"/>
  <c r="O236" i="31"/>
  <c r="G236" i="31"/>
  <c r="M165" i="31"/>
  <c r="K164" i="31"/>
  <c r="M75" i="31"/>
  <c r="K74" i="31"/>
  <c r="Q259" i="31"/>
  <c r="K132" i="31"/>
  <c r="P122" i="31"/>
  <c r="J109" i="31"/>
  <c r="N108" i="31"/>
  <c r="J77" i="31"/>
  <c r="P76" i="31"/>
  <c r="H76" i="31"/>
  <c r="N65" i="31"/>
  <c r="F65" i="31"/>
  <c r="L64" i="31"/>
  <c r="J55" i="31"/>
  <c r="P54" i="31"/>
  <c r="H54" i="31"/>
  <c r="N113" i="31"/>
  <c r="F113" i="31"/>
  <c r="L112" i="31"/>
  <c r="J263" i="31"/>
  <c r="P262" i="31"/>
  <c r="H262" i="31"/>
  <c r="N171" i="31"/>
  <c r="F171" i="31"/>
  <c r="L170" i="31"/>
  <c r="Q371" i="31"/>
  <c r="I371" i="31"/>
  <c r="N370" i="31"/>
  <c r="F370" i="31"/>
  <c r="L101" i="31"/>
  <c r="J100" i="31"/>
  <c r="P141" i="31"/>
  <c r="H141" i="31"/>
  <c r="N140" i="31"/>
  <c r="F140" i="31"/>
  <c r="K323" i="31"/>
  <c r="P322" i="31"/>
  <c r="H322" i="31"/>
  <c r="P103" i="31"/>
  <c r="H103" i="31"/>
  <c r="N102" i="31"/>
  <c r="F102" i="31"/>
  <c r="L63" i="31"/>
  <c r="J62" i="31"/>
  <c r="P115" i="31"/>
  <c r="H115" i="31"/>
  <c r="N114" i="31"/>
  <c r="F114" i="31"/>
  <c r="L157" i="31"/>
  <c r="J156" i="31"/>
  <c r="O239" i="31"/>
  <c r="G239" i="31"/>
  <c r="L238" i="31"/>
  <c r="J135" i="31"/>
  <c r="P134" i="31"/>
  <c r="M269" i="31"/>
  <c r="L259" i="31"/>
  <c r="N258" i="31"/>
  <c r="Q57" i="31"/>
  <c r="H57" i="31"/>
  <c r="N56" i="31"/>
  <c r="F56" i="31"/>
  <c r="L201" i="31"/>
  <c r="J200" i="31"/>
  <c r="P251" i="31"/>
  <c r="H251" i="31"/>
  <c r="N250" i="31"/>
  <c r="F250" i="31"/>
  <c r="L249" i="31"/>
  <c r="J248" i="31"/>
  <c r="P107" i="31"/>
  <c r="H107" i="31"/>
  <c r="N106" i="31"/>
  <c r="F106" i="31"/>
  <c r="K45" i="31"/>
  <c r="P44" i="31"/>
  <c r="H44" i="31"/>
  <c r="N225" i="31"/>
  <c r="F225" i="31"/>
  <c r="L224" i="31"/>
  <c r="N341" i="31"/>
  <c r="F341" i="31"/>
  <c r="L340" i="31"/>
  <c r="J327" i="31"/>
  <c r="P326" i="31"/>
  <c r="H326" i="31"/>
  <c r="N147" i="31"/>
  <c r="F147" i="31"/>
  <c r="L146" i="31"/>
  <c r="J161" i="31"/>
  <c r="P160" i="31"/>
  <c r="H160" i="31"/>
  <c r="N39" i="31"/>
  <c r="F39" i="31"/>
  <c r="L38" i="31"/>
  <c r="J257" i="31"/>
  <c r="P256" i="31"/>
  <c r="H256" i="31"/>
  <c r="N155" i="31"/>
  <c r="F155" i="31"/>
  <c r="L154" i="31"/>
  <c r="J227" i="31"/>
  <c r="P226" i="31"/>
  <c r="H226" i="31"/>
  <c r="N37" i="31"/>
  <c r="F37" i="31"/>
  <c r="L36" i="31"/>
  <c r="M411" i="31"/>
  <c r="J410" i="31"/>
  <c r="P139" i="31"/>
  <c r="H139" i="31"/>
  <c r="N138" i="31"/>
  <c r="F138" i="31"/>
  <c r="L151" i="31"/>
  <c r="J150" i="31"/>
  <c r="P35" i="31"/>
  <c r="H35" i="31"/>
  <c r="N34" i="31"/>
  <c r="F34" i="31"/>
  <c r="K361" i="31"/>
  <c r="P360" i="31"/>
  <c r="H134" i="31"/>
  <c r="J268" i="31"/>
  <c r="P237" i="31"/>
  <c r="O74" i="31"/>
  <c r="I259" i="31"/>
  <c r="K258" i="31"/>
  <c r="P57" i="31"/>
  <c r="G57" i="31"/>
  <c r="M56" i="31"/>
  <c r="K201" i="31"/>
  <c r="Q200" i="31"/>
  <c r="I200" i="31"/>
  <c r="O251" i="31"/>
  <c r="G251" i="31"/>
  <c r="M250" i="31"/>
  <c r="K249" i="31"/>
  <c r="Q248" i="31"/>
  <c r="I248" i="31"/>
  <c r="O107" i="31"/>
  <c r="G107" i="31"/>
  <c r="M106" i="31"/>
  <c r="J45" i="31"/>
  <c r="O44" i="31"/>
  <c r="G44" i="31"/>
  <c r="M225" i="31"/>
  <c r="K224" i="31"/>
  <c r="M341" i="31"/>
  <c r="K340" i="31"/>
  <c r="Q327" i="31"/>
  <c r="I327" i="31"/>
  <c r="O326" i="31"/>
  <c r="G326" i="31"/>
  <c r="M147" i="31"/>
  <c r="K146" i="31"/>
  <c r="Q161" i="31"/>
  <c r="I161" i="31"/>
  <c r="O160" i="31"/>
  <c r="G160" i="31"/>
  <c r="M39" i="31"/>
  <c r="K38" i="31"/>
  <c r="Q257" i="31"/>
  <c r="I257" i="31"/>
  <c r="O256" i="31"/>
  <c r="G256" i="31"/>
  <c r="M155" i="31"/>
  <c r="K154" i="31"/>
  <c r="Q227" i="31"/>
  <c r="I227" i="31"/>
  <c r="O226" i="31"/>
  <c r="G226" i="31"/>
  <c r="M37" i="31"/>
  <c r="K36" i="31"/>
  <c r="L411" i="31"/>
  <c r="Q410" i="31"/>
  <c r="I410" i="31"/>
  <c r="O139" i="31"/>
  <c r="G139" i="31"/>
  <c r="M138" i="31"/>
  <c r="K151" i="31"/>
  <c r="Q150" i="31"/>
  <c r="I150" i="31"/>
  <c r="O35" i="31"/>
  <c r="H237" i="31"/>
  <c r="N74" i="31"/>
  <c r="H259" i="31"/>
  <c r="J258" i="31"/>
  <c r="O57" i="31"/>
  <c r="F57" i="31"/>
  <c r="L56" i="31"/>
  <c r="J201" i="31"/>
  <c r="P200" i="31"/>
  <c r="H200" i="31"/>
  <c r="N251" i="31"/>
  <c r="F251" i="31"/>
  <c r="L250" i="31"/>
  <c r="J249" i="31"/>
  <c r="P248" i="31"/>
  <c r="H248" i="31"/>
  <c r="N107" i="31"/>
  <c r="F107" i="31"/>
  <c r="L106" i="31"/>
  <c r="Q45" i="31"/>
  <c r="I45" i="31"/>
  <c r="N44" i="31"/>
  <c r="F44" i="31"/>
  <c r="L225" i="31"/>
  <c r="J224" i="31"/>
  <c r="L341" i="31"/>
  <c r="J340" i="31"/>
  <c r="P327" i="31"/>
  <c r="H327" i="31"/>
  <c r="N326" i="31"/>
  <c r="F326" i="31"/>
  <c r="L147" i="31"/>
  <c r="J146" i="31"/>
  <c r="P161" i="31"/>
  <c r="H161" i="31"/>
  <c r="N160" i="31"/>
  <c r="F160" i="31"/>
  <c r="L39" i="31"/>
  <c r="J38" i="31"/>
  <c r="P257" i="31"/>
  <c r="H257" i="31"/>
  <c r="N256" i="31"/>
  <c r="F256" i="31"/>
  <c r="L155" i="31"/>
  <c r="J154" i="31"/>
  <c r="P227" i="31"/>
  <c r="H227" i="31"/>
  <c r="N226" i="31"/>
  <c r="F226" i="31"/>
  <c r="L37" i="31"/>
  <c r="J36" i="31"/>
  <c r="K411" i="31"/>
  <c r="P410" i="31"/>
  <c r="H410" i="31"/>
  <c r="N139" i="31"/>
  <c r="F139" i="31"/>
  <c r="L138" i="31"/>
  <c r="J151" i="31"/>
  <c r="P150" i="31"/>
  <c r="N236" i="31"/>
  <c r="Q75" i="31"/>
  <c r="J74" i="31"/>
  <c r="I258" i="31"/>
  <c r="N57" i="31"/>
  <c r="K56" i="31"/>
  <c r="Q201" i="31"/>
  <c r="I201" i="31"/>
  <c r="O200" i="31"/>
  <c r="G200" i="31"/>
  <c r="M251" i="31"/>
  <c r="K250" i="31"/>
  <c r="Q249" i="31"/>
  <c r="I249" i="31"/>
  <c r="O248" i="31"/>
  <c r="G248" i="31"/>
  <c r="M107" i="31"/>
  <c r="K106" i="31"/>
  <c r="P45" i="31"/>
  <c r="H45" i="31"/>
  <c r="M44" i="31"/>
  <c r="K225" i="31"/>
  <c r="Q224" i="31"/>
  <c r="I224" i="31"/>
  <c r="K341" i="31"/>
  <c r="Q340" i="31"/>
  <c r="I340" i="31"/>
  <c r="O327" i="31"/>
  <c r="G327" i="31"/>
  <c r="M326" i="31"/>
  <c r="K147" i="31"/>
  <c r="Q146" i="31"/>
  <c r="I146" i="31"/>
  <c r="O161" i="31"/>
  <c r="G161" i="31"/>
  <c r="M160" i="31"/>
  <c r="K39" i="31"/>
  <c r="Q38" i="31"/>
  <c r="I38" i="31"/>
  <c r="O257" i="31"/>
  <c r="G257" i="31"/>
  <c r="M256" i="31"/>
  <c r="K155" i="31"/>
  <c r="Q154" i="31"/>
  <c r="I154" i="31"/>
  <c r="O227" i="31"/>
  <c r="G227" i="31"/>
  <c r="M226" i="31"/>
  <c r="K37" i="31"/>
  <c r="Q36" i="31"/>
  <c r="I36" i="31"/>
  <c r="J411" i="31"/>
  <c r="O410" i="31"/>
  <c r="G410" i="31"/>
  <c r="M139" i="31"/>
  <c r="K138" i="31"/>
  <c r="Q151" i="31"/>
  <c r="I151" i="31"/>
  <c r="O150" i="31"/>
  <c r="G150" i="31"/>
  <c r="M35" i="31"/>
  <c r="K34" i="31"/>
  <c r="F236" i="31"/>
  <c r="P75" i="31"/>
  <c r="G74" i="31"/>
  <c r="H258" i="31"/>
  <c r="M57" i="31"/>
  <c r="J56" i="31"/>
  <c r="P201" i="31"/>
  <c r="H201" i="31"/>
  <c r="N200" i="31"/>
  <c r="F200" i="31"/>
  <c r="L251" i="31"/>
  <c r="J250" i="31"/>
  <c r="P249" i="31"/>
  <c r="H249" i="31"/>
  <c r="N248" i="31"/>
  <c r="F248" i="31"/>
  <c r="L107" i="31"/>
  <c r="J106" i="31"/>
  <c r="O45" i="31"/>
  <c r="G45" i="31"/>
  <c r="L44" i="31"/>
  <c r="J225" i="31"/>
  <c r="P224" i="31"/>
  <c r="H224" i="31"/>
  <c r="J341" i="31"/>
  <c r="P340" i="31"/>
  <c r="H340" i="31"/>
  <c r="N327" i="31"/>
  <c r="F327" i="31"/>
  <c r="L326" i="31"/>
  <c r="J147" i="31"/>
  <c r="P146" i="31"/>
  <c r="H146" i="31"/>
  <c r="N161" i="31"/>
  <c r="F161" i="31"/>
  <c r="L160" i="31"/>
  <c r="J39" i="31"/>
  <c r="P38" i="31"/>
  <c r="H38" i="31"/>
  <c r="N257" i="31"/>
  <c r="F257" i="31"/>
  <c r="L256" i="31"/>
  <c r="J155" i="31"/>
  <c r="P154" i="31"/>
  <c r="H154" i="31"/>
  <c r="N227" i="31"/>
  <c r="F227" i="31"/>
  <c r="L226" i="31"/>
  <c r="J37" i="31"/>
  <c r="P36" i="31"/>
  <c r="H36" i="31"/>
  <c r="Q411" i="31"/>
  <c r="I411" i="31"/>
  <c r="N410" i="31"/>
  <c r="F410" i="31"/>
  <c r="L139" i="31"/>
  <c r="J138" i="31"/>
  <c r="P151" i="31"/>
  <c r="H151" i="31"/>
  <c r="N150" i="31"/>
  <c r="F150" i="31"/>
  <c r="L35" i="31"/>
  <c r="J34" i="31"/>
  <c r="O361" i="31"/>
  <c r="G361" i="31"/>
  <c r="L165" i="31"/>
  <c r="L75" i="31"/>
  <c r="F74" i="31"/>
  <c r="Q258" i="31"/>
  <c r="G258" i="31"/>
  <c r="L57" i="31"/>
  <c r="Q56" i="31"/>
  <c r="I56" i="31"/>
  <c r="O201" i="31"/>
  <c r="G201" i="31"/>
  <c r="M200" i="31"/>
  <c r="K251" i="31"/>
  <c r="Q250" i="31"/>
  <c r="I250" i="31"/>
  <c r="O249" i="31"/>
  <c r="G249" i="31"/>
  <c r="M248" i="31"/>
  <c r="K107" i="31"/>
  <c r="Q106" i="31"/>
  <c r="I106" i="31"/>
  <c r="N45" i="31"/>
  <c r="F45" i="31"/>
  <c r="K44" i="31"/>
  <c r="Q225" i="31"/>
  <c r="I225" i="31"/>
  <c r="O224" i="31"/>
  <c r="G224" i="31"/>
  <c r="Q341" i="31"/>
  <c r="I341" i="31"/>
  <c r="O340" i="31"/>
  <c r="G340" i="31"/>
  <c r="M327" i="31"/>
  <c r="K326" i="31"/>
  <c r="Q147" i="31"/>
  <c r="I147" i="31"/>
  <c r="O146" i="31"/>
  <c r="G146" i="31"/>
  <c r="M161" i="31"/>
  <c r="K160" i="31"/>
  <c r="Q39" i="31"/>
  <c r="I39" i="31"/>
  <c r="O38" i="31"/>
  <c r="G38" i="31"/>
  <c r="M257" i="31"/>
  <c r="K256" i="31"/>
  <c r="Q155" i="31"/>
  <c r="I155" i="31"/>
  <c r="O154" i="31"/>
  <c r="G154" i="31"/>
  <c r="M227" i="31"/>
  <c r="K226" i="31"/>
  <c r="Q37" i="31"/>
  <c r="I37" i="31"/>
  <c r="O36" i="31"/>
  <c r="G36" i="31"/>
  <c r="P411" i="31"/>
  <c r="H411" i="31"/>
  <c r="M410" i="31"/>
  <c r="K139" i="31"/>
  <c r="Q138" i="31"/>
  <c r="I138" i="31"/>
  <c r="O151" i="31"/>
  <c r="G151" i="31"/>
  <c r="M150" i="31"/>
  <c r="K35" i="31"/>
  <c r="Q34" i="31"/>
  <c r="I34" i="31"/>
  <c r="N361" i="31"/>
  <c r="F361" i="31"/>
  <c r="I75" i="31"/>
  <c r="P259" i="31"/>
  <c r="P258" i="31"/>
  <c r="F258" i="31"/>
  <c r="K57" i="31"/>
  <c r="P56" i="31"/>
  <c r="H56" i="31"/>
  <c r="N201" i="31"/>
  <c r="F201" i="31"/>
  <c r="L200" i="31"/>
  <c r="J251" i="31"/>
  <c r="P250" i="31"/>
  <c r="H250" i="31"/>
  <c r="N249" i="31"/>
  <c r="F249" i="31"/>
  <c r="L248" i="31"/>
  <c r="J107" i="31"/>
  <c r="P106" i="31"/>
  <c r="H106" i="31"/>
  <c r="M45" i="31"/>
  <c r="J44" i="31"/>
  <c r="P225" i="31"/>
  <c r="H225" i="31"/>
  <c r="N224" i="31"/>
  <c r="F224" i="31"/>
  <c r="P341" i="31"/>
  <c r="H341" i="31"/>
  <c r="N340" i="31"/>
  <c r="F340" i="31"/>
  <c r="L327" i="31"/>
  <c r="J326" i="31"/>
  <c r="P147" i="31"/>
  <c r="H147" i="31"/>
  <c r="N146" i="31"/>
  <c r="F146" i="31"/>
  <c r="L161" i="31"/>
  <c r="J160" i="31"/>
  <c r="P39" i="31"/>
  <c r="H39" i="31"/>
  <c r="N38" i="31"/>
  <c r="F38" i="31"/>
  <c r="L257" i="31"/>
  <c r="J256" i="31"/>
  <c r="P155" i="31"/>
  <c r="H155" i="31"/>
  <c r="N154" i="31"/>
  <c r="F154" i="31"/>
  <c r="L227" i="31"/>
  <c r="J226" i="31"/>
  <c r="P37" i="31"/>
  <c r="H37" i="31"/>
  <c r="N36" i="31"/>
  <c r="F36" i="31"/>
  <c r="O411" i="31"/>
  <c r="G411" i="31"/>
  <c r="L410" i="31"/>
  <c r="J139" i="31"/>
  <c r="P138" i="31"/>
  <c r="H138" i="31"/>
  <c r="N151" i="31"/>
  <c r="F151" i="31"/>
  <c r="L150" i="31"/>
  <c r="J35" i="31"/>
  <c r="P34" i="31"/>
  <c r="H34" i="31"/>
  <c r="M361" i="31"/>
  <c r="J360" i="31"/>
  <c r="O285" i="31"/>
  <c r="G285" i="31"/>
  <c r="L284" i="31"/>
  <c r="Q33" i="31"/>
  <c r="J164" i="31"/>
  <c r="H75" i="31"/>
  <c r="M259" i="31"/>
  <c r="O258" i="31"/>
  <c r="I57" i="31"/>
  <c r="O56" i="31"/>
  <c r="G56" i="31"/>
  <c r="M201" i="31"/>
  <c r="K200" i="31"/>
  <c r="Q251" i="31"/>
  <c r="I251" i="31"/>
  <c r="O250" i="31"/>
  <c r="G250" i="31"/>
  <c r="M249" i="31"/>
  <c r="K248" i="31"/>
  <c r="Q107" i="31"/>
  <c r="I107" i="31"/>
  <c r="O106" i="31"/>
  <c r="G106" i="31"/>
  <c r="L45" i="31"/>
  <c r="Q44" i="31"/>
  <c r="I44" i="31"/>
  <c r="O225" i="31"/>
  <c r="G225" i="31"/>
  <c r="M224" i="31"/>
  <c r="O341" i="31"/>
  <c r="G341" i="31"/>
  <c r="M340" i="31"/>
  <c r="K327" i="31"/>
  <c r="Q326" i="31"/>
  <c r="I326" i="31"/>
  <c r="O147" i="31"/>
  <c r="G147" i="31"/>
  <c r="M146" i="31"/>
  <c r="K161" i="31"/>
  <c r="Q160" i="31"/>
  <c r="I160" i="31"/>
  <c r="O39" i="31"/>
  <c r="G39" i="31"/>
  <c r="M38" i="31"/>
  <c r="K257" i="31"/>
  <c r="Q256" i="31"/>
  <c r="I256" i="31"/>
  <c r="O155" i="31"/>
  <c r="G155" i="31"/>
  <c r="M154" i="31"/>
  <c r="K227" i="31"/>
  <c r="Q226" i="31"/>
  <c r="I226" i="31"/>
  <c r="O37" i="31"/>
  <c r="G37" i="31"/>
  <c r="M36" i="31"/>
  <c r="N411" i="31"/>
  <c r="F411" i="31"/>
  <c r="K410" i="31"/>
  <c r="Q139" i="31"/>
  <c r="I139" i="31"/>
  <c r="O138" i="31"/>
  <c r="G138" i="31"/>
  <c r="M151" i="31"/>
  <c r="K150" i="31"/>
  <c r="Q35" i="31"/>
  <c r="I35" i="31"/>
  <c r="P361" i="31"/>
  <c r="M360" i="31"/>
  <c r="Q285" i="31"/>
  <c r="H285" i="31"/>
  <c r="K284" i="31"/>
  <c r="O33" i="31"/>
  <c r="G33" i="31"/>
  <c r="L32" i="31"/>
  <c r="J149" i="31"/>
  <c r="P148" i="31"/>
  <c r="H148" i="31"/>
  <c r="N175" i="31"/>
  <c r="F175" i="31"/>
  <c r="L174" i="31"/>
  <c r="J143" i="31"/>
  <c r="P142" i="31"/>
  <c r="H142" i="31"/>
  <c r="N265" i="31"/>
  <c r="F265" i="31"/>
  <c r="L264" i="31"/>
  <c r="J29" i="31"/>
  <c r="P28" i="31"/>
  <c r="H28" i="31"/>
  <c r="N169" i="31"/>
  <c r="F169" i="31"/>
  <c r="L168" i="31"/>
  <c r="J127" i="31"/>
  <c r="P126" i="31"/>
  <c r="H126" i="31"/>
  <c r="N275" i="31"/>
  <c r="F275" i="31"/>
  <c r="L274" i="31"/>
  <c r="J281" i="31"/>
  <c r="P280" i="31"/>
  <c r="H280" i="31"/>
  <c r="J73" i="31"/>
  <c r="P72" i="31"/>
  <c r="H72" i="31"/>
  <c r="N343" i="31"/>
  <c r="F343" i="31"/>
  <c r="L342" i="31"/>
  <c r="J375" i="31"/>
  <c r="P374" i="31"/>
  <c r="H374" i="31"/>
  <c r="N51" i="31"/>
  <c r="F51" i="31"/>
  <c r="L50" i="31"/>
  <c r="J353" i="31"/>
  <c r="P352" i="31"/>
  <c r="H352" i="31"/>
  <c r="N357" i="31"/>
  <c r="F357" i="31"/>
  <c r="L356" i="31"/>
  <c r="N339" i="31"/>
  <c r="F339" i="31"/>
  <c r="L338" i="31"/>
  <c r="J153" i="31"/>
  <c r="P152" i="31"/>
  <c r="H152" i="31"/>
  <c r="N159" i="31"/>
  <c r="G35" i="31"/>
  <c r="L361" i="31"/>
  <c r="L360" i="31"/>
  <c r="P285" i="31"/>
  <c r="F285" i="31"/>
  <c r="J284" i="31"/>
  <c r="N33" i="31"/>
  <c r="F33" i="31"/>
  <c r="K32" i="31"/>
  <c r="Q149" i="31"/>
  <c r="I149" i="31"/>
  <c r="O148" i="31"/>
  <c r="G148" i="31"/>
  <c r="M175" i="31"/>
  <c r="K174" i="31"/>
  <c r="Q143" i="31"/>
  <c r="I143" i="31"/>
  <c r="O142" i="31"/>
  <c r="G142" i="31"/>
  <c r="M265" i="31"/>
  <c r="K264" i="31"/>
  <c r="Q29" i="31"/>
  <c r="I29" i="31"/>
  <c r="O28" i="31"/>
  <c r="G28" i="31"/>
  <c r="M169" i="31"/>
  <c r="K168" i="31"/>
  <c r="Q127" i="31"/>
  <c r="I127" i="31"/>
  <c r="O126" i="31"/>
  <c r="G126" i="31"/>
  <c r="M275" i="31"/>
  <c r="K274" i="31"/>
  <c r="Q281" i="31"/>
  <c r="I281" i="31"/>
  <c r="O280" i="31"/>
  <c r="G280" i="31"/>
  <c r="Q73" i="31"/>
  <c r="I73" i="31"/>
  <c r="O72" i="31"/>
  <c r="G72" i="31"/>
  <c r="M343" i="31"/>
  <c r="K342" i="31"/>
  <c r="Q375" i="31"/>
  <c r="I375" i="31"/>
  <c r="O374" i="31"/>
  <c r="G374" i="31"/>
  <c r="M51" i="31"/>
  <c r="K50" i="31"/>
  <c r="Q353" i="31"/>
  <c r="I353" i="31"/>
  <c r="O352" i="31"/>
  <c r="G352" i="31"/>
  <c r="M357" i="31"/>
  <c r="K356" i="31"/>
  <c r="M339" i="31"/>
  <c r="K338" i="31"/>
  <c r="Q153" i="31"/>
  <c r="I153" i="31"/>
  <c r="O152" i="31"/>
  <c r="G152" i="31"/>
  <c r="F35" i="31"/>
  <c r="J361" i="31"/>
  <c r="K360" i="31"/>
  <c r="N285" i="31"/>
  <c r="I284" i="31"/>
  <c r="M33" i="31"/>
  <c r="J32" i="31"/>
  <c r="P149" i="31"/>
  <c r="H149" i="31"/>
  <c r="N148" i="31"/>
  <c r="F148" i="31"/>
  <c r="L175" i="31"/>
  <c r="J174" i="31"/>
  <c r="P143" i="31"/>
  <c r="H143" i="31"/>
  <c r="N142" i="31"/>
  <c r="F142" i="31"/>
  <c r="L265" i="31"/>
  <c r="J264" i="31"/>
  <c r="P29" i="31"/>
  <c r="H29" i="31"/>
  <c r="N28" i="31"/>
  <c r="F28" i="31"/>
  <c r="L169" i="31"/>
  <c r="J168" i="31"/>
  <c r="P127" i="31"/>
  <c r="H127" i="31"/>
  <c r="N126" i="31"/>
  <c r="F126" i="31"/>
  <c r="L275" i="31"/>
  <c r="J274" i="31"/>
  <c r="P281" i="31"/>
  <c r="H281" i="31"/>
  <c r="N280" i="31"/>
  <c r="F280" i="31"/>
  <c r="P73" i="31"/>
  <c r="H73" i="31"/>
  <c r="N72" i="31"/>
  <c r="F72" i="31"/>
  <c r="L343" i="31"/>
  <c r="J342" i="31"/>
  <c r="P375" i="31"/>
  <c r="H375" i="31"/>
  <c r="N374" i="31"/>
  <c r="F374" i="31"/>
  <c r="L51" i="31"/>
  <c r="J50" i="31"/>
  <c r="P353" i="31"/>
  <c r="H353" i="31"/>
  <c r="N352" i="31"/>
  <c r="F352" i="31"/>
  <c r="L357" i="31"/>
  <c r="J356" i="31"/>
  <c r="L339" i="31"/>
  <c r="J338" i="31"/>
  <c r="P153" i="31"/>
  <c r="H153" i="31"/>
  <c r="O34" i="31"/>
  <c r="I361" i="31"/>
  <c r="I360" i="31"/>
  <c r="M285" i="31"/>
  <c r="Q284" i="31"/>
  <c r="H284" i="31"/>
  <c r="L33" i="31"/>
  <c r="Q32" i="31"/>
  <c r="I32" i="31"/>
  <c r="O149" i="31"/>
  <c r="G149" i="31"/>
  <c r="M148" i="31"/>
  <c r="K175" i="31"/>
  <c r="Q174" i="31"/>
  <c r="I174" i="31"/>
  <c r="O143" i="31"/>
  <c r="G143" i="31"/>
  <c r="M142" i="31"/>
  <c r="K265" i="31"/>
  <c r="Q264" i="31"/>
  <c r="I264" i="31"/>
  <c r="O29" i="31"/>
  <c r="G29" i="31"/>
  <c r="M28" i="31"/>
  <c r="K169" i="31"/>
  <c r="Q168" i="31"/>
  <c r="I168" i="31"/>
  <c r="O127" i="31"/>
  <c r="G127" i="31"/>
  <c r="M126" i="31"/>
  <c r="K275" i="31"/>
  <c r="Q274" i="31"/>
  <c r="I274" i="31"/>
  <c r="O281" i="31"/>
  <c r="G281" i="31"/>
  <c r="M280" i="31"/>
  <c r="O73" i="31"/>
  <c r="G73" i="31"/>
  <c r="M72" i="31"/>
  <c r="K343" i="31"/>
  <c r="Q342" i="31"/>
  <c r="I342" i="31"/>
  <c r="O375" i="31"/>
  <c r="G375" i="31"/>
  <c r="M374" i="31"/>
  <c r="K51" i="31"/>
  <c r="Q50" i="31"/>
  <c r="I50" i="31"/>
  <c r="O353" i="31"/>
  <c r="G353" i="31"/>
  <c r="M352" i="31"/>
  <c r="K357" i="31"/>
  <c r="Q356" i="31"/>
  <c r="I356" i="31"/>
  <c r="K339" i="31"/>
  <c r="Q338" i="31"/>
  <c r="I338" i="31"/>
  <c r="O153" i="31"/>
  <c r="M34" i="31"/>
  <c r="H361" i="31"/>
  <c r="H360" i="31"/>
  <c r="L285" i="31"/>
  <c r="P284" i="31"/>
  <c r="G284" i="31"/>
  <c r="K33" i="31"/>
  <c r="P32" i="31"/>
  <c r="H32" i="31"/>
  <c r="N149" i="31"/>
  <c r="F149" i="31"/>
  <c r="L148" i="31"/>
  <c r="J175" i="31"/>
  <c r="P174" i="31"/>
  <c r="H174" i="31"/>
  <c r="N143" i="31"/>
  <c r="F143" i="31"/>
  <c r="L142" i="31"/>
  <c r="J265" i="31"/>
  <c r="P264" i="31"/>
  <c r="H264" i="31"/>
  <c r="N29" i="31"/>
  <c r="F29" i="31"/>
  <c r="L28" i="31"/>
  <c r="J169" i="31"/>
  <c r="P168" i="31"/>
  <c r="H168" i="31"/>
  <c r="N127" i="31"/>
  <c r="F127" i="31"/>
  <c r="L126" i="31"/>
  <c r="J275" i="31"/>
  <c r="P274" i="31"/>
  <c r="H274" i="31"/>
  <c r="N281" i="31"/>
  <c r="F281" i="31"/>
  <c r="L280" i="31"/>
  <c r="N73" i="31"/>
  <c r="F73" i="31"/>
  <c r="L72" i="31"/>
  <c r="J343" i="31"/>
  <c r="P342" i="31"/>
  <c r="H342" i="31"/>
  <c r="N375" i="31"/>
  <c r="F375" i="31"/>
  <c r="L374" i="31"/>
  <c r="J51" i="31"/>
  <c r="P50" i="31"/>
  <c r="H50" i="31"/>
  <c r="N353" i="31"/>
  <c r="F353" i="31"/>
  <c r="L352" i="31"/>
  <c r="J357" i="31"/>
  <c r="P356" i="31"/>
  <c r="H356" i="31"/>
  <c r="J339" i="31"/>
  <c r="P338" i="31"/>
  <c r="H338" i="31"/>
  <c r="N153" i="31"/>
  <c r="F153" i="31"/>
  <c r="L152" i="31"/>
  <c r="J159" i="31"/>
  <c r="L34" i="31"/>
  <c r="Q360" i="31"/>
  <c r="G360" i="31"/>
  <c r="K285" i="31"/>
  <c r="O284" i="31"/>
  <c r="F284" i="31"/>
  <c r="J33" i="31"/>
  <c r="O32" i="31"/>
  <c r="G32" i="31"/>
  <c r="M149" i="31"/>
  <c r="K148" i="31"/>
  <c r="Q175" i="31"/>
  <c r="I175" i="31"/>
  <c r="O174" i="31"/>
  <c r="G174" i="31"/>
  <c r="M143" i="31"/>
  <c r="K142" i="31"/>
  <c r="Q265" i="31"/>
  <c r="I265" i="31"/>
  <c r="O264" i="31"/>
  <c r="G264" i="31"/>
  <c r="M29" i="31"/>
  <c r="K28" i="31"/>
  <c r="Q169" i="31"/>
  <c r="I169" i="31"/>
  <c r="O168" i="31"/>
  <c r="G168" i="31"/>
  <c r="M127" i="31"/>
  <c r="K126" i="31"/>
  <c r="Q275" i="31"/>
  <c r="I275" i="31"/>
  <c r="O274" i="31"/>
  <c r="G274" i="31"/>
  <c r="M281" i="31"/>
  <c r="K280" i="31"/>
  <c r="M73" i="31"/>
  <c r="K72" i="31"/>
  <c r="Q343" i="31"/>
  <c r="I343" i="31"/>
  <c r="O342" i="31"/>
  <c r="G342" i="31"/>
  <c r="M375" i="31"/>
  <c r="K374" i="31"/>
  <c r="Q51" i="31"/>
  <c r="I51" i="31"/>
  <c r="O50" i="31"/>
  <c r="G50" i="31"/>
  <c r="M353" i="31"/>
  <c r="K352" i="31"/>
  <c r="Q357" i="31"/>
  <c r="I357" i="31"/>
  <c r="O356" i="31"/>
  <c r="G356" i="31"/>
  <c r="Q339" i="31"/>
  <c r="I339" i="31"/>
  <c r="O338" i="31"/>
  <c r="G338" i="31"/>
  <c r="M153" i="31"/>
  <c r="K152" i="31"/>
  <c r="Q159" i="31"/>
  <c r="I159" i="31"/>
  <c r="O158" i="31"/>
  <c r="G158" i="31"/>
  <c r="M241" i="31"/>
  <c r="G34" i="31"/>
  <c r="O360" i="31"/>
  <c r="F360" i="31"/>
  <c r="J285" i="31"/>
  <c r="N284" i="31"/>
  <c r="I33" i="31"/>
  <c r="N32" i="31"/>
  <c r="F32" i="31"/>
  <c r="L149" i="31"/>
  <c r="J148" i="31"/>
  <c r="P175" i="31"/>
  <c r="H175" i="31"/>
  <c r="N174" i="31"/>
  <c r="F174" i="31"/>
  <c r="L143" i="31"/>
  <c r="J142" i="31"/>
  <c r="P265" i="31"/>
  <c r="H265" i="31"/>
  <c r="N264" i="31"/>
  <c r="F264" i="31"/>
  <c r="L29" i="31"/>
  <c r="J28" i="31"/>
  <c r="P169" i="31"/>
  <c r="H169" i="31"/>
  <c r="N168" i="31"/>
  <c r="F168" i="31"/>
  <c r="L127" i="31"/>
  <c r="J126" i="31"/>
  <c r="P275" i="31"/>
  <c r="H275" i="31"/>
  <c r="N274" i="31"/>
  <c r="F274" i="31"/>
  <c r="L281" i="31"/>
  <c r="J280" i="31"/>
  <c r="L73" i="31"/>
  <c r="J72" i="31"/>
  <c r="P343" i="31"/>
  <c r="H343" i="31"/>
  <c r="N342" i="31"/>
  <c r="F342" i="31"/>
  <c r="L375" i="31"/>
  <c r="J374" i="31"/>
  <c r="P51" i="31"/>
  <c r="H51" i="31"/>
  <c r="N50" i="31"/>
  <c r="F50" i="31"/>
  <c r="L353" i="31"/>
  <c r="J352" i="31"/>
  <c r="P357" i="31"/>
  <c r="H357" i="31"/>
  <c r="N356" i="31"/>
  <c r="F356" i="31"/>
  <c r="P339" i="31"/>
  <c r="H339" i="31"/>
  <c r="N338" i="31"/>
  <c r="F338" i="31"/>
  <c r="L153" i="31"/>
  <c r="J152" i="31"/>
  <c r="P159" i="31"/>
  <c r="H159" i="31"/>
  <c r="N158" i="31"/>
  <c r="F158" i="31"/>
  <c r="H150" i="31"/>
  <c r="N35" i="31"/>
  <c r="Q361" i="31"/>
  <c r="N360" i="31"/>
  <c r="I285" i="31"/>
  <c r="M284" i="31"/>
  <c r="P33" i="31"/>
  <c r="H33" i="31"/>
  <c r="M32" i="31"/>
  <c r="K149" i="31"/>
  <c r="Q148" i="31"/>
  <c r="I148" i="31"/>
  <c r="O175" i="31"/>
  <c r="G175" i="31"/>
  <c r="M174" i="31"/>
  <c r="K143" i="31"/>
  <c r="Q142" i="31"/>
  <c r="I142" i="31"/>
  <c r="O265" i="31"/>
  <c r="G265" i="31"/>
  <c r="M264" i="31"/>
  <c r="K29" i="31"/>
  <c r="Q28" i="31"/>
  <c r="I28" i="31"/>
  <c r="O169" i="31"/>
  <c r="G169" i="31"/>
  <c r="M168" i="31"/>
  <c r="K127" i="31"/>
  <c r="Q126" i="31"/>
  <c r="I126" i="31"/>
  <c r="O275" i="31"/>
  <c r="G275" i="31"/>
  <c r="M274" i="31"/>
  <c r="K281" i="31"/>
  <c r="Q280" i="31"/>
  <c r="I280" i="31"/>
  <c r="K73" i="31"/>
  <c r="Q72" i="31"/>
  <c r="I72" i="31"/>
  <c r="O343" i="31"/>
  <c r="G343" i="31"/>
  <c r="M342" i="31"/>
  <c r="K375" i="31"/>
  <c r="Q374" i="31"/>
  <c r="I374" i="31"/>
  <c r="O51" i="31"/>
  <c r="G51" i="31"/>
  <c r="M50" i="31"/>
  <c r="K353" i="31"/>
  <c r="Q352" i="31"/>
  <c r="I352" i="31"/>
  <c r="O357" i="31"/>
  <c r="G357" i="31"/>
  <c r="M356" i="31"/>
  <c r="O339" i="31"/>
  <c r="G339" i="31"/>
  <c r="M338" i="31"/>
  <c r="K153" i="31"/>
  <c r="Q152" i="31"/>
  <c r="I152" i="31"/>
  <c r="O159" i="31"/>
  <c r="G159" i="31"/>
  <c r="M158" i="31"/>
  <c r="K241" i="31"/>
  <c r="Q240" i="31"/>
  <c r="I240" i="31"/>
  <c r="O271" i="31"/>
  <c r="L159" i="31"/>
  <c r="K158" i="31"/>
  <c r="N241" i="31"/>
  <c r="H240" i="31"/>
  <c r="M271" i="31"/>
  <c r="K270" i="31"/>
  <c r="Q255" i="31"/>
  <c r="I255" i="31"/>
  <c r="O254" i="31"/>
  <c r="G254" i="31"/>
  <c r="M347" i="31"/>
  <c r="K346" i="31"/>
  <c r="Q365" i="31"/>
  <c r="I365" i="31"/>
  <c r="O364" i="31"/>
  <c r="G364" i="31"/>
  <c r="M367" i="31"/>
  <c r="K366" i="31"/>
  <c r="Q137" i="31"/>
  <c r="I137" i="31"/>
  <c r="O136" i="31"/>
  <c r="G136" i="31"/>
  <c r="M203" i="31"/>
  <c r="K202" i="31"/>
  <c r="Q197" i="31"/>
  <c r="I197" i="31"/>
  <c r="O196" i="31"/>
  <c r="G196" i="31"/>
  <c r="M121" i="31"/>
  <c r="K120" i="31"/>
  <c r="Q229" i="31"/>
  <c r="I229" i="31"/>
  <c r="O228" i="31"/>
  <c r="G228" i="31"/>
  <c r="M21" i="31"/>
  <c r="K20" i="31"/>
  <c r="Q283" i="31"/>
  <c r="I283" i="31"/>
  <c r="O282" i="31"/>
  <c r="G282" i="31"/>
  <c r="L333" i="31"/>
  <c r="Q332" i="31"/>
  <c r="I332" i="31"/>
  <c r="O111" i="31"/>
  <c r="G111" i="31"/>
  <c r="M110" i="31"/>
  <c r="K267" i="31"/>
  <c r="Q266" i="31"/>
  <c r="I266" i="31"/>
  <c r="O117" i="31"/>
  <c r="G117" i="31"/>
  <c r="M116" i="31"/>
  <c r="J49" i="31"/>
  <c r="O48" i="31"/>
  <c r="G48" i="31"/>
  <c r="M19" i="31"/>
  <c r="K18" i="31"/>
  <c r="M167" i="31"/>
  <c r="K166" i="31"/>
  <c r="Q17" i="31"/>
  <c r="I17" i="31"/>
  <c r="K159" i="31"/>
  <c r="J158" i="31"/>
  <c r="L241" i="31"/>
  <c r="P240" i="31"/>
  <c r="G240" i="31"/>
  <c r="L271" i="31"/>
  <c r="J270" i="31"/>
  <c r="P255" i="31"/>
  <c r="H255" i="31"/>
  <c r="N254" i="31"/>
  <c r="F254" i="31"/>
  <c r="L347" i="31"/>
  <c r="J346" i="31"/>
  <c r="P365" i="31"/>
  <c r="H365" i="31"/>
  <c r="N364" i="31"/>
  <c r="F364" i="31"/>
  <c r="L367" i="31"/>
  <c r="J366" i="31"/>
  <c r="P137" i="31"/>
  <c r="H137" i="31"/>
  <c r="N136" i="31"/>
  <c r="F136" i="31"/>
  <c r="L203" i="31"/>
  <c r="J202" i="31"/>
  <c r="P197" i="31"/>
  <c r="H197" i="31"/>
  <c r="N196" i="31"/>
  <c r="F196" i="31"/>
  <c r="L121" i="31"/>
  <c r="J120" i="31"/>
  <c r="P229" i="31"/>
  <c r="H229" i="31"/>
  <c r="N228" i="31"/>
  <c r="F228" i="31"/>
  <c r="L21" i="31"/>
  <c r="J20" i="31"/>
  <c r="P283" i="31"/>
  <c r="H283" i="31"/>
  <c r="N282" i="31"/>
  <c r="F282" i="31"/>
  <c r="K333" i="31"/>
  <c r="P332" i="31"/>
  <c r="H332" i="31"/>
  <c r="N111" i="31"/>
  <c r="F111" i="31"/>
  <c r="L110" i="31"/>
  <c r="J267" i="31"/>
  <c r="P266" i="31"/>
  <c r="H266" i="31"/>
  <c r="N117" i="31"/>
  <c r="F117" i="31"/>
  <c r="L116" i="31"/>
  <c r="Q49" i="31"/>
  <c r="I49" i="31"/>
  <c r="N48" i="31"/>
  <c r="F48" i="31"/>
  <c r="L19" i="31"/>
  <c r="J18" i="31"/>
  <c r="G153" i="31"/>
  <c r="F159" i="31"/>
  <c r="I158" i="31"/>
  <c r="J241" i="31"/>
  <c r="O240" i="31"/>
  <c r="F240" i="31"/>
  <c r="K271" i="31"/>
  <c r="Q270" i="31"/>
  <c r="I270" i="31"/>
  <c r="O255" i="31"/>
  <c r="G255" i="31"/>
  <c r="M254" i="31"/>
  <c r="K347" i="31"/>
  <c r="Q346" i="31"/>
  <c r="I346" i="31"/>
  <c r="O365" i="31"/>
  <c r="G365" i="31"/>
  <c r="M364" i="31"/>
  <c r="K367" i="31"/>
  <c r="Q366" i="31"/>
  <c r="I366" i="31"/>
  <c r="O137" i="31"/>
  <c r="G137" i="31"/>
  <c r="M136" i="31"/>
  <c r="K203" i="31"/>
  <c r="Q202" i="31"/>
  <c r="I202" i="31"/>
  <c r="O197" i="31"/>
  <c r="G197" i="31"/>
  <c r="M196" i="31"/>
  <c r="K121" i="31"/>
  <c r="Q120" i="31"/>
  <c r="I120" i="31"/>
  <c r="O229" i="31"/>
  <c r="G229" i="31"/>
  <c r="M228" i="31"/>
  <c r="K21" i="31"/>
  <c r="Q20" i="31"/>
  <c r="I20" i="31"/>
  <c r="O283" i="31"/>
  <c r="G283" i="31"/>
  <c r="M282" i="31"/>
  <c r="J333" i="31"/>
  <c r="O332" i="31"/>
  <c r="G332" i="31"/>
  <c r="M111" i="31"/>
  <c r="K110" i="31"/>
  <c r="Q267" i="31"/>
  <c r="I267" i="31"/>
  <c r="O266" i="31"/>
  <c r="G266" i="31"/>
  <c r="M117" i="31"/>
  <c r="K116" i="31"/>
  <c r="P49" i="31"/>
  <c r="H49" i="31"/>
  <c r="M48" i="31"/>
  <c r="K19" i="31"/>
  <c r="Q18" i="31"/>
  <c r="I18" i="31"/>
  <c r="N152" i="31"/>
  <c r="H158" i="31"/>
  <c r="I241" i="31"/>
  <c r="N240" i="31"/>
  <c r="J271" i="31"/>
  <c r="P270" i="31"/>
  <c r="H270" i="31"/>
  <c r="N255" i="31"/>
  <c r="F255" i="31"/>
  <c r="L254" i="31"/>
  <c r="J347" i="31"/>
  <c r="P346" i="31"/>
  <c r="H346" i="31"/>
  <c r="N365" i="31"/>
  <c r="F365" i="31"/>
  <c r="L364" i="31"/>
  <c r="J367" i="31"/>
  <c r="P366" i="31"/>
  <c r="H366" i="31"/>
  <c r="N137" i="31"/>
  <c r="F137" i="31"/>
  <c r="L136" i="31"/>
  <c r="J203" i="31"/>
  <c r="P202" i="31"/>
  <c r="H202" i="31"/>
  <c r="N197" i="31"/>
  <c r="F197" i="31"/>
  <c r="L196" i="31"/>
  <c r="J121" i="31"/>
  <c r="P120" i="31"/>
  <c r="H120" i="31"/>
  <c r="N229" i="31"/>
  <c r="F229" i="31"/>
  <c r="L228" i="31"/>
  <c r="J21" i="31"/>
  <c r="P20" i="31"/>
  <c r="H20" i="31"/>
  <c r="N283" i="31"/>
  <c r="F283" i="31"/>
  <c r="L282" i="31"/>
  <c r="Q333" i="31"/>
  <c r="I333" i="31"/>
  <c r="N332" i="31"/>
  <c r="F332" i="31"/>
  <c r="L111" i="31"/>
  <c r="J110" i="31"/>
  <c r="P267" i="31"/>
  <c r="H267" i="31"/>
  <c r="N266" i="31"/>
  <c r="F266" i="31"/>
  <c r="L117" i="31"/>
  <c r="J116" i="31"/>
  <c r="O49" i="31"/>
  <c r="G49" i="31"/>
  <c r="L48" i="31"/>
  <c r="J19" i="31"/>
  <c r="P18" i="31"/>
  <c r="H18" i="31"/>
  <c r="M152" i="31"/>
  <c r="H241" i="31"/>
  <c r="M240" i="31"/>
  <c r="I271" i="31"/>
  <c r="O270" i="31"/>
  <c r="G270" i="31"/>
  <c r="M255" i="31"/>
  <c r="K254" i="31"/>
  <c r="Q347" i="31"/>
  <c r="I347" i="31"/>
  <c r="O346" i="31"/>
  <c r="G346" i="31"/>
  <c r="M365" i="31"/>
  <c r="K364" i="31"/>
  <c r="Q367" i="31"/>
  <c r="I367" i="31"/>
  <c r="O366" i="31"/>
  <c r="G366" i="31"/>
  <c r="M137" i="31"/>
  <c r="K136" i="31"/>
  <c r="Q203" i="31"/>
  <c r="I203" i="31"/>
  <c r="O202" i="31"/>
  <c r="G202" i="31"/>
  <c r="M197" i="31"/>
  <c r="K196" i="31"/>
  <c r="Q121" i="31"/>
  <c r="I121" i="31"/>
  <c r="O120" i="31"/>
  <c r="G120" i="31"/>
  <c r="M229" i="31"/>
  <c r="K228" i="31"/>
  <c r="Q21" i="31"/>
  <c r="I21" i="31"/>
  <c r="O20" i="31"/>
  <c r="G20" i="31"/>
  <c r="M283" i="31"/>
  <c r="K282" i="31"/>
  <c r="P333" i="31"/>
  <c r="H333" i="31"/>
  <c r="M332" i="31"/>
  <c r="K111" i="31"/>
  <c r="Q110" i="31"/>
  <c r="I110" i="31"/>
  <c r="O267" i="31"/>
  <c r="G267" i="31"/>
  <c r="M266" i="31"/>
  <c r="K117" i="31"/>
  <c r="Q116" i="31"/>
  <c r="I116" i="31"/>
  <c r="N49" i="31"/>
  <c r="F49" i="31"/>
  <c r="K48" i="31"/>
  <c r="Q19" i="31"/>
  <c r="I19" i="31"/>
  <c r="O18" i="31"/>
  <c r="G18" i="31"/>
  <c r="Q167" i="31"/>
  <c r="I167" i="31"/>
  <c r="O166" i="31"/>
  <c r="G166" i="31"/>
  <c r="M17" i="31"/>
  <c r="F152" i="31"/>
  <c r="Q158" i="31"/>
  <c r="Q241" i="31"/>
  <c r="G241" i="31"/>
  <c r="L240" i="31"/>
  <c r="Q271" i="31"/>
  <c r="H271" i="31"/>
  <c r="N270" i="31"/>
  <c r="F270" i="31"/>
  <c r="L255" i="31"/>
  <c r="J254" i="31"/>
  <c r="P347" i="31"/>
  <c r="H347" i="31"/>
  <c r="N346" i="31"/>
  <c r="F346" i="31"/>
  <c r="L365" i="31"/>
  <c r="J364" i="31"/>
  <c r="P367" i="31"/>
  <c r="H367" i="31"/>
  <c r="N366" i="31"/>
  <c r="F366" i="31"/>
  <c r="L137" i="31"/>
  <c r="J136" i="31"/>
  <c r="P203" i="31"/>
  <c r="H203" i="31"/>
  <c r="N202" i="31"/>
  <c r="F202" i="31"/>
  <c r="L197" i="31"/>
  <c r="J196" i="31"/>
  <c r="P121" i="31"/>
  <c r="H121" i="31"/>
  <c r="N120" i="31"/>
  <c r="F120" i="31"/>
  <c r="L229" i="31"/>
  <c r="J228" i="31"/>
  <c r="P21" i="31"/>
  <c r="H21" i="31"/>
  <c r="N20" i="31"/>
  <c r="F20" i="31"/>
  <c r="L283" i="31"/>
  <c r="J282" i="31"/>
  <c r="O333" i="31"/>
  <c r="G333" i="31"/>
  <c r="L332" i="31"/>
  <c r="J111" i="31"/>
  <c r="P110" i="31"/>
  <c r="H110" i="31"/>
  <c r="N267" i="31"/>
  <c r="F267" i="31"/>
  <c r="L266" i="31"/>
  <c r="J117" i="31"/>
  <c r="P116" i="31"/>
  <c r="H116" i="31"/>
  <c r="M49" i="31"/>
  <c r="J48" i="31"/>
  <c r="P19" i="31"/>
  <c r="H19" i="31"/>
  <c r="N18" i="31"/>
  <c r="F18" i="31"/>
  <c r="P167" i="31"/>
  <c r="H167" i="31"/>
  <c r="N166" i="31"/>
  <c r="P158" i="31"/>
  <c r="P241" i="31"/>
  <c r="F241" i="31"/>
  <c r="K240" i="31"/>
  <c r="P271" i="31"/>
  <c r="G271" i="31"/>
  <c r="M270" i="31"/>
  <c r="K255" i="31"/>
  <c r="Q254" i="31"/>
  <c r="I254" i="31"/>
  <c r="O347" i="31"/>
  <c r="G347" i="31"/>
  <c r="M346" i="31"/>
  <c r="K365" i="31"/>
  <c r="Q364" i="31"/>
  <c r="I364" i="31"/>
  <c r="O367" i="31"/>
  <c r="G367" i="31"/>
  <c r="M366" i="31"/>
  <c r="K137" i="31"/>
  <c r="Q136" i="31"/>
  <c r="I136" i="31"/>
  <c r="O203" i="31"/>
  <c r="G203" i="31"/>
  <c r="M202" i="31"/>
  <c r="K197" i="31"/>
  <c r="Q196" i="31"/>
  <c r="I196" i="31"/>
  <c r="O121" i="31"/>
  <c r="G121" i="31"/>
  <c r="M120" i="31"/>
  <c r="K229" i="31"/>
  <c r="Q228" i="31"/>
  <c r="I228" i="31"/>
  <c r="O21" i="31"/>
  <c r="G21" i="31"/>
  <c r="M20" i="31"/>
  <c r="K283" i="31"/>
  <c r="Q282" i="31"/>
  <c r="I282" i="31"/>
  <c r="N333" i="31"/>
  <c r="F333" i="31"/>
  <c r="K332" i="31"/>
  <c r="Q111" i="31"/>
  <c r="I111" i="31"/>
  <c r="O110" i="31"/>
  <c r="G110" i="31"/>
  <c r="M267" i="31"/>
  <c r="K266" i="31"/>
  <c r="Q117" i="31"/>
  <c r="I117" i="31"/>
  <c r="O116" i="31"/>
  <c r="G116" i="31"/>
  <c r="L49" i="31"/>
  <c r="Q48" i="31"/>
  <c r="I48" i="31"/>
  <c r="O19" i="31"/>
  <c r="G19" i="31"/>
  <c r="M18" i="31"/>
  <c r="O167" i="31"/>
  <c r="G167" i="31"/>
  <c r="M159" i="31"/>
  <c r="L158" i="31"/>
  <c r="O241" i="31"/>
  <c r="J240" i="31"/>
  <c r="N271" i="31"/>
  <c r="F271" i="31"/>
  <c r="L270" i="31"/>
  <c r="J255" i="31"/>
  <c r="P254" i="31"/>
  <c r="H254" i="31"/>
  <c r="N347" i="31"/>
  <c r="F347" i="31"/>
  <c r="L346" i="31"/>
  <c r="J365" i="31"/>
  <c r="P364" i="31"/>
  <c r="H364" i="31"/>
  <c r="N367" i="31"/>
  <c r="F367" i="31"/>
  <c r="L366" i="31"/>
  <c r="J137" i="31"/>
  <c r="P136" i="31"/>
  <c r="H136" i="31"/>
  <c r="N203" i="31"/>
  <c r="F203" i="31"/>
  <c r="L202" i="31"/>
  <c r="J197" i="31"/>
  <c r="P196" i="31"/>
  <c r="H196" i="31"/>
  <c r="N121" i="31"/>
  <c r="F121" i="31"/>
  <c r="L120" i="31"/>
  <c r="J229" i="31"/>
  <c r="P228" i="31"/>
  <c r="H228" i="31"/>
  <c r="N21" i="31"/>
  <c r="F21" i="31"/>
  <c r="L20" i="31"/>
  <c r="J283" i="31"/>
  <c r="P282" i="31"/>
  <c r="H282" i="31"/>
  <c r="M333" i="31"/>
  <c r="J332" i="31"/>
  <c r="P111" i="31"/>
  <c r="H111" i="31"/>
  <c r="N110" i="31"/>
  <c r="F110" i="31"/>
  <c r="L267" i="31"/>
  <c r="J266" i="31"/>
  <c r="P117" i="31"/>
  <c r="H117" i="31"/>
  <c r="N116" i="31"/>
  <c r="F116" i="31"/>
  <c r="K49" i="31"/>
  <c r="P48" i="31"/>
  <c r="H48" i="31"/>
  <c r="N19" i="31"/>
  <c r="F19" i="31"/>
  <c r="L18" i="31"/>
  <c r="N167" i="31"/>
  <c r="F167" i="31"/>
  <c r="L166" i="31"/>
  <c r="J17" i="31"/>
  <c r="P16" i="31"/>
  <c r="H16" i="31"/>
  <c r="Q166" i="31"/>
  <c r="P17" i="31"/>
  <c r="J16" i="31"/>
  <c r="J273" i="31"/>
  <c r="P272" i="31"/>
  <c r="H272" i="31"/>
  <c r="N183" i="31"/>
  <c r="F183" i="31"/>
  <c r="L182" i="31"/>
  <c r="J181" i="31"/>
  <c r="P180" i="31"/>
  <c r="H180" i="31"/>
  <c r="N193" i="31"/>
  <c r="F193" i="31"/>
  <c r="L192" i="31"/>
  <c r="J187" i="31"/>
  <c r="P186" i="31"/>
  <c r="H186" i="31"/>
  <c r="N317" i="31"/>
  <c r="F317" i="31"/>
  <c r="L316" i="31"/>
  <c r="J315" i="31"/>
  <c r="P314" i="31"/>
  <c r="H314" i="31"/>
  <c r="N313" i="31"/>
  <c r="F313" i="31"/>
  <c r="L312" i="31"/>
  <c r="J311" i="31"/>
  <c r="P310" i="31"/>
  <c r="H310" i="31"/>
  <c r="N309" i="31"/>
  <c r="F309" i="31"/>
  <c r="L308" i="31"/>
  <c r="J307" i="31"/>
  <c r="P306" i="31"/>
  <c r="H306" i="31"/>
  <c r="N305" i="31"/>
  <c r="F305" i="31"/>
  <c r="L304" i="31"/>
  <c r="J303" i="31"/>
  <c r="P302" i="31"/>
  <c r="H302" i="31"/>
  <c r="N301" i="31"/>
  <c r="F301" i="31"/>
  <c r="L300" i="31"/>
  <c r="J299" i="31"/>
  <c r="P298" i="31"/>
  <c r="H298" i="31"/>
  <c r="N297" i="31"/>
  <c r="F297" i="31"/>
  <c r="L296" i="31"/>
  <c r="J295" i="31"/>
  <c r="P294" i="31"/>
  <c r="H294" i="31"/>
  <c r="N293" i="31"/>
  <c r="F293" i="31"/>
  <c r="L292" i="31"/>
  <c r="J289" i="31"/>
  <c r="P288" i="31"/>
  <c r="H288" i="31"/>
  <c r="N291" i="31"/>
  <c r="F291" i="31"/>
  <c r="L290" i="31"/>
  <c r="J1169" i="31"/>
  <c r="P1168" i="31"/>
  <c r="H1168" i="31"/>
  <c r="N1111" i="31"/>
  <c r="F1111" i="31"/>
  <c r="L1110" i="31"/>
  <c r="J1109" i="31"/>
  <c r="P1108" i="31"/>
  <c r="H1108" i="31"/>
  <c r="N1107" i="31"/>
  <c r="F1107" i="31"/>
  <c r="L1106" i="31"/>
  <c r="J1105" i="31"/>
  <c r="P1104" i="31"/>
  <c r="H1104" i="31"/>
  <c r="N1103" i="31"/>
  <c r="F1103" i="31"/>
  <c r="L1102" i="31"/>
  <c r="J1101" i="31"/>
  <c r="P1100" i="31"/>
  <c r="H1100" i="31"/>
  <c r="N1099" i="31"/>
  <c r="F1099" i="31"/>
  <c r="L1098" i="31"/>
  <c r="J1097" i="31"/>
  <c r="P1096" i="31"/>
  <c r="H1096" i="31"/>
  <c r="N1095" i="31"/>
  <c r="F1095" i="31"/>
  <c r="L1094" i="31"/>
  <c r="J1093" i="31"/>
  <c r="P1092" i="31"/>
  <c r="H1092" i="31"/>
  <c r="N1091" i="31"/>
  <c r="F1091" i="31"/>
  <c r="L1090" i="31"/>
  <c r="J1089" i="31"/>
  <c r="P1088" i="31"/>
  <c r="H1088" i="31"/>
  <c r="N1087" i="31"/>
  <c r="F1087" i="31"/>
  <c r="L1086" i="31"/>
  <c r="J1085" i="31"/>
  <c r="P1084" i="31"/>
  <c r="H1084" i="31"/>
  <c r="N1083" i="31"/>
  <c r="F1083" i="31"/>
  <c r="L1082" i="31"/>
  <c r="J1081" i="31"/>
  <c r="P1080" i="31"/>
  <c r="H1080" i="31"/>
  <c r="N1079" i="31"/>
  <c r="P166" i="31"/>
  <c r="O17" i="31"/>
  <c r="I16" i="31"/>
  <c r="Q273" i="31"/>
  <c r="I273" i="31"/>
  <c r="O272" i="31"/>
  <c r="G272" i="31"/>
  <c r="M183" i="31"/>
  <c r="K182" i="31"/>
  <c r="Q181" i="31"/>
  <c r="I181" i="31"/>
  <c r="O180" i="31"/>
  <c r="G180" i="31"/>
  <c r="M193" i="31"/>
  <c r="K192" i="31"/>
  <c r="Q187" i="31"/>
  <c r="I187" i="31"/>
  <c r="O186" i="31"/>
  <c r="G186" i="31"/>
  <c r="M317" i="31"/>
  <c r="K316" i="31"/>
  <c r="Q315" i="31"/>
  <c r="I315" i="31"/>
  <c r="O314" i="31"/>
  <c r="G314" i="31"/>
  <c r="M313" i="31"/>
  <c r="K312" i="31"/>
  <c r="Q311" i="31"/>
  <c r="I311" i="31"/>
  <c r="O310" i="31"/>
  <c r="G310" i="31"/>
  <c r="M309" i="31"/>
  <c r="K308" i="31"/>
  <c r="Q307" i="31"/>
  <c r="I307" i="31"/>
  <c r="O306" i="31"/>
  <c r="G306" i="31"/>
  <c r="M305" i="31"/>
  <c r="K304" i="31"/>
  <c r="Q303" i="31"/>
  <c r="I303" i="31"/>
  <c r="O302" i="31"/>
  <c r="G302" i="31"/>
  <c r="M301" i="31"/>
  <c r="K300" i="31"/>
  <c r="Q299" i="31"/>
  <c r="I299" i="31"/>
  <c r="O298" i="31"/>
  <c r="G298" i="31"/>
  <c r="M297" i="31"/>
  <c r="K296" i="31"/>
  <c r="Q295" i="31"/>
  <c r="I295" i="31"/>
  <c r="O294" i="31"/>
  <c r="G294" i="31"/>
  <c r="M293" i="31"/>
  <c r="K292" i="31"/>
  <c r="Q289" i="31"/>
  <c r="I289" i="31"/>
  <c r="O288" i="31"/>
  <c r="G288" i="31"/>
  <c r="M291" i="31"/>
  <c r="K290" i="31"/>
  <c r="Q1169" i="31"/>
  <c r="I1169" i="31"/>
  <c r="O1168" i="31"/>
  <c r="G1168" i="31"/>
  <c r="M1111" i="31"/>
  <c r="K1110" i="31"/>
  <c r="Q1109" i="31"/>
  <c r="I1109" i="31"/>
  <c r="O1108" i="31"/>
  <c r="G1108" i="31"/>
  <c r="M1107" i="31"/>
  <c r="K1106" i="31"/>
  <c r="Q1105" i="31"/>
  <c r="I1105" i="31"/>
  <c r="O1104" i="31"/>
  <c r="G1104" i="31"/>
  <c r="M1103" i="31"/>
  <c r="K1102" i="31"/>
  <c r="Q1101" i="31"/>
  <c r="I1101" i="31"/>
  <c r="O1100" i="31"/>
  <c r="G1100" i="31"/>
  <c r="M1099" i="31"/>
  <c r="K1098" i="31"/>
  <c r="Q1097" i="31"/>
  <c r="I1097" i="31"/>
  <c r="O1096" i="31"/>
  <c r="G1096" i="31"/>
  <c r="M1095" i="31"/>
  <c r="K1094" i="31"/>
  <c r="Q1093" i="31"/>
  <c r="I1093" i="31"/>
  <c r="O1092" i="31"/>
  <c r="G1092" i="31"/>
  <c r="M1091" i="31"/>
  <c r="K1090" i="31"/>
  <c r="Q1089" i="31"/>
  <c r="I1089" i="31"/>
  <c r="O1088" i="31"/>
  <c r="G1088" i="31"/>
  <c r="M1087" i="31"/>
  <c r="K1086" i="31"/>
  <c r="Q1085" i="31"/>
  <c r="I1085" i="31"/>
  <c r="O1084" i="31"/>
  <c r="G1084" i="31"/>
  <c r="M1083" i="31"/>
  <c r="K1082" i="31"/>
  <c r="Q1081" i="31"/>
  <c r="I1081" i="31"/>
  <c r="O1080" i="31"/>
  <c r="G1080" i="31"/>
  <c r="M1079" i="31"/>
  <c r="K1078" i="31"/>
  <c r="Q1077" i="31"/>
  <c r="I1077" i="31"/>
  <c r="O1076" i="31"/>
  <c r="G1076" i="31"/>
  <c r="M1075" i="31"/>
  <c r="M166" i="31"/>
  <c r="N17" i="31"/>
  <c r="Q16" i="31"/>
  <c r="G16" i="31"/>
  <c r="P273" i="31"/>
  <c r="H273" i="31"/>
  <c r="N272" i="31"/>
  <c r="F272" i="31"/>
  <c r="L183" i="31"/>
  <c r="J182" i="31"/>
  <c r="P181" i="31"/>
  <c r="H181" i="31"/>
  <c r="N180" i="31"/>
  <c r="F180" i="31"/>
  <c r="L193" i="31"/>
  <c r="J192" i="31"/>
  <c r="P187" i="31"/>
  <c r="H187" i="31"/>
  <c r="N186" i="31"/>
  <c r="F186" i="31"/>
  <c r="L317" i="31"/>
  <c r="J316" i="31"/>
  <c r="P315" i="31"/>
  <c r="H315" i="31"/>
  <c r="N314" i="31"/>
  <c r="F314" i="31"/>
  <c r="L313" i="31"/>
  <c r="J312" i="31"/>
  <c r="P311" i="31"/>
  <c r="H311" i="31"/>
  <c r="N310" i="31"/>
  <c r="F310" i="31"/>
  <c r="L309" i="31"/>
  <c r="J308" i="31"/>
  <c r="P307" i="31"/>
  <c r="H307" i="31"/>
  <c r="N306" i="31"/>
  <c r="F306" i="31"/>
  <c r="L305" i="31"/>
  <c r="J304" i="31"/>
  <c r="P303" i="31"/>
  <c r="H303" i="31"/>
  <c r="N302" i="31"/>
  <c r="F302" i="31"/>
  <c r="L301" i="31"/>
  <c r="J300" i="31"/>
  <c r="P299" i="31"/>
  <c r="H299" i="31"/>
  <c r="N298" i="31"/>
  <c r="F298" i="31"/>
  <c r="L297" i="31"/>
  <c r="J296" i="31"/>
  <c r="P295" i="31"/>
  <c r="H295" i="31"/>
  <c r="N294" i="31"/>
  <c r="F294" i="31"/>
  <c r="L293" i="31"/>
  <c r="J292" i="31"/>
  <c r="P289" i="31"/>
  <c r="H289" i="31"/>
  <c r="N288" i="31"/>
  <c r="F288" i="31"/>
  <c r="L291" i="31"/>
  <c r="J290" i="31"/>
  <c r="P1169" i="31"/>
  <c r="H1169" i="31"/>
  <c r="N1168" i="31"/>
  <c r="F1168" i="31"/>
  <c r="L1111" i="31"/>
  <c r="J1110" i="31"/>
  <c r="P1109" i="31"/>
  <c r="H1109" i="31"/>
  <c r="N1108" i="31"/>
  <c r="F1108" i="31"/>
  <c r="L1107" i="31"/>
  <c r="J1106" i="31"/>
  <c r="P1105" i="31"/>
  <c r="H1105" i="31"/>
  <c r="N1104" i="31"/>
  <c r="F1104" i="31"/>
  <c r="L1103" i="31"/>
  <c r="J1102" i="31"/>
  <c r="P1101" i="31"/>
  <c r="H1101" i="31"/>
  <c r="N1100" i="31"/>
  <c r="F1100" i="31"/>
  <c r="L1099" i="31"/>
  <c r="J1098" i="31"/>
  <c r="P1097" i="31"/>
  <c r="H1097" i="31"/>
  <c r="N1096" i="31"/>
  <c r="F1096" i="31"/>
  <c r="L1095" i="31"/>
  <c r="J1094" i="31"/>
  <c r="P1093" i="31"/>
  <c r="H1093" i="31"/>
  <c r="N1092" i="31"/>
  <c r="F1092" i="31"/>
  <c r="L1091" i="31"/>
  <c r="J1090" i="31"/>
  <c r="P1089" i="31"/>
  <c r="H1089" i="31"/>
  <c r="N1088" i="31"/>
  <c r="F1088" i="31"/>
  <c r="L1087" i="31"/>
  <c r="J1086" i="31"/>
  <c r="P1085" i="31"/>
  <c r="H1085" i="31"/>
  <c r="N1084" i="31"/>
  <c r="F1084" i="31"/>
  <c r="L1083" i="31"/>
  <c r="J1082" i="31"/>
  <c r="P1081" i="31"/>
  <c r="H1081" i="31"/>
  <c r="N1080" i="31"/>
  <c r="F1080" i="31"/>
  <c r="L1079" i="31"/>
  <c r="J1078" i="31"/>
  <c r="P1077" i="31"/>
  <c r="H1077" i="31"/>
  <c r="J166" i="31"/>
  <c r="L17" i="31"/>
  <c r="O16" i="31"/>
  <c r="F16" i="31"/>
  <c r="O273" i="31"/>
  <c r="G273" i="31"/>
  <c r="M272" i="31"/>
  <c r="K183" i="31"/>
  <c r="Q182" i="31"/>
  <c r="I182" i="31"/>
  <c r="O181" i="31"/>
  <c r="G181" i="31"/>
  <c r="M180" i="31"/>
  <c r="K193" i="31"/>
  <c r="Q192" i="31"/>
  <c r="I192" i="31"/>
  <c r="O187" i="31"/>
  <c r="G187" i="31"/>
  <c r="M186" i="31"/>
  <c r="K317" i="31"/>
  <c r="Q316" i="31"/>
  <c r="I316" i="31"/>
  <c r="O315" i="31"/>
  <c r="G315" i="31"/>
  <c r="M314" i="31"/>
  <c r="K313" i="31"/>
  <c r="Q312" i="31"/>
  <c r="I312" i="31"/>
  <c r="O311" i="31"/>
  <c r="G311" i="31"/>
  <c r="M310" i="31"/>
  <c r="K309" i="31"/>
  <c r="Q308" i="31"/>
  <c r="I308" i="31"/>
  <c r="O307" i="31"/>
  <c r="G307" i="31"/>
  <c r="M306" i="31"/>
  <c r="K305" i="31"/>
  <c r="Q304" i="31"/>
  <c r="I304" i="31"/>
  <c r="O303" i="31"/>
  <c r="G303" i="31"/>
  <c r="M302" i="31"/>
  <c r="K301" i="31"/>
  <c r="Q300" i="31"/>
  <c r="I300" i="31"/>
  <c r="O299" i="31"/>
  <c r="G299" i="31"/>
  <c r="M298" i="31"/>
  <c r="K297" i="31"/>
  <c r="Q296" i="31"/>
  <c r="I296" i="31"/>
  <c r="O295" i="31"/>
  <c r="G295" i="31"/>
  <c r="M294" i="31"/>
  <c r="K293" i="31"/>
  <c r="Q292" i="31"/>
  <c r="I292" i="31"/>
  <c r="O289" i="31"/>
  <c r="G289" i="31"/>
  <c r="M288" i="31"/>
  <c r="K291" i="31"/>
  <c r="Q290" i="31"/>
  <c r="I290" i="31"/>
  <c r="O1169" i="31"/>
  <c r="G1169" i="31"/>
  <c r="M1168" i="31"/>
  <c r="K1111" i="31"/>
  <c r="Q1110" i="31"/>
  <c r="I1110" i="31"/>
  <c r="O1109" i="31"/>
  <c r="G1109" i="31"/>
  <c r="M1108" i="31"/>
  <c r="K1107" i="31"/>
  <c r="Q1106" i="31"/>
  <c r="I1106" i="31"/>
  <c r="O1105" i="31"/>
  <c r="G1105" i="31"/>
  <c r="M1104" i="31"/>
  <c r="K1103" i="31"/>
  <c r="Q1102" i="31"/>
  <c r="I1102" i="31"/>
  <c r="O1101" i="31"/>
  <c r="G1101" i="31"/>
  <c r="M1100" i="31"/>
  <c r="K1099" i="31"/>
  <c r="Q1098" i="31"/>
  <c r="I1098" i="31"/>
  <c r="O1097" i="31"/>
  <c r="G1097" i="31"/>
  <c r="M1096" i="31"/>
  <c r="K1095" i="31"/>
  <c r="Q1094" i="31"/>
  <c r="I1094" i="31"/>
  <c r="O1093" i="31"/>
  <c r="G1093" i="31"/>
  <c r="M1092" i="31"/>
  <c r="K1091" i="31"/>
  <c r="Q1090" i="31"/>
  <c r="I1090" i="31"/>
  <c r="O1089" i="31"/>
  <c r="G1089" i="31"/>
  <c r="M1088" i="31"/>
  <c r="K1087" i="31"/>
  <c r="Q1086" i="31"/>
  <c r="I1086" i="31"/>
  <c r="O1085" i="31"/>
  <c r="G1085" i="31"/>
  <c r="M1084" i="31"/>
  <c r="K1083" i="31"/>
  <c r="Q1082" i="31"/>
  <c r="I1082" i="31"/>
  <c r="O1081" i="31"/>
  <c r="G1081" i="31"/>
  <c r="M1080" i="31"/>
  <c r="K1079" i="31"/>
  <c r="Q1078" i="31"/>
  <c r="I1078" i="31"/>
  <c r="O1077" i="31"/>
  <c r="L167" i="31"/>
  <c r="I166" i="31"/>
  <c r="K17" i="31"/>
  <c r="N16" i="31"/>
  <c r="N273" i="31"/>
  <c r="F273" i="31"/>
  <c r="L272" i="31"/>
  <c r="J183" i="31"/>
  <c r="P182" i="31"/>
  <c r="H182" i="31"/>
  <c r="N181" i="31"/>
  <c r="F181" i="31"/>
  <c r="L180" i="31"/>
  <c r="J193" i="31"/>
  <c r="P192" i="31"/>
  <c r="H192" i="31"/>
  <c r="N187" i="31"/>
  <c r="F187" i="31"/>
  <c r="L186" i="31"/>
  <c r="J317" i="31"/>
  <c r="P316" i="31"/>
  <c r="H316" i="31"/>
  <c r="N315" i="31"/>
  <c r="F315" i="31"/>
  <c r="L314" i="31"/>
  <c r="J313" i="31"/>
  <c r="P312" i="31"/>
  <c r="H312" i="31"/>
  <c r="N311" i="31"/>
  <c r="F311" i="31"/>
  <c r="L310" i="31"/>
  <c r="J309" i="31"/>
  <c r="P308" i="31"/>
  <c r="H308" i="31"/>
  <c r="N307" i="31"/>
  <c r="F307" i="31"/>
  <c r="L306" i="31"/>
  <c r="J305" i="31"/>
  <c r="P304" i="31"/>
  <c r="H304" i="31"/>
  <c r="N303" i="31"/>
  <c r="F303" i="31"/>
  <c r="L302" i="31"/>
  <c r="J301" i="31"/>
  <c r="P300" i="31"/>
  <c r="H300" i="31"/>
  <c r="N299" i="31"/>
  <c r="F299" i="31"/>
  <c r="L298" i="31"/>
  <c r="J297" i="31"/>
  <c r="P296" i="31"/>
  <c r="H296" i="31"/>
  <c r="N295" i="31"/>
  <c r="F295" i="31"/>
  <c r="L294" i="31"/>
  <c r="J293" i="31"/>
  <c r="P292" i="31"/>
  <c r="H292" i="31"/>
  <c r="N289" i="31"/>
  <c r="F289" i="31"/>
  <c r="L288" i="31"/>
  <c r="J291" i="31"/>
  <c r="P290" i="31"/>
  <c r="H290" i="31"/>
  <c r="N1169" i="31"/>
  <c r="F1169" i="31"/>
  <c r="L1168" i="31"/>
  <c r="J1111" i="31"/>
  <c r="P1110" i="31"/>
  <c r="H1110" i="31"/>
  <c r="N1109" i="31"/>
  <c r="F1109" i="31"/>
  <c r="L1108" i="31"/>
  <c r="J1107" i="31"/>
  <c r="P1106" i="31"/>
  <c r="H1106" i="31"/>
  <c r="N1105" i="31"/>
  <c r="F1105" i="31"/>
  <c r="L1104" i="31"/>
  <c r="J1103" i="31"/>
  <c r="P1102" i="31"/>
  <c r="H1102" i="31"/>
  <c r="N1101" i="31"/>
  <c r="F1101" i="31"/>
  <c r="L1100" i="31"/>
  <c r="J1099" i="31"/>
  <c r="P1098" i="31"/>
  <c r="H1098" i="31"/>
  <c r="N1097" i="31"/>
  <c r="F1097" i="31"/>
  <c r="L1096" i="31"/>
  <c r="J1095" i="31"/>
  <c r="P1094" i="31"/>
  <c r="H1094" i="31"/>
  <c r="N1093" i="31"/>
  <c r="F1093" i="31"/>
  <c r="L1092" i="31"/>
  <c r="J1091" i="31"/>
  <c r="P1090" i="31"/>
  <c r="H1090" i="31"/>
  <c r="N1089" i="31"/>
  <c r="F1089" i="31"/>
  <c r="L1088" i="31"/>
  <c r="J1087" i="31"/>
  <c r="P1086" i="31"/>
  <c r="H1086" i="31"/>
  <c r="N1085" i="31"/>
  <c r="F1085" i="31"/>
  <c r="L1084" i="31"/>
  <c r="J1083" i="31"/>
  <c r="P1082" i="31"/>
  <c r="H1082" i="31"/>
  <c r="N1081" i="31"/>
  <c r="F1081" i="31"/>
  <c r="L1080" i="31"/>
  <c r="J1079" i="31"/>
  <c r="P1078" i="31"/>
  <c r="H1078" i="31"/>
  <c r="N1077" i="31"/>
  <c r="F1077" i="31"/>
  <c r="L1076" i="31"/>
  <c r="J1075" i="31"/>
  <c r="K167" i="31"/>
  <c r="H166" i="31"/>
  <c r="H17" i="31"/>
  <c r="M16" i="31"/>
  <c r="M273" i="31"/>
  <c r="K272" i="31"/>
  <c r="Q183" i="31"/>
  <c r="I183" i="31"/>
  <c r="O182" i="31"/>
  <c r="G182" i="31"/>
  <c r="M181" i="31"/>
  <c r="K180" i="31"/>
  <c r="Q193" i="31"/>
  <c r="I193" i="31"/>
  <c r="O192" i="31"/>
  <c r="G192" i="31"/>
  <c r="M187" i="31"/>
  <c r="K186" i="31"/>
  <c r="Q317" i="31"/>
  <c r="I317" i="31"/>
  <c r="O316" i="31"/>
  <c r="G316" i="31"/>
  <c r="M315" i="31"/>
  <c r="K314" i="31"/>
  <c r="Q313" i="31"/>
  <c r="I313" i="31"/>
  <c r="O312" i="31"/>
  <c r="G312" i="31"/>
  <c r="M311" i="31"/>
  <c r="K310" i="31"/>
  <c r="Q309" i="31"/>
  <c r="I309" i="31"/>
  <c r="O308" i="31"/>
  <c r="G308" i="31"/>
  <c r="M307" i="31"/>
  <c r="K306" i="31"/>
  <c r="Q305" i="31"/>
  <c r="I305" i="31"/>
  <c r="O304" i="31"/>
  <c r="G304" i="31"/>
  <c r="M303" i="31"/>
  <c r="K302" i="31"/>
  <c r="Q301" i="31"/>
  <c r="I301" i="31"/>
  <c r="O300" i="31"/>
  <c r="G300" i="31"/>
  <c r="M299" i="31"/>
  <c r="K298" i="31"/>
  <c r="Q297" i="31"/>
  <c r="I297" i="31"/>
  <c r="O296" i="31"/>
  <c r="G296" i="31"/>
  <c r="M295" i="31"/>
  <c r="K294" i="31"/>
  <c r="Q293" i="31"/>
  <c r="I293" i="31"/>
  <c r="O292" i="31"/>
  <c r="G292" i="31"/>
  <c r="M289" i="31"/>
  <c r="K288" i="31"/>
  <c r="Q291" i="31"/>
  <c r="I291" i="31"/>
  <c r="O290" i="31"/>
  <c r="G290" i="31"/>
  <c r="M1169" i="31"/>
  <c r="K1168" i="31"/>
  <c r="Q1111" i="31"/>
  <c r="I1111" i="31"/>
  <c r="O1110" i="31"/>
  <c r="G1110" i="31"/>
  <c r="M1109" i="31"/>
  <c r="K1108" i="31"/>
  <c r="Q1107" i="31"/>
  <c r="I1107" i="31"/>
  <c r="O1106" i="31"/>
  <c r="G1106" i="31"/>
  <c r="M1105" i="31"/>
  <c r="K1104" i="31"/>
  <c r="Q1103" i="31"/>
  <c r="I1103" i="31"/>
  <c r="O1102" i="31"/>
  <c r="G1102" i="31"/>
  <c r="M1101" i="31"/>
  <c r="K1100" i="31"/>
  <c r="Q1099" i="31"/>
  <c r="I1099" i="31"/>
  <c r="O1098" i="31"/>
  <c r="G1098" i="31"/>
  <c r="M1097" i="31"/>
  <c r="K1096" i="31"/>
  <c r="Q1095" i="31"/>
  <c r="I1095" i="31"/>
  <c r="O1094" i="31"/>
  <c r="G1094" i="31"/>
  <c r="M1093" i="31"/>
  <c r="K1092" i="31"/>
  <c r="Q1091" i="31"/>
  <c r="I1091" i="31"/>
  <c r="O1090" i="31"/>
  <c r="G1090" i="31"/>
  <c r="M1089" i="31"/>
  <c r="K1088" i="31"/>
  <c r="Q1087" i="31"/>
  <c r="I1087" i="31"/>
  <c r="O1086" i="31"/>
  <c r="G1086" i="31"/>
  <c r="M1085" i="31"/>
  <c r="K1084" i="31"/>
  <c r="Q1083" i="31"/>
  <c r="I1083" i="31"/>
  <c r="O1082" i="31"/>
  <c r="G1082" i="31"/>
  <c r="M1081" i="31"/>
  <c r="K1080" i="31"/>
  <c r="Q1079" i="31"/>
  <c r="I1079" i="31"/>
  <c r="O1078" i="31"/>
  <c r="G1078" i="31"/>
  <c r="M1077" i="31"/>
  <c r="K1076" i="31"/>
  <c r="Q1075" i="31"/>
  <c r="I1075" i="31"/>
  <c r="O1074" i="31"/>
  <c r="G1074" i="31"/>
  <c r="M1073" i="31"/>
  <c r="K1072" i="31"/>
  <c r="Q1071" i="31"/>
  <c r="I1071" i="31"/>
  <c r="J167" i="31"/>
  <c r="F166" i="31"/>
  <c r="G17" i="31"/>
  <c r="L16" i="31"/>
  <c r="L273" i="31"/>
  <c r="J272" i="31"/>
  <c r="P183" i="31"/>
  <c r="H183" i="31"/>
  <c r="N182" i="31"/>
  <c r="F182" i="31"/>
  <c r="L181" i="31"/>
  <c r="J180" i="31"/>
  <c r="P193" i="31"/>
  <c r="H193" i="31"/>
  <c r="N192" i="31"/>
  <c r="F192" i="31"/>
  <c r="L187" i="31"/>
  <c r="J186" i="31"/>
  <c r="P317" i="31"/>
  <c r="H317" i="31"/>
  <c r="N316" i="31"/>
  <c r="F316" i="31"/>
  <c r="L315" i="31"/>
  <c r="J314" i="31"/>
  <c r="P313" i="31"/>
  <c r="H313" i="31"/>
  <c r="N312" i="31"/>
  <c r="F312" i="31"/>
  <c r="L311" i="31"/>
  <c r="J310" i="31"/>
  <c r="P309" i="31"/>
  <c r="H309" i="31"/>
  <c r="N308" i="31"/>
  <c r="F308" i="31"/>
  <c r="L307" i="31"/>
  <c r="J306" i="31"/>
  <c r="P305" i="31"/>
  <c r="H305" i="31"/>
  <c r="N304" i="31"/>
  <c r="F304" i="31"/>
  <c r="L303" i="31"/>
  <c r="J302" i="31"/>
  <c r="P301" i="31"/>
  <c r="H301" i="31"/>
  <c r="N300" i="31"/>
  <c r="F300" i="31"/>
  <c r="L299" i="31"/>
  <c r="J298" i="31"/>
  <c r="P297" i="31"/>
  <c r="H297" i="31"/>
  <c r="N296" i="31"/>
  <c r="F296" i="31"/>
  <c r="L295" i="31"/>
  <c r="J294" i="31"/>
  <c r="P293" i="31"/>
  <c r="H293" i="31"/>
  <c r="N292" i="31"/>
  <c r="F292" i="31"/>
  <c r="L289" i="31"/>
  <c r="J288" i="31"/>
  <c r="P291" i="31"/>
  <c r="H291" i="31"/>
  <c r="N290" i="31"/>
  <c r="F290" i="31"/>
  <c r="L1169" i="31"/>
  <c r="J1168" i="31"/>
  <c r="P1111" i="31"/>
  <c r="H1111" i="31"/>
  <c r="N1110" i="31"/>
  <c r="F1110" i="31"/>
  <c r="L1109" i="31"/>
  <c r="J1108" i="31"/>
  <c r="P1107" i="31"/>
  <c r="H1107" i="31"/>
  <c r="N1106" i="31"/>
  <c r="F1106" i="31"/>
  <c r="L1105" i="31"/>
  <c r="J1104" i="31"/>
  <c r="P1103" i="31"/>
  <c r="H1103" i="31"/>
  <c r="N1102" i="31"/>
  <c r="F1102" i="31"/>
  <c r="L1101" i="31"/>
  <c r="J1100" i="31"/>
  <c r="P1099" i="31"/>
  <c r="H1099" i="31"/>
  <c r="N1098" i="31"/>
  <c r="F1098" i="31"/>
  <c r="L1097" i="31"/>
  <c r="J1096" i="31"/>
  <c r="P1095" i="31"/>
  <c r="H1095" i="31"/>
  <c r="N1094" i="31"/>
  <c r="F1094" i="31"/>
  <c r="L1093" i="31"/>
  <c r="J1092" i="31"/>
  <c r="P1091" i="31"/>
  <c r="H1091" i="31"/>
  <c r="N1090" i="31"/>
  <c r="F1090" i="31"/>
  <c r="L1089" i="31"/>
  <c r="J1088" i="31"/>
  <c r="P1087" i="31"/>
  <c r="H1087" i="31"/>
  <c r="N1086" i="31"/>
  <c r="F1086" i="31"/>
  <c r="L1085" i="31"/>
  <c r="J1084" i="31"/>
  <c r="P1083" i="31"/>
  <c r="H1083" i="31"/>
  <c r="N1082" i="31"/>
  <c r="F1082" i="31"/>
  <c r="L1081" i="31"/>
  <c r="J1080" i="31"/>
  <c r="P1079" i="31"/>
  <c r="H1079" i="31"/>
  <c r="N1078" i="31"/>
  <c r="F1078" i="31"/>
  <c r="L1077" i="31"/>
  <c r="J1076" i="31"/>
  <c r="P1075" i="31"/>
  <c r="H1075" i="31"/>
  <c r="N1074" i="31"/>
  <c r="F1074" i="31"/>
  <c r="F17" i="31"/>
  <c r="K16" i="31"/>
  <c r="K273" i="31"/>
  <c r="Q272" i="31"/>
  <c r="I272" i="31"/>
  <c r="O183" i="31"/>
  <c r="G183" i="31"/>
  <c r="M182" i="31"/>
  <c r="K181" i="31"/>
  <c r="Q180" i="31"/>
  <c r="I180" i="31"/>
  <c r="O193" i="31"/>
  <c r="G193" i="31"/>
  <c r="M192" i="31"/>
  <c r="K187" i="31"/>
  <c r="Q186" i="31"/>
  <c r="I186" i="31"/>
  <c r="O317" i="31"/>
  <c r="G317" i="31"/>
  <c r="M316" i="31"/>
  <c r="K315" i="31"/>
  <c r="Q314" i="31"/>
  <c r="I314" i="31"/>
  <c r="O313" i="31"/>
  <c r="G313" i="31"/>
  <c r="M312" i="31"/>
  <c r="K311" i="31"/>
  <c r="Q310" i="31"/>
  <c r="I310" i="31"/>
  <c r="O309" i="31"/>
  <c r="G309" i="31"/>
  <c r="M308" i="31"/>
  <c r="K307" i="31"/>
  <c r="Q306" i="31"/>
  <c r="I306" i="31"/>
  <c r="O305" i="31"/>
  <c r="G305" i="31"/>
  <c r="M304" i="31"/>
  <c r="K303" i="31"/>
  <c r="Q302" i="31"/>
  <c r="I302" i="31"/>
  <c r="O301" i="31"/>
  <c r="G301" i="31"/>
  <c r="M300" i="31"/>
  <c r="K299" i="31"/>
  <c r="Q298" i="31"/>
  <c r="I298" i="31"/>
  <c r="O297" i="31"/>
  <c r="G297" i="31"/>
  <c r="M296" i="31"/>
  <c r="K295" i="31"/>
  <c r="Q294" i="31"/>
  <c r="I294" i="31"/>
  <c r="O293" i="31"/>
  <c r="G293" i="31"/>
  <c r="M292" i="31"/>
  <c r="K289" i="31"/>
  <c r="Q288" i="31"/>
  <c r="I288" i="31"/>
  <c r="O291" i="31"/>
  <c r="G291" i="31"/>
  <c r="M290" i="31"/>
  <c r="K1169" i="31"/>
  <c r="Q1168" i="31"/>
  <c r="I1168" i="31"/>
  <c r="O1111" i="31"/>
  <c r="G1111" i="31"/>
  <c r="M1110" i="31"/>
  <c r="K1109" i="31"/>
  <c r="Q1108" i="31"/>
  <c r="I1108" i="31"/>
  <c r="O1107" i="31"/>
  <c r="G1107" i="31"/>
  <c r="M1106" i="31"/>
  <c r="K1105" i="31"/>
  <c r="Q1104" i="31"/>
  <c r="I1104" i="31"/>
  <c r="O1103" i="31"/>
  <c r="G1103" i="31"/>
  <c r="M1102" i="31"/>
  <c r="K1101" i="31"/>
  <c r="Q1100" i="31"/>
  <c r="I1100" i="31"/>
  <c r="O1099" i="31"/>
  <c r="G1099" i="31"/>
  <c r="M1098" i="31"/>
  <c r="K1097" i="31"/>
  <c r="Q1096" i="31"/>
  <c r="I1096" i="31"/>
  <c r="O1095" i="31"/>
  <c r="G1095" i="31"/>
  <c r="M1094" i="31"/>
  <c r="K1093" i="31"/>
  <c r="Q1092" i="31"/>
  <c r="I1092" i="31"/>
  <c r="O1091" i="31"/>
  <c r="G1091" i="31"/>
  <c r="M1090" i="31"/>
  <c r="K1089" i="31"/>
  <c r="Q1088" i="31"/>
  <c r="I1088" i="31"/>
  <c r="O1087" i="31"/>
  <c r="G1087" i="31"/>
  <c r="M1086" i="31"/>
  <c r="K1085" i="31"/>
  <c r="Q1084" i="31"/>
  <c r="I1084" i="31"/>
  <c r="O1083" i="31"/>
  <c r="G1083" i="31"/>
  <c r="M1082" i="31"/>
  <c r="K1081" i="31"/>
  <c r="Q1080" i="31"/>
  <c r="I1080" i="31"/>
  <c r="O1079" i="31"/>
  <c r="G1079" i="31"/>
  <c r="M1078" i="31"/>
  <c r="K1077" i="31"/>
  <c r="Q1076" i="31"/>
  <c r="I1076" i="31"/>
  <c r="O1075" i="31"/>
  <c r="G1075" i="31"/>
  <c r="M1074" i="31"/>
  <c r="K1073" i="31"/>
  <c r="Q1072" i="31"/>
  <c r="I1072" i="31"/>
  <c r="O1071" i="31"/>
  <c r="G1071" i="31"/>
  <c r="M1070" i="31"/>
  <c r="K1069" i="31"/>
  <c r="Q1068" i="31"/>
  <c r="I1068" i="31"/>
  <c r="O1067" i="31"/>
  <c r="G1067" i="31"/>
  <c r="P1076" i="31"/>
  <c r="K1075" i="31"/>
  <c r="J1074" i="31"/>
  <c r="L1073" i="31"/>
  <c r="O1072" i="31"/>
  <c r="H1071" i="31"/>
  <c r="L1070" i="31"/>
  <c r="Q1069" i="31"/>
  <c r="H1069" i="31"/>
  <c r="M1068" i="31"/>
  <c r="I1067" i="31"/>
  <c r="N1066" i="31"/>
  <c r="F1066" i="31"/>
  <c r="L1065" i="31"/>
  <c r="J1064" i="31"/>
  <c r="P1063" i="31"/>
  <c r="H1063" i="31"/>
  <c r="N1062" i="31"/>
  <c r="F1062" i="31"/>
  <c r="L1061" i="31"/>
  <c r="J1060" i="31"/>
  <c r="P1059" i="31"/>
  <c r="H1059" i="31"/>
  <c r="N1058" i="31"/>
  <c r="F1058" i="31"/>
  <c r="L1057" i="31"/>
  <c r="J1056" i="31"/>
  <c r="P1055" i="31"/>
  <c r="H1055" i="31"/>
  <c r="N1054" i="31"/>
  <c r="F1054"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N1018" i="31"/>
  <c r="F1018" i="31"/>
  <c r="L1017" i="31"/>
  <c r="J1016" i="31"/>
  <c r="P1015" i="31"/>
  <c r="H1015" i="31"/>
  <c r="N1014" i="31"/>
  <c r="F1014" i="31"/>
  <c r="L1013" i="31"/>
  <c r="J1012" i="31"/>
  <c r="P1011" i="31"/>
  <c r="H1011" i="31"/>
  <c r="N1010" i="31"/>
  <c r="F1010" i="31"/>
  <c r="L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N1076" i="31"/>
  <c r="F1075" i="31"/>
  <c r="I1074" i="31"/>
  <c r="J1073" i="31"/>
  <c r="N1072" i="31"/>
  <c r="F1071" i="31"/>
  <c r="K1070" i="31"/>
  <c r="P1069" i="31"/>
  <c r="G1069" i="31"/>
  <c r="L1068" i="31"/>
  <c r="Q1067" i="31"/>
  <c r="H1067" i="31"/>
  <c r="M1066" i="31"/>
  <c r="K1065" i="31"/>
  <c r="Q1064" i="31"/>
  <c r="I1064" i="31"/>
  <c r="O1063" i="31"/>
  <c r="G1063" i="31"/>
  <c r="M1062" i="31"/>
  <c r="K1061" i="31"/>
  <c r="Q1060" i="31"/>
  <c r="I1060" i="31"/>
  <c r="O1059" i="31"/>
  <c r="G1059" i="31"/>
  <c r="M1058" i="31"/>
  <c r="K1057" i="31"/>
  <c r="Q1056" i="31"/>
  <c r="I1056" i="31"/>
  <c r="O1055" i="31"/>
  <c r="G1055" i="31"/>
  <c r="M1054"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G1019" i="31"/>
  <c r="M1018" i="31"/>
  <c r="K1017" i="31"/>
  <c r="Q1016" i="31"/>
  <c r="I1016" i="31"/>
  <c r="O1015" i="31"/>
  <c r="G1015" i="31"/>
  <c r="M1014" i="31"/>
  <c r="K1013" i="31"/>
  <c r="Q1012" i="31"/>
  <c r="I1012" i="31"/>
  <c r="O1011" i="31"/>
  <c r="G1011" i="31"/>
  <c r="M1010" i="31"/>
  <c r="K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M1076" i="31"/>
  <c r="H1074" i="31"/>
  <c r="I1073" i="31"/>
  <c r="M1072" i="31"/>
  <c r="P1071" i="31"/>
  <c r="J1070" i="31"/>
  <c r="O1069" i="31"/>
  <c r="F1069" i="31"/>
  <c r="K1068" i="31"/>
  <c r="P1067" i="31"/>
  <c r="F1067" i="31"/>
  <c r="L1066" i="31"/>
  <c r="J1065" i="31"/>
  <c r="P1064" i="31"/>
  <c r="H1064" i="31"/>
  <c r="N1063" i="31"/>
  <c r="F1063" i="31"/>
  <c r="L1062" i="31"/>
  <c r="J1061" i="31"/>
  <c r="P1060" i="31"/>
  <c r="H1060" i="31"/>
  <c r="N1059" i="31"/>
  <c r="F1059" i="31"/>
  <c r="L1058" i="31"/>
  <c r="J1057" i="31"/>
  <c r="P1056" i="31"/>
  <c r="H1056" i="31"/>
  <c r="N1055" i="31"/>
  <c r="F1055" i="31"/>
  <c r="L1054"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P1016" i="31"/>
  <c r="H1016" i="31"/>
  <c r="N1015" i="31"/>
  <c r="F1015" i="31"/>
  <c r="L1014" i="31"/>
  <c r="J1013" i="31"/>
  <c r="P1012" i="31"/>
  <c r="H1012" i="31"/>
  <c r="N1011" i="31"/>
  <c r="F1011" i="31"/>
  <c r="L1010" i="31"/>
  <c r="J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F1079" i="31"/>
  <c r="F1076" i="31"/>
  <c r="Q1074" i="31"/>
  <c r="Q1073" i="31"/>
  <c r="G1073" i="31"/>
  <c r="J1072" i="31"/>
  <c r="M1071" i="31"/>
  <c r="Q1070" i="31"/>
  <c r="H1070" i="31"/>
  <c r="M1069" i="31"/>
  <c r="H1068" i="31"/>
  <c r="M1067" i="31"/>
  <c r="J1066" i="31"/>
  <c r="P1065" i="31"/>
  <c r="H1065" i="31"/>
  <c r="N1064" i="31"/>
  <c r="F1064" i="31"/>
  <c r="L1063" i="31"/>
  <c r="J1062" i="31"/>
  <c r="P1061" i="31"/>
  <c r="H1061" i="31"/>
  <c r="N1060" i="31"/>
  <c r="F1060" i="31"/>
  <c r="L1059" i="31"/>
  <c r="J1058" i="31"/>
  <c r="P1057" i="31"/>
  <c r="H1057" i="31"/>
  <c r="N1056" i="31"/>
  <c r="F1056" i="31"/>
  <c r="L1055" i="31"/>
  <c r="J1054"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L1015" i="31"/>
  <c r="J1014" i="31"/>
  <c r="P1013" i="31"/>
  <c r="H1013" i="31"/>
  <c r="N1012" i="31"/>
  <c r="F1012" i="31"/>
  <c r="L1011" i="31"/>
  <c r="J1010" i="31"/>
  <c r="P1009" i="31"/>
  <c r="H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L1078" i="31"/>
  <c r="P1074" i="31"/>
  <c r="P1073" i="31"/>
  <c r="F1073" i="31"/>
  <c r="H1072" i="31"/>
  <c r="L1071" i="31"/>
  <c r="P1070" i="31"/>
  <c r="G1070" i="31"/>
  <c r="L1069" i="31"/>
  <c r="P1068" i="31"/>
  <c r="G1068" i="31"/>
  <c r="L1067" i="31"/>
  <c r="Q1066" i="31"/>
  <c r="I1066" i="31"/>
  <c r="O1065" i="31"/>
  <c r="G1065" i="31"/>
  <c r="M1064" i="31"/>
  <c r="K1063" i="31"/>
  <c r="Q1062" i="31"/>
  <c r="I1062" i="31"/>
  <c r="O1061" i="31"/>
  <c r="G1061" i="31"/>
  <c r="M1060" i="31"/>
  <c r="K1059" i="31"/>
  <c r="Q1058" i="31"/>
  <c r="I1058" i="31"/>
  <c r="O1057" i="31"/>
  <c r="G1057" i="31"/>
  <c r="M1056" i="31"/>
  <c r="K1055" i="31"/>
  <c r="Q1054" i="31"/>
  <c r="I1054"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J1077" i="31"/>
  <c r="N1075" i="31"/>
  <c r="L1074" i="31"/>
  <c r="O1073" i="31"/>
  <c r="G1072" i="31"/>
  <c r="K1071" i="31"/>
  <c r="O1070" i="31"/>
  <c r="F1070" i="31"/>
  <c r="J1069" i="31"/>
  <c r="O1068" i="31"/>
  <c r="F1068" i="31"/>
  <c r="K1067" i="31"/>
  <c r="P1066" i="31"/>
  <c r="H1066" i="31"/>
  <c r="N1065" i="31"/>
  <c r="F1065" i="31"/>
  <c r="L1064" i="31"/>
  <c r="J1063" i="31"/>
  <c r="P1062" i="31"/>
  <c r="H1062" i="31"/>
  <c r="N1061" i="31"/>
  <c r="F1061" i="31"/>
  <c r="L1060" i="31"/>
  <c r="J1059" i="31"/>
  <c r="P1058" i="31"/>
  <c r="H1058" i="31"/>
  <c r="N1057" i="31"/>
  <c r="F1057" i="31"/>
  <c r="L1056" i="31"/>
  <c r="J1055" i="31"/>
  <c r="P1054" i="31"/>
  <c r="H1054" i="31"/>
  <c r="N1053" i="31"/>
  <c r="F1053" i="31"/>
  <c r="L1052" i="31"/>
  <c r="J1051" i="31"/>
  <c r="P1050" i="31"/>
  <c r="H1050" i="31"/>
  <c r="N1049" i="31"/>
  <c r="F1049" i="31"/>
  <c r="L1048" i="31"/>
  <c r="J1047" i="31"/>
  <c r="P1046" i="31"/>
  <c r="H1046" i="31"/>
  <c r="N1045" i="31"/>
  <c r="F1045" i="31"/>
  <c r="L1044" i="31"/>
  <c r="J1043" i="31"/>
  <c r="P1042" i="31"/>
  <c r="H1042" i="31"/>
  <c r="G1077" i="31"/>
  <c r="L1075" i="31"/>
  <c r="K1074" i="31"/>
  <c r="N1073" i="31"/>
  <c r="P1072" i="31"/>
  <c r="F1072" i="31"/>
  <c r="J1071" i="31"/>
  <c r="N1070" i="31"/>
  <c r="I1069" i="31"/>
  <c r="N1068" i="31"/>
  <c r="J1067" i="31"/>
  <c r="O1066" i="31"/>
  <c r="G1066" i="31"/>
  <c r="M1065" i="31"/>
  <c r="K1064" i="31"/>
  <c r="Q1063" i="31"/>
  <c r="I1063" i="31"/>
  <c r="O1062" i="31"/>
  <c r="G1062" i="31"/>
  <c r="M1061" i="31"/>
  <c r="K1060" i="31"/>
  <c r="Q1059" i="31"/>
  <c r="I1059" i="31"/>
  <c r="O1058" i="31"/>
  <c r="G1058" i="31"/>
  <c r="M1057" i="31"/>
  <c r="K1056" i="31"/>
  <c r="Q1055" i="31"/>
  <c r="I1055" i="31"/>
  <c r="O1054" i="31"/>
  <c r="G1054"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K1016" i="31"/>
  <c r="Q1015" i="31"/>
  <c r="I1015" i="31"/>
  <c r="O1014" i="31"/>
  <c r="G1014" i="31"/>
  <c r="M1013" i="31"/>
  <c r="K1012" i="31"/>
  <c r="Q1011" i="31"/>
  <c r="I1011" i="31"/>
  <c r="O1010" i="31"/>
  <c r="G1010" i="31"/>
  <c r="M1009" i="31"/>
  <c r="K1008" i="31"/>
  <c r="Q1007" i="31"/>
  <c r="I1007" i="31"/>
  <c r="O1006" i="31"/>
  <c r="G1006" i="31"/>
  <c r="M1005" i="31"/>
  <c r="K1004" i="31"/>
  <c r="Q1003" i="31"/>
  <c r="I1003" i="31"/>
  <c r="O1002" i="31"/>
  <c r="G1002" i="31"/>
  <c r="M1001" i="31"/>
  <c r="K1000" i="31"/>
  <c r="Q999" i="31"/>
  <c r="I999" i="31"/>
  <c r="O998" i="31"/>
  <c r="G998" i="31"/>
  <c r="M997" i="31"/>
  <c r="K996" i="31"/>
  <c r="Q995" i="31"/>
  <c r="I995" i="31"/>
  <c r="O994" i="31"/>
  <c r="G994" i="31"/>
  <c r="M993" i="31"/>
  <c r="K992" i="31"/>
  <c r="Q991" i="31"/>
  <c r="I991" i="31"/>
  <c r="O990" i="31"/>
  <c r="G990" i="31"/>
  <c r="M989" i="31"/>
  <c r="K1062" i="31"/>
  <c r="Q1061" i="31"/>
  <c r="G1056" i="31"/>
  <c r="M1055" i="31"/>
  <c r="I1049" i="31"/>
  <c r="M1039" i="31"/>
  <c r="F1037" i="31"/>
  <c r="K1034" i="31"/>
  <c r="M1031" i="31"/>
  <c r="F1029" i="31"/>
  <c r="K1026" i="31"/>
  <c r="M1023" i="31"/>
  <c r="F1021" i="31"/>
  <c r="K1018" i="31"/>
  <c r="M1015" i="31"/>
  <c r="F1013" i="31"/>
  <c r="K1010" i="31"/>
  <c r="M1007" i="31"/>
  <c r="F1005" i="31"/>
  <c r="K1002" i="31"/>
  <c r="M999" i="31"/>
  <c r="F997" i="31"/>
  <c r="K994" i="31"/>
  <c r="M991" i="31"/>
  <c r="Q989" i="31"/>
  <c r="P988" i="31"/>
  <c r="H988" i="31"/>
  <c r="N987" i="31"/>
  <c r="F987" i="31"/>
  <c r="L986" i="31"/>
  <c r="J985" i="31"/>
  <c r="P984" i="31"/>
  <c r="H984" i="31"/>
  <c r="N983" i="31"/>
  <c r="F983" i="31"/>
  <c r="L982" i="31"/>
  <c r="J981" i="31"/>
  <c r="P980" i="31"/>
  <c r="H980" i="31"/>
  <c r="N979" i="31"/>
  <c r="F979" i="31"/>
  <c r="L978" i="31"/>
  <c r="J977" i="31"/>
  <c r="P976" i="31"/>
  <c r="H976" i="31"/>
  <c r="N975" i="31"/>
  <c r="F975" i="31"/>
  <c r="L974" i="31"/>
  <c r="J973" i="31"/>
  <c r="P972" i="31"/>
  <c r="H972" i="31"/>
  <c r="N971" i="31"/>
  <c r="F971" i="31"/>
  <c r="L970" i="31"/>
  <c r="J969" i="31"/>
  <c r="P968" i="31"/>
  <c r="H968" i="31"/>
  <c r="N967" i="31"/>
  <c r="F967" i="31"/>
  <c r="L966" i="31"/>
  <c r="J965" i="31"/>
  <c r="P964" i="31"/>
  <c r="H964" i="31"/>
  <c r="N963" i="31"/>
  <c r="F963" i="31"/>
  <c r="L962" i="31"/>
  <c r="J961" i="31"/>
  <c r="P960" i="31"/>
  <c r="H960" i="31"/>
  <c r="N959" i="31"/>
  <c r="F959" i="31"/>
  <c r="L958" i="31"/>
  <c r="J957" i="31"/>
  <c r="P956" i="31"/>
  <c r="H956" i="31"/>
  <c r="N955" i="31"/>
  <c r="F955" i="31"/>
  <c r="L954" i="31"/>
  <c r="J953" i="31"/>
  <c r="P952" i="31"/>
  <c r="H952" i="31"/>
  <c r="N951" i="31"/>
  <c r="F951" i="31"/>
  <c r="L950" i="31"/>
  <c r="J949" i="31"/>
  <c r="P948" i="31"/>
  <c r="H948" i="31"/>
  <c r="N947" i="31"/>
  <c r="F947" i="31"/>
  <c r="L946" i="31"/>
  <c r="J945" i="31"/>
  <c r="P944" i="31"/>
  <c r="H944" i="31"/>
  <c r="N943" i="31"/>
  <c r="F943" i="31"/>
  <c r="L942" i="31"/>
  <c r="J941" i="31"/>
  <c r="P940" i="31"/>
  <c r="H940" i="31"/>
  <c r="N939" i="31"/>
  <c r="F939" i="31"/>
  <c r="L938" i="31"/>
  <c r="J937" i="31"/>
  <c r="P936" i="31"/>
  <c r="H936" i="31"/>
  <c r="N935" i="31"/>
  <c r="F935" i="31"/>
  <c r="L934" i="31"/>
  <c r="J933" i="31"/>
  <c r="P932" i="31"/>
  <c r="H932" i="31"/>
  <c r="N931" i="31"/>
  <c r="F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J1068" i="31"/>
  <c r="N1067" i="31"/>
  <c r="I1061" i="31"/>
  <c r="O1048" i="31"/>
  <c r="K1042" i="31"/>
  <c r="Q1041" i="31"/>
  <c r="J1039" i="31"/>
  <c r="O1036" i="31"/>
  <c r="H1034" i="31"/>
  <c r="Q1033" i="31"/>
  <c r="J1031" i="31"/>
  <c r="O1028" i="31"/>
  <c r="H1026" i="31"/>
  <c r="Q1025" i="31"/>
  <c r="J1023" i="31"/>
  <c r="O1020" i="31"/>
  <c r="H1018" i="31"/>
  <c r="Q1017" i="31"/>
  <c r="J1015" i="31"/>
  <c r="O1012" i="31"/>
  <c r="H1010" i="31"/>
  <c r="Q1009" i="31"/>
  <c r="J1007" i="31"/>
  <c r="O1004" i="31"/>
  <c r="H1002" i="31"/>
  <c r="Q1001" i="31"/>
  <c r="J999" i="31"/>
  <c r="O996" i="31"/>
  <c r="H994" i="31"/>
  <c r="Q993" i="31"/>
  <c r="J991" i="31"/>
  <c r="N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930" i="31"/>
  <c r="Q929" i="31"/>
  <c r="I929" i="31"/>
  <c r="O928" i="31"/>
  <c r="G928" i="31"/>
  <c r="M927" i="31"/>
  <c r="K926" i="31"/>
  <c r="Q925" i="31"/>
  <c r="I925" i="31"/>
  <c r="O924" i="31"/>
  <c r="G924" i="31"/>
  <c r="M923" i="31"/>
  <c r="K922" i="31"/>
  <c r="O1060" i="31"/>
  <c r="K1054" i="31"/>
  <c r="Q1053" i="31"/>
  <c r="G1048" i="31"/>
  <c r="M1047" i="31"/>
  <c r="N1041" i="31"/>
  <c r="L1036" i="31"/>
  <c r="N1033" i="31"/>
  <c r="L1028" i="31"/>
  <c r="N1025" i="31"/>
  <c r="L1020" i="31"/>
  <c r="N1017" i="31"/>
  <c r="L1012" i="31"/>
  <c r="N1009" i="31"/>
  <c r="L1004" i="31"/>
  <c r="N1001" i="31"/>
  <c r="L996" i="31"/>
  <c r="N993" i="31"/>
  <c r="K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J930" i="31"/>
  <c r="P929" i="31"/>
  <c r="H929" i="31"/>
  <c r="N928" i="31"/>
  <c r="F928" i="31"/>
  <c r="L927" i="31"/>
  <c r="J926" i="31"/>
  <c r="P925" i="31"/>
  <c r="H925" i="31"/>
  <c r="N924" i="31"/>
  <c r="F924" i="31"/>
  <c r="L923" i="31"/>
  <c r="J922" i="31"/>
  <c r="P921" i="31"/>
  <c r="H921" i="31"/>
  <c r="N920" i="31"/>
  <c r="F920" i="31"/>
  <c r="L919" i="31"/>
  <c r="J918" i="31"/>
  <c r="P917" i="31"/>
  <c r="H1076" i="31"/>
  <c r="K1066" i="31"/>
  <c r="Q1065" i="31"/>
  <c r="G1060" i="31"/>
  <c r="M1059" i="31"/>
  <c r="I1053" i="31"/>
  <c r="I1041" i="31"/>
  <c r="P1038" i="31"/>
  <c r="G1036" i="31"/>
  <c r="I1033" i="31"/>
  <c r="P1030" i="31"/>
  <c r="G1028" i="31"/>
  <c r="I1025" i="31"/>
  <c r="P1022" i="31"/>
  <c r="G1020" i="31"/>
  <c r="I1017" i="31"/>
  <c r="P1014" i="31"/>
  <c r="G1012" i="31"/>
  <c r="I1009" i="31"/>
  <c r="P1006" i="31"/>
  <c r="G1004" i="31"/>
  <c r="I1001" i="31"/>
  <c r="P998" i="31"/>
  <c r="G996" i="31"/>
  <c r="I993" i="31"/>
  <c r="P990" i="31"/>
  <c r="J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K931" i="31"/>
  <c r="Q930" i="31"/>
  <c r="I930" i="31"/>
  <c r="O929" i="31"/>
  <c r="G929" i="31"/>
  <c r="M928" i="31"/>
  <c r="K927" i="31"/>
  <c r="Q926" i="31"/>
  <c r="I926" i="31"/>
  <c r="O925" i="31"/>
  <c r="G925" i="31"/>
  <c r="H1073" i="31"/>
  <c r="I1065" i="31"/>
  <c r="O1052" i="31"/>
  <c r="K1046" i="31"/>
  <c r="Q1045" i="31"/>
  <c r="F1041" i="31"/>
  <c r="K1038" i="31"/>
  <c r="M1035" i="31"/>
  <c r="F1033" i="31"/>
  <c r="K1030" i="31"/>
  <c r="M1027" i="31"/>
  <c r="F1025" i="31"/>
  <c r="K1022" i="31"/>
  <c r="M1019" i="31"/>
  <c r="F1017" i="31"/>
  <c r="K1014" i="31"/>
  <c r="M1011" i="31"/>
  <c r="F1009" i="31"/>
  <c r="K1006" i="31"/>
  <c r="M1003" i="31"/>
  <c r="F1001" i="31"/>
  <c r="K998" i="31"/>
  <c r="M995" i="31"/>
  <c r="F993" i="31"/>
  <c r="L990" i="31"/>
  <c r="I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L932" i="31"/>
  <c r="J931" i="31"/>
  <c r="P930" i="31"/>
  <c r="H930" i="31"/>
  <c r="N929" i="31"/>
  <c r="F929" i="31"/>
  <c r="L928" i="31"/>
  <c r="J927" i="31"/>
  <c r="P926" i="31"/>
  <c r="H926" i="31"/>
  <c r="N925" i="31"/>
  <c r="F925" i="31"/>
  <c r="L924" i="31"/>
  <c r="J923" i="31"/>
  <c r="P922" i="31"/>
  <c r="H922" i="31"/>
  <c r="N921" i="31"/>
  <c r="F921" i="31"/>
  <c r="L920" i="31"/>
  <c r="J919" i="31"/>
  <c r="P918" i="31"/>
  <c r="H918" i="31"/>
  <c r="N917" i="31"/>
  <c r="F917" i="31"/>
  <c r="L1072" i="31"/>
  <c r="N1071" i="31"/>
  <c r="O1064" i="31"/>
  <c r="K1058" i="31"/>
  <c r="Q1057" i="31"/>
  <c r="G1052" i="31"/>
  <c r="M1051" i="31"/>
  <c r="I1045" i="31"/>
  <c r="O1040" i="31"/>
  <c r="H1038" i="31"/>
  <c r="Q1037" i="31"/>
  <c r="J1035" i="31"/>
  <c r="O1032" i="31"/>
  <c r="H1030" i="31"/>
  <c r="Q1029" i="31"/>
  <c r="J1027" i="31"/>
  <c r="O1024" i="31"/>
  <c r="H1022" i="31"/>
  <c r="Q1021" i="31"/>
  <c r="J1019" i="31"/>
  <c r="O1016" i="31"/>
  <c r="H1014" i="31"/>
  <c r="Q1013" i="31"/>
  <c r="J1011" i="31"/>
  <c r="O1008" i="31"/>
  <c r="H1006" i="31"/>
  <c r="Q1005" i="31"/>
  <c r="J1003" i="31"/>
  <c r="O1000" i="31"/>
  <c r="H998" i="31"/>
  <c r="Q997" i="31"/>
  <c r="J995" i="31"/>
  <c r="O992" i="31"/>
  <c r="K990" i="31"/>
  <c r="F989" i="31"/>
  <c r="K988" i="31"/>
  <c r="Q987" i="31"/>
  <c r="I987" i="31"/>
  <c r="O986" i="31"/>
  <c r="G986" i="31"/>
  <c r="M985" i="31"/>
  <c r="K984" i="31"/>
  <c r="Q983" i="31"/>
  <c r="I983" i="31"/>
  <c r="O982" i="31"/>
  <c r="G982" i="31"/>
  <c r="M981" i="31"/>
  <c r="K980" i="31"/>
  <c r="Q979" i="31"/>
  <c r="I979" i="31"/>
  <c r="O978" i="31"/>
  <c r="G978" i="31"/>
  <c r="M977" i="31"/>
  <c r="K976" i="31"/>
  <c r="Q975" i="31"/>
  <c r="I975" i="31"/>
  <c r="O974" i="31"/>
  <c r="G974" i="31"/>
  <c r="M973" i="31"/>
  <c r="K972" i="31"/>
  <c r="Q971" i="31"/>
  <c r="I971" i="31"/>
  <c r="O970" i="31"/>
  <c r="G970" i="31"/>
  <c r="M969" i="31"/>
  <c r="K968" i="31"/>
  <c r="Q967" i="31"/>
  <c r="I967" i="31"/>
  <c r="O966" i="31"/>
  <c r="G966" i="31"/>
  <c r="M965" i="31"/>
  <c r="K964" i="31"/>
  <c r="Q963" i="31"/>
  <c r="I963" i="31"/>
  <c r="O962" i="31"/>
  <c r="G962" i="31"/>
  <c r="M961" i="31"/>
  <c r="K960" i="31"/>
  <c r="Q959" i="31"/>
  <c r="I959" i="31"/>
  <c r="O958" i="31"/>
  <c r="G958" i="31"/>
  <c r="M957" i="31"/>
  <c r="K956" i="31"/>
  <c r="Q955" i="31"/>
  <c r="I955" i="31"/>
  <c r="O954" i="31"/>
  <c r="G954" i="31"/>
  <c r="M953" i="31"/>
  <c r="K952" i="31"/>
  <c r="Q951" i="31"/>
  <c r="I951" i="31"/>
  <c r="O950" i="31"/>
  <c r="G950" i="31"/>
  <c r="M949" i="31"/>
  <c r="K948" i="31"/>
  <c r="Q947" i="31"/>
  <c r="I947" i="31"/>
  <c r="O946" i="31"/>
  <c r="G946" i="31"/>
  <c r="M945" i="31"/>
  <c r="K944" i="31"/>
  <c r="Q943" i="31"/>
  <c r="I943" i="31"/>
  <c r="O942" i="31"/>
  <c r="G942" i="31"/>
  <c r="M941" i="31"/>
  <c r="K940" i="31"/>
  <c r="Q939" i="31"/>
  <c r="I939" i="31"/>
  <c r="O938" i="31"/>
  <c r="G938" i="31"/>
  <c r="M937" i="31"/>
  <c r="K936" i="31"/>
  <c r="Q935" i="31"/>
  <c r="I935" i="31"/>
  <c r="O934" i="31"/>
  <c r="G934" i="31"/>
  <c r="M933" i="31"/>
  <c r="K932" i="31"/>
  <c r="Q931" i="31"/>
  <c r="I931" i="31"/>
  <c r="O930" i="31"/>
  <c r="G930" i="31"/>
  <c r="M929" i="31"/>
  <c r="K928" i="31"/>
  <c r="Q927" i="31"/>
  <c r="I927" i="31"/>
  <c r="O926" i="31"/>
  <c r="G926" i="31"/>
  <c r="M925" i="31"/>
  <c r="K924" i="31"/>
  <c r="Q923" i="31"/>
  <c r="I923" i="31"/>
  <c r="G1064" i="31"/>
  <c r="M1063" i="31"/>
  <c r="I1057" i="31"/>
  <c r="O1044" i="31"/>
  <c r="L1040" i="31"/>
  <c r="N1037" i="31"/>
  <c r="L1032" i="31"/>
  <c r="N1029" i="31"/>
  <c r="L1024" i="31"/>
  <c r="N1021" i="31"/>
  <c r="L1016" i="31"/>
  <c r="N1013" i="31"/>
  <c r="L1008" i="31"/>
  <c r="N1005" i="31"/>
  <c r="L1000" i="31"/>
  <c r="N997" i="31"/>
  <c r="L992" i="31"/>
  <c r="H990"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I1070" i="31"/>
  <c r="N1069" i="31"/>
  <c r="I984" i="31"/>
  <c r="O983" i="31"/>
  <c r="K977" i="31"/>
  <c r="G971" i="31"/>
  <c r="Q964" i="31"/>
  <c r="M958" i="31"/>
  <c r="I952" i="31"/>
  <c r="O951" i="31"/>
  <c r="K945" i="31"/>
  <c r="G939" i="31"/>
  <c r="Q932" i="31"/>
  <c r="M926" i="31"/>
  <c r="Q922" i="31"/>
  <c r="K921" i="31"/>
  <c r="I920" i="31"/>
  <c r="O917" i="31"/>
  <c r="O916" i="31"/>
  <c r="I915" i="31"/>
  <c r="K914" i="31"/>
  <c r="N913" i="31"/>
  <c r="Q912" i="31"/>
  <c r="H912" i="31"/>
  <c r="M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N852" i="31"/>
  <c r="F852" i="31"/>
  <c r="L851" i="31"/>
  <c r="J850" i="31"/>
  <c r="P849" i="31"/>
  <c r="H849" i="31"/>
  <c r="N848" i="31"/>
  <c r="F848" i="31"/>
  <c r="L847" i="31"/>
  <c r="J846" i="31"/>
  <c r="P845" i="31"/>
  <c r="H845" i="31"/>
  <c r="N844" i="31"/>
  <c r="F844" i="31"/>
  <c r="L843" i="31"/>
  <c r="J842" i="31"/>
  <c r="P841" i="31"/>
  <c r="H841" i="31"/>
  <c r="N840" i="31"/>
  <c r="G1044" i="31"/>
  <c r="M1043" i="31"/>
  <c r="G1040" i="31"/>
  <c r="I1037" i="31"/>
  <c r="P1034" i="31"/>
  <c r="G1032" i="31"/>
  <c r="I1029" i="31"/>
  <c r="P1026" i="31"/>
  <c r="G1024" i="31"/>
  <c r="I1021" i="31"/>
  <c r="P1018" i="31"/>
  <c r="G1016" i="31"/>
  <c r="I1013" i="31"/>
  <c r="P1010" i="31"/>
  <c r="G1008" i="31"/>
  <c r="I1005" i="31"/>
  <c r="P1002" i="31"/>
  <c r="G1000" i="31"/>
  <c r="I997" i="31"/>
  <c r="P994" i="31"/>
  <c r="G992" i="31"/>
  <c r="G983" i="31"/>
  <c r="Q976" i="31"/>
  <c r="M970" i="31"/>
  <c r="I964" i="31"/>
  <c r="O963" i="31"/>
  <c r="K957" i="31"/>
  <c r="G951" i="31"/>
  <c r="Q944" i="31"/>
  <c r="M938" i="31"/>
  <c r="I932" i="31"/>
  <c r="O931" i="31"/>
  <c r="K925" i="31"/>
  <c r="O922" i="31"/>
  <c r="I921" i="31"/>
  <c r="G920" i="31"/>
  <c r="Q918" i="31"/>
  <c r="M917" i="31"/>
  <c r="N916" i="31"/>
  <c r="G915" i="31"/>
  <c r="J914" i="31"/>
  <c r="M913" i="31"/>
  <c r="P912" i="31"/>
  <c r="G912" i="31"/>
  <c r="L911" i="31"/>
  <c r="Q910" i="31"/>
  <c r="I910" i="31"/>
  <c r="O909" i="31"/>
  <c r="G909" i="31"/>
  <c r="M908" i="31"/>
  <c r="K907" i="31"/>
  <c r="Q906" i="31"/>
  <c r="I906" i="31"/>
  <c r="O905" i="31"/>
  <c r="G905" i="31"/>
  <c r="M904" i="31"/>
  <c r="K903" i="31"/>
  <c r="Q902" i="31"/>
  <c r="I902" i="31"/>
  <c r="O901" i="31"/>
  <c r="G901" i="31"/>
  <c r="M900" i="31"/>
  <c r="K899" i="31"/>
  <c r="Q898" i="31"/>
  <c r="I898" i="31"/>
  <c r="O897" i="31"/>
  <c r="G897" i="31"/>
  <c r="M896" i="31"/>
  <c r="K895" i="31"/>
  <c r="Q894" i="31"/>
  <c r="I894" i="31"/>
  <c r="O893" i="31"/>
  <c r="G893" i="31"/>
  <c r="M892" i="31"/>
  <c r="K891" i="31"/>
  <c r="Q890" i="31"/>
  <c r="I890" i="31"/>
  <c r="O889" i="31"/>
  <c r="G889" i="31"/>
  <c r="M888" i="31"/>
  <c r="K887" i="31"/>
  <c r="Q886" i="31"/>
  <c r="I886" i="31"/>
  <c r="O885" i="31"/>
  <c r="G885" i="31"/>
  <c r="M884" i="31"/>
  <c r="K883" i="31"/>
  <c r="Q882" i="31"/>
  <c r="I882" i="31"/>
  <c r="O881" i="31"/>
  <c r="G881" i="31"/>
  <c r="M880" i="31"/>
  <c r="K879" i="31"/>
  <c r="Q878" i="31"/>
  <c r="I878" i="31"/>
  <c r="O877" i="31"/>
  <c r="G877" i="31"/>
  <c r="M876" i="31"/>
  <c r="K875" i="31"/>
  <c r="Q874" i="31"/>
  <c r="I874" i="31"/>
  <c r="O873" i="31"/>
  <c r="G873" i="31"/>
  <c r="M872" i="31"/>
  <c r="K871" i="31"/>
  <c r="Q870" i="31"/>
  <c r="I870" i="31"/>
  <c r="O869" i="31"/>
  <c r="G869" i="31"/>
  <c r="M868" i="31"/>
  <c r="K867" i="31"/>
  <c r="Q866" i="31"/>
  <c r="I866" i="31"/>
  <c r="O865" i="31"/>
  <c r="G865" i="31"/>
  <c r="M864" i="31"/>
  <c r="K863" i="31"/>
  <c r="Q862" i="31"/>
  <c r="I862" i="31"/>
  <c r="O861" i="31"/>
  <c r="G861" i="31"/>
  <c r="M860" i="31"/>
  <c r="K859" i="31"/>
  <c r="Q858" i="31"/>
  <c r="I858" i="31"/>
  <c r="O857" i="31"/>
  <c r="G857" i="31"/>
  <c r="M856" i="31"/>
  <c r="K855" i="31"/>
  <c r="Q854" i="31"/>
  <c r="I854" i="31"/>
  <c r="O853" i="31"/>
  <c r="G853" i="31"/>
  <c r="M852" i="31"/>
  <c r="K851" i="31"/>
  <c r="Q850" i="31"/>
  <c r="I850" i="31"/>
  <c r="O849" i="31"/>
  <c r="G849" i="31"/>
  <c r="M848" i="31"/>
  <c r="K847" i="31"/>
  <c r="K1050" i="31"/>
  <c r="Q1049" i="31"/>
  <c r="Q988" i="31"/>
  <c r="M982" i="31"/>
  <c r="I976" i="31"/>
  <c r="O975" i="31"/>
  <c r="K969" i="31"/>
  <c r="G963" i="31"/>
  <c r="Q956" i="31"/>
  <c r="M950" i="31"/>
  <c r="I944" i="31"/>
  <c r="O943" i="31"/>
  <c r="K937" i="31"/>
  <c r="G931" i="31"/>
  <c r="Q924" i="31"/>
  <c r="M922" i="31"/>
  <c r="G921" i="31"/>
  <c r="Q919" i="31"/>
  <c r="O918" i="31"/>
  <c r="K917" i="31"/>
  <c r="M916" i="31"/>
  <c r="Q915" i="31"/>
  <c r="I914" i="31"/>
  <c r="K913" i="31"/>
  <c r="O912" i="31"/>
  <c r="F912" i="31"/>
  <c r="K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P854" i="31"/>
  <c r="H854" i="31"/>
  <c r="N853" i="31"/>
  <c r="F853" i="31"/>
  <c r="L852" i="31"/>
  <c r="J851" i="31"/>
  <c r="P850" i="31"/>
  <c r="H850" i="31"/>
  <c r="N849" i="31"/>
  <c r="F849" i="31"/>
  <c r="L848" i="31"/>
  <c r="J847" i="31"/>
  <c r="P846" i="31"/>
  <c r="H846" i="31"/>
  <c r="N845" i="31"/>
  <c r="F845" i="31"/>
  <c r="L844" i="31"/>
  <c r="J843" i="31"/>
  <c r="I988" i="31"/>
  <c r="O987" i="31"/>
  <c r="K981" i="31"/>
  <c r="G975" i="31"/>
  <c r="Q968" i="31"/>
  <c r="M962" i="31"/>
  <c r="I956" i="31"/>
  <c r="O955" i="31"/>
  <c r="K949" i="31"/>
  <c r="G943" i="31"/>
  <c r="Q936" i="31"/>
  <c r="M930" i="31"/>
  <c r="M924" i="31"/>
  <c r="I922" i="31"/>
  <c r="O919" i="31"/>
  <c r="M918" i="31"/>
  <c r="I917" i="31"/>
  <c r="L916" i="31"/>
  <c r="O915" i="31"/>
  <c r="H914" i="31"/>
  <c r="I913" i="31"/>
  <c r="N912" i="31"/>
  <c r="J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Q863" i="31"/>
  <c r="I863" i="31"/>
  <c r="O862" i="31"/>
  <c r="G862" i="31"/>
  <c r="M861" i="31"/>
  <c r="K860" i="31"/>
  <c r="Q859" i="31"/>
  <c r="I859" i="31"/>
  <c r="O858" i="31"/>
  <c r="G858" i="31"/>
  <c r="M857" i="31"/>
  <c r="K856" i="31"/>
  <c r="Q855" i="31"/>
  <c r="I855" i="31"/>
  <c r="O854" i="31"/>
  <c r="G854" i="31"/>
  <c r="M853" i="31"/>
  <c r="K852" i="31"/>
  <c r="Q851" i="31"/>
  <c r="I851" i="31"/>
  <c r="O850" i="31"/>
  <c r="G850" i="31"/>
  <c r="M849" i="31"/>
  <c r="K848" i="31"/>
  <c r="Q847" i="31"/>
  <c r="I847" i="31"/>
  <c r="O846" i="31"/>
  <c r="G846" i="31"/>
  <c r="M845" i="31"/>
  <c r="K844" i="31"/>
  <c r="Q843" i="31"/>
  <c r="I843" i="31"/>
  <c r="O842" i="31"/>
  <c r="G842" i="31"/>
  <c r="M841" i="31"/>
  <c r="K840" i="31"/>
  <c r="O1056" i="31"/>
  <c r="G987" i="31"/>
  <c r="Q980" i="31"/>
  <c r="M974" i="31"/>
  <c r="I968" i="31"/>
  <c r="O967" i="31"/>
  <c r="K961" i="31"/>
  <c r="G955" i="31"/>
  <c r="Q948" i="31"/>
  <c r="M942" i="31"/>
  <c r="I936" i="31"/>
  <c r="O935" i="31"/>
  <c r="K929" i="31"/>
  <c r="I924" i="31"/>
  <c r="G922" i="31"/>
  <c r="Q920" i="31"/>
  <c r="M919" i="31"/>
  <c r="K918" i="31"/>
  <c r="H917" i="31"/>
  <c r="K916" i="31"/>
  <c r="M915" i="31"/>
  <c r="Q914" i="31"/>
  <c r="G914" i="31"/>
  <c r="H913" i="31"/>
  <c r="M912" i="31"/>
  <c r="I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M986" i="31"/>
  <c r="I980" i="31"/>
  <c r="O979" i="31"/>
  <c r="K973" i="31"/>
  <c r="G967" i="31"/>
  <c r="Q960" i="31"/>
  <c r="M954" i="31"/>
  <c r="I948" i="31"/>
  <c r="O947" i="31"/>
  <c r="K941" i="31"/>
  <c r="G935" i="31"/>
  <c r="Q928" i="31"/>
  <c r="O923" i="31"/>
  <c r="Q921" i="31"/>
  <c r="O920" i="31"/>
  <c r="K919" i="31"/>
  <c r="I918" i="31"/>
  <c r="G917" i="31"/>
  <c r="I916" i="31"/>
  <c r="L915" i="31"/>
  <c r="P914" i="31"/>
  <c r="Q913" i="31"/>
  <c r="G913" i="31"/>
  <c r="L912" i="31"/>
  <c r="Q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M866" i="31"/>
  <c r="K865" i="31"/>
  <c r="Q864" i="31"/>
  <c r="I864" i="31"/>
  <c r="O863" i="31"/>
  <c r="G863" i="31"/>
  <c r="M862" i="31"/>
  <c r="K861" i="31"/>
  <c r="Q860" i="31"/>
  <c r="I860" i="31"/>
  <c r="O859" i="31"/>
  <c r="G859" i="31"/>
  <c r="M858" i="31"/>
  <c r="K857" i="31"/>
  <c r="Q856" i="31"/>
  <c r="I856" i="31"/>
  <c r="O855" i="31"/>
  <c r="G855" i="31"/>
  <c r="M854" i="31"/>
  <c r="K853" i="31"/>
  <c r="Q852" i="31"/>
  <c r="I852" i="31"/>
  <c r="O851" i="31"/>
  <c r="G851" i="31"/>
  <c r="M850" i="31"/>
  <c r="K849" i="31"/>
  <c r="Q848" i="31"/>
  <c r="I848" i="31"/>
  <c r="O847" i="31"/>
  <c r="G847" i="31"/>
  <c r="M846" i="31"/>
  <c r="K845" i="31"/>
  <c r="Q844" i="31"/>
  <c r="I844" i="31"/>
  <c r="O843" i="31"/>
  <c r="G843" i="31"/>
  <c r="M842" i="31"/>
  <c r="K841" i="31"/>
  <c r="Q840" i="31"/>
  <c r="I840" i="31"/>
  <c r="K985" i="31"/>
  <c r="G979" i="31"/>
  <c r="Q972" i="31"/>
  <c r="M966" i="31"/>
  <c r="I960" i="31"/>
  <c r="O959" i="31"/>
  <c r="K953" i="31"/>
  <c r="G947" i="31"/>
  <c r="Q940" i="31"/>
  <c r="M934" i="31"/>
  <c r="I928" i="31"/>
  <c r="O927" i="31"/>
  <c r="K923" i="31"/>
  <c r="O921" i="31"/>
  <c r="M920" i="31"/>
  <c r="I919" i="31"/>
  <c r="G918" i="31"/>
  <c r="G916" i="31"/>
  <c r="K915" i="31"/>
  <c r="O914" i="31"/>
  <c r="P913" i="31"/>
  <c r="F913" i="31"/>
  <c r="K912" i="31"/>
  <c r="O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858" i="31"/>
  <c r="J857" i="31"/>
  <c r="P856" i="31"/>
  <c r="H856" i="31"/>
  <c r="N855" i="31"/>
  <c r="F855" i="31"/>
  <c r="L854" i="31"/>
  <c r="J853" i="31"/>
  <c r="P852" i="31"/>
  <c r="H852" i="31"/>
  <c r="N851" i="31"/>
  <c r="F851" i="31"/>
  <c r="L850" i="31"/>
  <c r="J849" i="31"/>
  <c r="P848" i="31"/>
  <c r="H848" i="31"/>
  <c r="N847" i="31"/>
  <c r="F847" i="31"/>
  <c r="L846" i="31"/>
  <c r="J845" i="31"/>
  <c r="P844" i="31"/>
  <c r="H844" i="31"/>
  <c r="N843" i="31"/>
  <c r="F843" i="31"/>
  <c r="L842" i="31"/>
  <c r="J841" i="31"/>
  <c r="K965" i="31"/>
  <c r="J915" i="31"/>
  <c r="G908" i="31"/>
  <c r="M907" i="31"/>
  <c r="I901" i="31"/>
  <c r="O888" i="31"/>
  <c r="K882" i="31"/>
  <c r="Q881" i="31"/>
  <c r="G876" i="31"/>
  <c r="M875" i="31"/>
  <c r="I869" i="31"/>
  <c r="O860" i="31"/>
  <c r="F858" i="31"/>
  <c r="M855" i="31"/>
  <c r="I853" i="31"/>
  <c r="N850" i="31"/>
  <c r="J848" i="31"/>
  <c r="I846" i="31"/>
  <c r="O844" i="31"/>
  <c r="Q841" i="31"/>
  <c r="P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813" i="31"/>
  <c r="G813" i="31"/>
  <c r="M812" i="31"/>
  <c r="K811" i="31"/>
  <c r="Q810" i="31"/>
  <c r="I810" i="31"/>
  <c r="O809" i="31"/>
  <c r="G809" i="31"/>
  <c r="M808" i="31"/>
  <c r="K807" i="31"/>
  <c r="Q806" i="31"/>
  <c r="I806" i="31"/>
  <c r="O805" i="31"/>
  <c r="G805" i="31"/>
  <c r="M804"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O785" i="31"/>
  <c r="G785" i="31"/>
  <c r="M784" i="31"/>
  <c r="K783" i="31"/>
  <c r="Q782" i="31"/>
  <c r="I782" i="31"/>
  <c r="O781" i="31"/>
  <c r="G781" i="31"/>
  <c r="M780" i="31"/>
  <c r="K779" i="31"/>
  <c r="Q778" i="31"/>
  <c r="I778" i="31"/>
  <c r="O777" i="31"/>
  <c r="G777" i="31"/>
  <c r="M776" i="31"/>
  <c r="K775" i="31"/>
  <c r="Q774" i="31"/>
  <c r="I774" i="31"/>
  <c r="O773" i="31"/>
  <c r="G773" i="31"/>
  <c r="M772" i="31"/>
  <c r="K771" i="31"/>
  <c r="Q770" i="31"/>
  <c r="I770" i="31"/>
  <c r="O769" i="31"/>
  <c r="I940" i="31"/>
  <c r="O939" i="31"/>
  <c r="M914" i="31"/>
  <c r="O913" i="31"/>
  <c r="O900" i="31"/>
  <c r="K894" i="31"/>
  <c r="Q893" i="31"/>
  <c r="G888" i="31"/>
  <c r="M887" i="31"/>
  <c r="I881" i="31"/>
  <c r="O868" i="31"/>
  <c r="N862" i="31"/>
  <c r="J860" i="31"/>
  <c r="Q857" i="31"/>
  <c r="H855" i="31"/>
  <c r="K850" i="31"/>
  <c r="G848" i="31"/>
  <c r="P847" i="31"/>
  <c r="F846" i="31"/>
  <c r="M844" i="31"/>
  <c r="Q842" i="31"/>
  <c r="O841" i="31"/>
  <c r="O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813" i="31"/>
  <c r="F813" i="31"/>
  <c r="L812" i="31"/>
  <c r="J811" i="31"/>
  <c r="P810" i="31"/>
  <c r="H810" i="31"/>
  <c r="N809" i="31"/>
  <c r="F809" i="31"/>
  <c r="L808" i="31"/>
  <c r="J807" i="31"/>
  <c r="P806" i="31"/>
  <c r="H806" i="31"/>
  <c r="N805" i="31"/>
  <c r="F805" i="31"/>
  <c r="L804"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P786" i="31"/>
  <c r="H786" i="31"/>
  <c r="N785" i="31"/>
  <c r="F785" i="31"/>
  <c r="I972" i="31"/>
  <c r="O971" i="31"/>
  <c r="M946" i="31"/>
  <c r="K906" i="31"/>
  <c r="Q905" i="31"/>
  <c r="G900" i="31"/>
  <c r="M899" i="31"/>
  <c r="I893" i="31"/>
  <c r="O880" i="31"/>
  <c r="K874" i="31"/>
  <c r="Q873" i="31"/>
  <c r="G868" i="31"/>
  <c r="M867" i="31"/>
  <c r="K862" i="31"/>
  <c r="G860" i="31"/>
  <c r="P859" i="31"/>
  <c r="L857" i="31"/>
  <c r="O852" i="31"/>
  <c r="F850" i="31"/>
  <c r="M847" i="31"/>
  <c r="Q845" i="31"/>
  <c r="J844" i="31"/>
  <c r="P842" i="31"/>
  <c r="N841" i="31"/>
  <c r="M840" i="31"/>
  <c r="Q839" i="31"/>
  <c r="I839" i="31"/>
  <c r="O838" i="31"/>
  <c r="G838" i="31"/>
  <c r="M837" i="31"/>
  <c r="K836" i="31"/>
  <c r="Q835" i="31"/>
  <c r="I835" i="31"/>
  <c r="O834" i="31"/>
  <c r="G834" i="31"/>
  <c r="M833" i="31"/>
  <c r="K832" i="31"/>
  <c r="Q831" i="31"/>
  <c r="I831" i="31"/>
  <c r="O830" i="31"/>
  <c r="G830" i="31"/>
  <c r="M829" i="31"/>
  <c r="K828" i="31"/>
  <c r="Q827" i="31"/>
  <c r="I827" i="31"/>
  <c r="O826" i="31"/>
  <c r="G826" i="31"/>
  <c r="M825" i="31"/>
  <c r="K824" i="31"/>
  <c r="Q823" i="31"/>
  <c r="I823" i="31"/>
  <c r="O822" i="31"/>
  <c r="G822" i="31"/>
  <c r="M821" i="31"/>
  <c r="K820" i="31"/>
  <c r="Q819" i="31"/>
  <c r="I819" i="31"/>
  <c r="O818" i="31"/>
  <c r="G818" i="31"/>
  <c r="M817" i="31"/>
  <c r="K816" i="31"/>
  <c r="Q815" i="31"/>
  <c r="I815" i="31"/>
  <c r="O814" i="31"/>
  <c r="G814" i="31"/>
  <c r="M813" i="31"/>
  <c r="K812" i="31"/>
  <c r="Q811" i="31"/>
  <c r="I811" i="31"/>
  <c r="O810" i="31"/>
  <c r="G810" i="31"/>
  <c r="M809" i="31"/>
  <c r="K808" i="31"/>
  <c r="Q807" i="31"/>
  <c r="I807" i="31"/>
  <c r="O806" i="31"/>
  <c r="G806" i="31"/>
  <c r="M805" i="31"/>
  <c r="K804" i="31"/>
  <c r="Q803" i="31"/>
  <c r="I803" i="31"/>
  <c r="O802" i="31"/>
  <c r="G802" i="31"/>
  <c r="M801" i="31"/>
  <c r="K800" i="31"/>
  <c r="Q799" i="31"/>
  <c r="I799" i="31"/>
  <c r="O798" i="31"/>
  <c r="G798" i="31"/>
  <c r="M797" i="31"/>
  <c r="K796" i="31"/>
  <c r="Q795" i="31"/>
  <c r="I795" i="31"/>
  <c r="O794" i="31"/>
  <c r="G794" i="31"/>
  <c r="M793" i="31"/>
  <c r="K792" i="31"/>
  <c r="Q791" i="31"/>
  <c r="I791" i="31"/>
  <c r="O790" i="31"/>
  <c r="G790" i="31"/>
  <c r="M789" i="31"/>
  <c r="K788" i="31"/>
  <c r="Q787" i="31"/>
  <c r="I787" i="31"/>
  <c r="O786" i="31"/>
  <c r="G786" i="31"/>
  <c r="M785" i="31"/>
  <c r="K784" i="31"/>
  <c r="Q783" i="31"/>
  <c r="I783" i="31"/>
  <c r="O782" i="31"/>
  <c r="G782" i="31"/>
  <c r="M781" i="31"/>
  <c r="K780" i="31"/>
  <c r="Q779" i="31"/>
  <c r="I779" i="31"/>
  <c r="O778" i="31"/>
  <c r="G778" i="31"/>
  <c r="M777" i="31"/>
  <c r="K776" i="31"/>
  <c r="Q775" i="31"/>
  <c r="I775" i="31"/>
  <c r="O774" i="31"/>
  <c r="G774" i="31"/>
  <c r="M978" i="31"/>
  <c r="I912" i="31"/>
  <c r="N911" i="31"/>
  <c r="I905" i="31"/>
  <c r="O892" i="31"/>
  <c r="K886" i="31"/>
  <c r="Q885" i="31"/>
  <c r="G880" i="31"/>
  <c r="M879" i="31"/>
  <c r="I873" i="31"/>
  <c r="F862" i="31"/>
  <c r="M859" i="31"/>
  <c r="I857" i="31"/>
  <c r="N854" i="31"/>
  <c r="J852" i="31"/>
  <c r="Q849" i="31"/>
  <c r="H847" i="31"/>
  <c r="O845" i="31"/>
  <c r="G844" i="31"/>
  <c r="N842" i="31"/>
  <c r="L841" i="31"/>
  <c r="L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813" i="31"/>
  <c r="J812" i="31"/>
  <c r="P811" i="31"/>
  <c r="H811" i="31"/>
  <c r="N810" i="31"/>
  <c r="F810" i="31"/>
  <c r="L809" i="31"/>
  <c r="J808" i="31"/>
  <c r="P807" i="31"/>
  <c r="H807" i="31"/>
  <c r="N806" i="31"/>
  <c r="F806" i="31"/>
  <c r="L805" i="31"/>
  <c r="J804"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F786" i="31"/>
  <c r="L785" i="31"/>
  <c r="J784" i="31"/>
  <c r="P783" i="31"/>
  <c r="H783" i="31"/>
  <c r="N782" i="31"/>
  <c r="F782" i="31"/>
  <c r="L781" i="31"/>
  <c r="J780" i="31"/>
  <c r="P779" i="31"/>
  <c r="Q952" i="31"/>
  <c r="G923" i="31"/>
  <c r="M921" i="31"/>
  <c r="O904" i="31"/>
  <c r="K898" i="31"/>
  <c r="Q897" i="31"/>
  <c r="G892" i="31"/>
  <c r="M891" i="31"/>
  <c r="I885" i="31"/>
  <c r="O872" i="31"/>
  <c r="K866" i="31"/>
  <c r="Q865" i="31"/>
  <c r="Q861" i="31"/>
  <c r="H859" i="31"/>
  <c r="K854" i="31"/>
  <c r="G852" i="31"/>
  <c r="P851" i="31"/>
  <c r="L849" i="31"/>
  <c r="L845" i="31"/>
  <c r="P843" i="31"/>
  <c r="K842" i="31"/>
  <c r="I841" i="31"/>
  <c r="J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813" i="31"/>
  <c r="Q812" i="31"/>
  <c r="I812" i="31"/>
  <c r="O811" i="31"/>
  <c r="G811" i="31"/>
  <c r="M810" i="31"/>
  <c r="K809" i="31"/>
  <c r="Q808" i="31"/>
  <c r="I808" i="31"/>
  <c r="O807" i="31"/>
  <c r="G807" i="31"/>
  <c r="M806" i="31"/>
  <c r="K805" i="31"/>
  <c r="Q804" i="31"/>
  <c r="I804" i="31"/>
  <c r="O803" i="31"/>
  <c r="G803" i="31"/>
  <c r="M802" i="31"/>
  <c r="K801" i="31"/>
  <c r="Q800" i="31"/>
  <c r="I800" i="31"/>
  <c r="O799" i="31"/>
  <c r="G799" i="31"/>
  <c r="M798" i="31"/>
  <c r="K797" i="31"/>
  <c r="Q796" i="31"/>
  <c r="I796" i="31"/>
  <c r="O795" i="31"/>
  <c r="G795" i="31"/>
  <c r="M794" i="31"/>
  <c r="K793" i="31"/>
  <c r="Q792" i="31"/>
  <c r="I792" i="31"/>
  <c r="O791" i="31"/>
  <c r="G791" i="31"/>
  <c r="M790" i="31"/>
  <c r="K789" i="31"/>
  <c r="Q788" i="31"/>
  <c r="I788" i="31"/>
  <c r="O787" i="31"/>
  <c r="G787" i="31"/>
  <c r="M786" i="31"/>
  <c r="K785" i="31"/>
  <c r="Q784" i="31"/>
  <c r="I784" i="31"/>
  <c r="O783" i="31"/>
  <c r="G783" i="31"/>
  <c r="M782" i="31"/>
  <c r="K781" i="31"/>
  <c r="Q780" i="31"/>
  <c r="I780" i="31"/>
  <c r="O779" i="31"/>
  <c r="G779" i="31"/>
  <c r="M778" i="31"/>
  <c r="K777" i="31"/>
  <c r="Q776" i="31"/>
  <c r="I776" i="31"/>
  <c r="O775" i="31"/>
  <c r="G775" i="31"/>
  <c r="M774" i="31"/>
  <c r="K773" i="31"/>
  <c r="Q772" i="31"/>
  <c r="I772" i="31"/>
  <c r="O771" i="31"/>
  <c r="G771" i="31"/>
  <c r="M770" i="31"/>
  <c r="K769" i="31"/>
  <c r="Q768" i="31"/>
  <c r="Q984" i="31"/>
  <c r="G927" i="31"/>
  <c r="K920" i="31"/>
  <c r="G919" i="31"/>
  <c r="Q917" i="31"/>
  <c r="K910" i="31"/>
  <c r="Q909" i="31"/>
  <c r="G904" i="31"/>
  <c r="M903" i="31"/>
  <c r="I897" i="31"/>
  <c r="O884" i="31"/>
  <c r="K878" i="31"/>
  <c r="Q877" i="31"/>
  <c r="G872" i="31"/>
  <c r="M871" i="31"/>
  <c r="I865" i="31"/>
  <c r="L861" i="31"/>
  <c r="O856" i="31"/>
  <c r="F854" i="31"/>
  <c r="M851" i="31"/>
  <c r="I849" i="31"/>
  <c r="Q846" i="31"/>
  <c r="I845" i="31"/>
  <c r="M843" i="31"/>
  <c r="I842" i="31"/>
  <c r="G841"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813" i="31"/>
  <c r="P812" i="31"/>
  <c r="H812" i="31"/>
  <c r="N811" i="31"/>
  <c r="F811" i="31"/>
  <c r="L810" i="31"/>
  <c r="J809" i="31"/>
  <c r="P808" i="31"/>
  <c r="H808" i="31"/>
  <c r="N807" i="31"/>
  <c r="F807" i="31"/>
  <c r="L806" i="31"/>
  <c r="J805" i="31"/>
  <c r="P804" i="31"/>
  <c r="H804" i="31"/>
  <c r="N803" i="31"/>
  <c r="F803" i="31"/>
  <c r="L802" i="31"/>
  <c r="J801" i="31"/>
  <c r="P800" i="31"/>
  <c r="H800" i="31"/>
  <c r="N799" i="31"/>
  <c r="F799" i="31"/>
  <c r="L798" i="31"/>
  <c r="J797" i="31"/>
  <c r="P796" i="31"/>
  <c r="H796" i="31"/>
  <c r="N795" i="31"/>
  <c r="F795" i="31"/>
  <c r="L794" i="31"/>
  <c r="J793" i="31"/>
  <c r="P792" i="31"/>
  <c r="H792" i="31"/>
  <c r="N791" i="31"/>
  <c r="F791" i="31"/>
  <c r="L790" i="31"/>
  <c r="J789" i="31"/>
  <c r="P788" i="31"/>
  <c r="H788" i="31"/>
  <c r="N787" i="31"/>
  <c r="F787" i="31"/>
  <c r="L786" i="31"/>
  <c r="J785" i="31"/>
  <c r="P784" i="31"/>
  <c r="H784" i="31"/>
  <c r="N783" i="31"/>
  <c r="F783" i="31"/>
  <c r="L782" i="31"/>
  <c r="J781" i="31"/>
  <c r="P780" i="31"/>
  <c r="H780" i="31"/>
  <c r="N779" i="31"/>
  <c r="F779" i="31"/>
  <c r="L778" i="31"/>
  <c r="J777" i="31"/>
  <c r="P776" i="31"/>
  <c r="H776" i="31"/>
  <c r="N775" i="31"/>
  <c r="F775" i="31"/>
  <c r="L774" i="31"/>
  <c r="J773" i="31"/>
  <c r="P772" i="31"/>
  <c r="H772" i="31"/>
  <c r="N771" i="31"/>
  <c r="F771" i="31"/>
  <c r="G959" i="31"/>
  <c r="Q916" i="31"/>
  <c r="I909" i="31"/>
  <c r="O896" i="31"/>
  <c r="K890" i="31"/>
  <c r="Q889" i="31"/>
  <c r="G884" i="31"/>
  <c r="M883" i="31"/>
  <c r="I877" i="31"/>
  <c r="O864" i="31"/>
  <c r="I861" i="31"/>
  <c r="N858" i="31"/>
  <c r="J856" i="31"/>
  <c r="Q853" i="31"/>
  <c r="H851" i="31"/>
  <c r="N846" i="31"/>
  <c r="G845" i="31"/>
  <c r="K843" i="31"/>
  <c r="H842" i="31"/>
  <c r="F841"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813" i="31"/>
  <c r="I813" i="31"/>
  <c r="O812" i="31"/>
  <c r="G812" i="31"/>
  <c r="M811" i="31"/>
  <c r="K810" i="31"/>
  <c r="Q809" i="31"/>
  <c r="I809" i="31"/>
  <c r="O808" i="31"/>
  <c r="G808" i="31"/>
  <c r="M807" i="31"/>
  <c r="K806" i="31"/>
  <c r="Q805" i="31"/>
  <c r="I805" i="31"/>
  <c r="O804" i="31"/>
  <c r="G804"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Q785" i="31"/>
  <c r="I785" i="31"/>
  <c r="O784" i="31"/>
  <c r="G784" i="31"/>
  <c r="M783" i="31"/>
  <c r="K782" i="31"/>
  <c r="Q781" i="31"/>
  <c r="I781" i="31"/>
  <c r="O780" i="31"/>
  <c r="G780" i="31"/>
  <c r="M779" i="31"/>
  <c r="K778" i="31"/>
  <c r="Q777" i="31"/>
  <c r="I777" i="31"/>
  <c r="O776" i="31"/>
  <c r="G776" i="31"/>
  <c r="M775" i="31"/>
  <c r="K774" i="31"/>
  <c r="Q773" i="31"/>
  <c r="I773" i="31"/>
  <c r="O772" i="31"/>
  <c r="G772" i="31"/>
  <c r="M771" i="31"/>
  <c r="K770" i="31"/>
  <c r="Q769" i="31"/>
  <c r="I769" i="31"/>
  <c r="O768" i="31"/>
  <c r="K933" i="31"/>
  <c r="F916" i="31"/>
  <c r="O908" i="31"/>
  <c r="K902" i="31"/>
  <c r="Q901" i="31"/>
  <c r="G896" i="31"/>
  <c r="M895" i="31"/>
  <c r="I889" i="31"/>
  <c r="O876" i="31"/>
  <c r="K870" i="31"/>
  <c r="Q869" i="31"/>
  <c r="G864" i="31"/>
  <c r="M863" i="31"/>
  <c r="K858" i="31"/>
  <c r="G856" i="31"/>
  <c r="P855" i="31"/>
  <c r="L853" i="31"/>
  <c r="O848" i="31"/>
  <c r="K846" i="31"/>
  <c r="H843" i="31"/>
  <c r="F842"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813" i="31"/>
  <c r="H813" i="31"/>
  <c r="N812" i="31"/>
  <c r="F812" i="31"/>
  <c r="L811" i="31"/>
  <c r="J810" i="31"/>
  <c r="P809" i="31"/>
  <c r="H809" i="31"/>
  <c r="N808" i="31"/>
  <c r="F808" i="31"/>
  <c r="L807" i="31"/>
  <c r="J806" i="31"/>
  <c r="P805" i="31"/>
  <c r="H805" i="31"/>
  <c r="N804" i="31"/>
  <c r="F804" i="31"/>
  <c r="L803" i="31"/>
  <c r="J802" i="31"/>
  <c r="P801" i="31"/>
  <c r="H801" i="31"/>
  <c r="N800" i="31"/>
  <c r="F800" i="31"/>
  <c r="L799" i="31"/>
  <c r="J798" i="31"/>
  <c r="P797" i="31"/>
  <c r="H797" i="31"/>
  <c r="N796" i="31"/>
  <c r="F796" i="31"/>
  <c r="L795" i="31"/>
  <c r="J794" i="31"/>
  <c r="P793" i="31"/>
  <c r="H793" i="31"/>
  <c r="N792" i="31"/>
  <c r="F792" i="31"/>
  <c r="L791" i="31"/>
  <c r="J790" i="31"/>
  <c r="P789" i="31"/>
  <c r="H789" i="31"/>
  <c r="N788" i="31"/>
  <c r="F788" i="31"/>
  <c r="L787" i="31"/>
  <c r="J786" i="31"/>
  <c r="P785" i="31"/>
  <c r="H785" i="31"/>
  <c r="N784" i="31"/>
  <c r="F784" i="31"/>
  <c r="L783" i="31"/>
  <c r="J782" i="31"/>
  <c r="P781" i="31"/>
  <c r="H781" i="31"/>
  <c r="N780" i="31"/>
  <c r="F780" i="31"/>
  <c r="L779" i="31"/>
  <c r="J778" i="31"/>
  <c r="P777" i="31"/>
  <c r="H777" i="31"/>
  <c r="N776" i="31"/>
  <c r="F776" i="31"/>
  <c r="L775" i="31"/>
  <c r="J774" i="31"/>
  <c r="P773" i="31"/>
  <c r="H773" i="31"/>
  <c r="N772" i="31"/>
  <c r="F772" i="31"/>
  <c r="L771" i="31"/>
  <c r="J770" i="31"/>
  <c r="P769" i="31"/>
  <c r="H779" i="31"/>
  <c r="H774" i="31"/>
  <c r="L772" i="31"/>
  <c r="P770" i="31"/>
  <c r="N769"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L718" i="31"/>
  <c r="J717" i="31"/>
  <c r="P716"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F695" i="31"/>
  <c r="L694" i="31"/>
  <c r="J693" i="31"/>
  <c r="P692" i="31"/>
  <c r="H692" i="31"/>
  <c r="N691" i="31"/>
  <c r="F691" i="31"/>
  <c r="L690" i="31"/>
  <c r="J689" i="31"/>
  <c r="P688" i="31"/>
  <c r="H688" i="31"/>
  <c r="N687" i="31"/>
  <c r="F687" i="31"/>
  <c r="L686" i="31"/>
  <c r="J685" i="31"/>
  <c r="P684" i="31"/>
  <c r="H684" i="31"/>
  <c r="N683" i="31"/>
  <c r="F683" i="31"/>
  <c r="L682" i="31"/>
  <c r="J681" i="31"/>
  <c r="P680" i="31"/>
  <c r="H680" i="31"/>
  <c r="L784" i="31"/>
  <c r="P778" i="31"/>
  <c r="L776" i="31"/>
  <c r="F774" i="31"/>
  <c r="K772" i="31"/>
  <c r="O770" i="31"/>
  <c r="M769" i="31"/>
  <c r="P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J783" i="31"/>
  <c r="N778" i="31"/>
  <c r="J776" i="31"/>
  <c r="N773" i="31"/>
  <c r="J772" i="31"/>
  <c r="N770" i="31"/>
  <c r="L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P782" i="31"/>
  <c r="H778" i="31"/>
  <c r="P775" i="31"/>
  <c r="M773" i="31"/>
  <c r="Q771" i="31"/>
  <c r="L770" i="31"/>
  <c r="J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G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G681" i="31"/>
  <c r="M680" i="31"/>
  <c r="K679" i="31"/>
  <c r="H782" i="31"/>
  <c r="N781" i="31"/>
  <c r="F778" i="31"/>
  <c r="J775" i="31"/>
  <c r="L773" i="31"/>
  <c r="P771" i="31"/>
  <c r="H770" i="31"/>
  <c r="H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L732" i="31"/>
  <c r="J731" i="31"/>
  <c r="P730" i="31"/>
  <c r="H730" i="31"/>
  <c r="N729" i="31"/>
  <c r="F729" i="31"/>
  <c r="L728" i="31"/>
  <c r="J727" i="31"/>
  <c r="P726" i="31"/>
  <c r="H726" i="31"/>
  <c r="N725" i="31"/>
  <c r="F725" i="31"/>
  <c r="L724" i="31"/>
  <c r="J723" i="31"/>
  <c r="P722" i="31"/>
  <c r="H722" i="31"/>
  <c r="N721" i="31"/>
  <c r="F721" i="31"/>
  <c r="L720" i="31"/>
  <c r="J719" i="31"/>
  <c r="P718" i="31"/>
  <c r="H718" i="31"/>
  <c r="N717" i="31"/>
  <c r="F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P682" i="31"/>
  <c r="H682" i="31"/>
  <c r="N681" i="31"/>
  <c r="F781" i="31"/>
  <c r="N777" i="31"/>
  <c r="H775" i="31"/>
  <c r="F773" i="31"/>
  <c r="J771" i="31"/>
  <c r="G770" i="31"/>
  <c r="G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721" i="31"/>
  <c r="K720" i="31"/>
  <c r="Q719" i="31"/>
  <c r="I719" i="31"/>
  <c r="O718" i="31"/>
  <c r="G718" i="31"/>
  <c r="M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L780" i="31"/>
  <c r="L777" i="31"/>
  <c r="P774" i="31"/>
  <c r="I771" i="31"/>
  <c r="F770" i="31"/>
  <c r="F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H727" i="31"/>
  <c r="N726" i="31"/>
  <c r="F726" i="31"/>
  <c r="L725" i="31"/>
  <c r="J724" i="31"/>
  <c r="P723" i="31"/>
  <c r="H723" i="31"/>
  <c r="N722" i="31"/>
  <c r="F722" i="31"/>
  <c r="L721" i="31"/>
  <c r="J720" i="31"/>
  <c r="P719" i="31"/>
  <c r="H719" i="31"/>
  <c r="N718" i="31"/>
  <c r="F718" i="31"/>
  <c r="L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N682" i="31"/>
  <c r="F682" i="31"/>
  <c r="L681" i="31"/>
  <c r="J680" i="31"/>
  <c r="J779" i="31"/>
  <c r="F777" i="31"/>
  <c r="N774" i="31"/>
  <c r="H771"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N688" i="31"/>
  <c r="L683" i="31"/>
  <c r="Q678" i="31"/>
  <c r="F678" i="31"/>
  <c r="H677" i="31"/>
  <c r="M676" i="31"/>
  <c r="I675" i="31"/>
  <c r="N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F688" i="31"/>
  <c r="P679" i="31"/>
  <c r="P678" i="31"/>
  <c r="G677" i="31"/>
  <c r="L676" i="31"/>
  <c r="Q675" i="31"/>
  <c r="H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N627" i="31"/>
  <c r="F627" i="31"/>
  <c r="L626" i="31"/>
  <c r="J625" i="31"/>
  <c r="P624" i="31"/>
  <c r="H624" i="31"/>
  <c r="N623" i="31"/>
  <c r="F623" i="31"/>
  <c r="L62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687" i="31"/>
  <c r="J682" i="31"/>
  <c r="P681" i="31"/>
  <c r="N679" i="31"/>
  <c r="N678" i="31"/>
  <c r="P677" i="31"/>
  <c r="F677" i="31"/>
  <c r="K676" i="31"/>
  <c r="P675" i="31"/>
  <c r="F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O624" i="31"/>
  <c r="G624" i="31"/>
  <c r="M623" i="31"/>
  <c r="K62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F692" i="31"/>
  <c r="H681" i="31"/>
  <c r="L679" i="31"/>
  <c r="L678" i="31"/>
  <c r="O677" i="31"/>
  <c r="J676" i="31"/>
  <c r="N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F640" i="31"/>
  <c r="L639" i="31"/>
  <c r="J638" i="31"/>
  <c r="P637" i="31"/>
  <c r="H637" i="31"/>
  <c r="N636" i="31"/>
  <c r="F636" i="31"/>
  <c r="L635" i="31"/>
  <c r="J634" i="31"/>
  <c r="P633" i="31"/>
  <c r="H633" i="31"/>
  <c r="N632" i="31"/>
  <c r="F632" i="31"/>
  <c r="L631" i="31"/>
  <c r="J630" i="31"/>
  <c r="P629" i="31"/>
  <c r="H629" i="31"/>
  <c r="N628" i="31"/>
  <c r="F628" i="31"/>
  <c r="L627" i="31"/>
  <c r="J626" i="31"/>
  <c r="P625" i="31"/>
  <c r="H625" i="31"/>
  <c r="N624" i="31"/>
  <c r="F624" i="31"/>
  <c r="L623" i="31"/>
  <c r="J62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L691" i="31"/>
  <c r="J686" i="31"/>
  <c r="P685" i="31"/>
  <c r="F681" i="31"/>
  <c r="J679" i="31"/>
  <c r="J678" i="31"/>
  <c r="N677" i="31"/>
  <c r="H676" i="31"/>
  <c r="M675"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Q626" i="31"/>
  <c r="I626" i="31"/>
  <c r="O625" i="31"/>
  <c r="G625" i="31"/>
  <c r="M624" i="31"/>
  <c r="K623" i="31"/>
  <c r="Q622" i="31"/>
  <c r="I62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H685" i="31"/>
  <c r="N680" i="31"/>
  <c r="H679" i="31"/>
  <c r="I678" i="31"/>
  <c r="M677" i="31"/>
  <c r="P676" i="31"/>
  <c r="G676" i="31"/>
  <c r="L675" i="31"/>
  <c r="Q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629" i="31"/>
  <c r="L628" i="31"/>
  <c r="J627" i="31"/>
  <c r="P626" i="31"/>
  <c r="H626" i="31"/>
  <c r="N625" i="31"/>
  <c r="F625" i="31"/>
  <c r="L624" i="31"/>
  <c r="J623" i="31"/>
  <c r="P622" i="31"/>
  <c r="H62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J690" i="31"/>
  <c r="P689" i="31"/>
  <c r="N684" i="31"/>
  <c r="L680" i="31"/>
  <c r="F679" i="31"/>
  <c r="H678" i="31"/>
  <c r="L677" i="31"/>
  <c r="O676" i="31"/>
  <c r="F676" i="31"/>
  <c r="K675" i="31"/>
  <c r="P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G626" i="31"/>
  <c r="M625" i="31"/>
  <c r="K624" i="31"/>
  <c r="Q623" i="31"/>
  <c r="I623" i="31"/>
  <c r="O622" i="31"/>
  <c r="G62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H689" i="31"/>
  <c r="F684" i="31"/>
  <c r="F680" i="31"/>
  <c r="G678" i="31"/>
  <c r="J677" i="31"/>
  <c r="N676" i="31"/>
  <c r="J675" i="31"/>
  <c r="O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P627" i="31"/>
  <c r="H627" i="31"/>
  <c r="N626" i="31"/>
  <c r="F626" i="31"/>
  <c r="L625" i="31"/>
  <c r="J624" i="31"/>
  <c r="P623" i="31"/>
  <c r="H623" i="31"/>
  <c r="N622" i="31"/>
  <c r="F62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547" i="31"/>
  <c r="Q546" i="31"/>
  <c r="I546" i="31"/>
  <c r="O545" i="31"/>
  <c r="G545" i="31"/>
  <c r="M544" i="31"/>
  <c r="K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5" i="31"/>
  <c r="G495" i="31"/>
  <c r="M494" i="31"/>
  <c r="K493" i="31"/>
  <c r="Q492" i="31"/>
  <c r="I492" i="31"/>
  <c r="O491" i="31"/>
  <c r="G491" i="31"/>
  <c r="M490" i="31"/>
  <c r="L590"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547" i="31"/>
  <c r="P546" i="31"/>
  <c r="H546" i="31"/>
  <c r="N545" i="31"/>
  <c r="F545" i="31"/>
  <c r="L544"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5" i="31"/>
  <c r="F495" i="31"/>
  <c r="L494" i="31"/>
  <c r="J590"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547" i="31"/>
  <c r="I547" i="31"/>
  <c r="O546" i="31"/>
  <c r="G546" i="31"/>
  <c r="M545" i="31"/>
  <c r="K544" i="31"/>
  <c r="Q543"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5" i="31"/>
  <c r="K494" i="31"/>
  <c r="J594" i="31"/>
  <c r="P593" i="31"/>
  <c r="Q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547" i="31"/>
  <c r="H547" i="31"/>
  <c r="N546" i="31"/>
  <c r="F546" i="31"/>
  <c r="L545" i="31"/>
  <c r="J544" i="31"/>
  <c r="P543"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5" i="31"/>
  <c r="J494" i="31"/>
  <c r="H593" i="31"/>
  <c r="P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547" i="31"/>
  <c r="G547" i="31"/>
  <c r="M546" i="31"/>
  <c r="K545" i="31"/>
  <c r="Q544" i="31"/>
  <c r="I544" i="31"/>
  <c r="O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5" i="31"/>
  <c r="Q494" i="31"/>
  <c r="I494" i="31"/>
  <c r="O493" i="31"/>
  <c r="G493" i="31"/>
  <c r="M492" i="31"/>
  <c r="K491" i="31"/>
  <c r="Q490" i="31"/>
  <c r="I490" i="31"/>
  <c r="N592"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547" i="31"/>
  <c r="F547" i="31"/>
  <c r="L546" i="31"/>
  <c r="J545" i="31"/>
  <c r="P544" i="31"/>
  <c r="H544" i="31"/>
  <c r="N543"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5" i="31"/>
  <c r="P494" i="31"/>
  <c r="H494" i="31"/>
  <c r="N493" i="31"/>
  <c r="F493" i="31"/>
  <c r="L492" i="31"/>
  <c r="J491" i="31"/>
  <c r="F592"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547" i="31"/>
  <c r="K546" i="31"/>
  <c r="Q545" i="31"/>
  <c r="I545" i="31"/>
  <c r="O544" i="31"/>
  <c r="G544" i="31"/>
  <c r="M543"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5" i="31"/>
  <c r="I495" i="31"/>
  <c r="O494" i="31"/>
  <c r="G494" i="31"/>
  <c r="M493" i="31"/>
  <c r="K492" i="31"/>
  <c r="Q491" i="31"/>
  <c r="I491" i="31"/>
  <c r="O490" i="31"/>
  <c r="G490" i="31"/>
  <c r="M489" i="31"/>
  <c r="K488" i="31"/>
  <c r="L591"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547" i="31"/>
  <c r="J546" i="31"/>
  <c r="P545" i="31"/>
  <c r="H545" i="31"/>
  <c r="N544" i="31"/>
  <c r="F544" i="31"/>
  <c r="L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521" i="31"/>
  <c r="H521" i="31"/>
  <c r="N520" i="31"/>
  <c r="F520" i="31"/>
  <c r="L519" i="31"/>
  <c r="F516" i="31"/>
  <c r="H505" i="31"/>
  <c r="F500" i="31"/>
  <c r="Q493" i="31"/>
  <c r="O492" i="31"/>
  <c r="M491" i="31"/>
  <c r="L490" i="31"/>
  <c r="P489" i="31"/>
  <c r="G489" i="31"/>
  <c r="L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Q451" i="31"/>
  <c r="I451" i="31"/>
  <c r="O450" i="31"/>
  <c r="G450" i="31"/>
  <c r="M449" i="31"/>
  <c r="K448" i="31"/>
  <c r="Q447" i="31"/>
  <c r="I447" i="31"/>
  <c r="O446" i="31"/>
  <c r="G446" i="31"/>
  <c r="M445" i="31"/>
  <c r="K444" i="31"/>
  <c r="Q443" i="31"/>
  <c r="I443" i="31"/>
  <c r="O442" i="31"/>
  <c r="G442" i="31"/>
  <c r="M441" i="31"/>
  <c r="K440" i="31"/>
  <c r="Q439" i="31"/>
  <c r="I439" i="31"/>
  <c r="O438" i="31"/>
  <c r="G438" i="31"/>
  <c r="M497" i="31"/>
  <c r="K496" i="31"/>
  <c r="Q1167" i="31"/>
  <c r="I1167" i="31"/>
  <c r="O1166" i="31"/>
  <c r="G1166" i="31"/>
  <c r="M1165" i="31"/>
  <c r="K1164" i="31"/>
  <c r="Q1163" i="31"/>
  <c r="I1163" i="31"/>
  <c r="O1162" i="31"/>
  <c r="G1162" i="31"/>
  <c r="M433" i="31"/>
  <c r="K432" i="31"/>
  <c r="Q431" i="31"/>
  <c r="I431" i="31"/>
  <c r="O430" i="31"/>
  <c r="G430" i="31"/>
  <c r="M427" i="31"/>
  <c r="K426" i="31"/>
  <c r="Q429" i="31"/>
  <c r="I429" i="31"/>
  <c r="O428" i="31"/>
  <c r="G428" i="31"/>
  <c r="M423" i="31"/>
  <c r="K422" i="31"/>
  <c r="Q421" i="31"/>
  <c r="I421" i="31"/>
  <c r="O420" i="31"/>
  <c r="G420" i="31"/>
  <c r="M419" i="31"/>
  <c r="K418" i="31"/>
  <c r="Q417" i="31"/>
  <c r="I417" i="31"/>
  <c r="O416" i="31"/>
  <c r="G416" i="31"/>
  <c r="M425" i="31"/>
  <c r="K424" i="31"/>
  <c r="Q399" i="31"/>
  <c r="I399" i="31"/>
  <c r="O398" i="31"/>
  <c r="G398" i="31"/>
  <c r="M379" i="31"/>
  <c r="K378" i="31"/>
  <c r="Q377" i="31"/>
  <c r="I377" i="31"/>
  <c r="O376" i="31"/>
  <c r="G376" i="31"/>
  <c r="M335" i="31"/>
  <c r="K334" i="31"/>
  <c r="Q67" i="31"/>
  <c r="I67" i="31"/>
  <c r="O66" i="31"/>
  <c r="G66" i="31"/>
  <c r="M325" i="31"/>
  <c r="K324" i="31"/>
  <c r="Q177" i="31"/>
  <c r="I177" i="31"/>
  <c r="O176" i="31"/>
  <c r="G176" i="31"/>
  <c r="M369" i="31"/>
  <c r="K368" i="31"/>
  <c r="Q329" i="31"/>
  <c r="I329" i="31"/>
  <c r="O328" i="31"/>
  <c r="G328" i="31"/>
  <c r="M189" i="31"/>
  <c r="K188" i="31"/>
  <c r="Q53" i="31"/>
  <c r="I53" i="31"/>
  <c r="O52" i="31"/>
  <c r="G52" i="31"/>
  <c r="M185" i="31"/>
  <c r="K184" i="31"/>
  <c r="Q337" i="31"/>
  <c r="I337" i="31"/>
  <c r="O336" i="31"/>
  <c r="G336" i="31"/>
  <c r="M179" i="31"/>
  <c r="K178" i="31"/>
  <c r="Q191" i="31"/>
  <c r="I191" i="31"/>
  <c r="O190" i="31"/>
  <c r="G190" i="31"/>
  <c r="Q245" i="31"/>
  <c r="I245" i="31"/>
  <c r="O244" i="31"/>
  <c r="G244" i="31"/>
  <c r="M253" i="31"/>
  <c r="K252" i="31"/>
  <c r="M131" i="31"/>
  <c r="K130" i="31"/>
  <c r="M61" i="31"/>
  <c r="K60" i="31"/>
  <c r="P393" i="31"/>
  <c r="H393" i="31"/>
  <c r="M392" i="31"/>
  <c r="K397" i="31"/>
  <c r="Q396" i="31"/>
  <c r="I396" i="31"/>
  <c r="O391" i="31"/>
  <c r="G391" i="31"/>
  <c r="M390" i="31"/>
  <c r="J395" i="31"/>
  <c r="O394" i="31"/>
  <c r="G394" i="31"/>
  <c r="M387" i="31"/>
  <c r="K386" i="31"/>
  <c r="P383" i="31"/>
  <c r="H383" i="31"/>
  <c r="M382" i="31"/>
  <c r="K385" i="31"/>
  <c r="Q384" i="31"/>
  <c r="I384" i="31"/>
  <c r="J415" i="31"/>
  <c r="O414" i="31"/>
  <c r="G414" i="31"/>
  <c r="M1151" i="31"/>
  <c r="K1150" i="31"/>
  <c r="Q1149" i="31"/>
  <c r="I1149" i="31"/>
  <c r="O1148" i="31"/>
  <c r="G1148" i="31"/>
  <c r="M1137" i="31"/>
  <c r="K1136" i="31"/>
  <c r="Q1131" i="31"/>
  <c r="I1131" i="31"/>
  <c r="O1130" i="31"/>
  <c r="G1130" i="31"/>
  <c r="M1129" i="31"/>
  <c r="K1128" i="31"/>
  <c r="Q1127" i="31"/>
  <c r="I1127" i="31"/>
  <c r="O1126" i="31"/>
  <c r="G1126" i="31"/>
  <c r="M1125" i="31"/>
  <c r="K1124" i="31"/>
  <c r="Q1121" i="31"/>
  <c r="I1121" i="31"/>
  <c r="O1120" i="31"/>
  <c r="G1120" i="31"/>
  <c r="M1117" i="31"/>
  <c r="K1116" i="31"/>
  <c r="Q1115" i="31"/>
  <c r="I1115" i="31"/>
  <c r="O1114" i="31"/>
  <c r="G1114" i="31"/>
  <c r="M1113" i="31"/>
  <c r="K1112" i="31"/>
  <c r="Q409" i="31"/>
  <c r="I409" i="31"/>
  <c r="O408" i="31"/>
  <c r="G408" i="31"/>
  <c r="M407" i="31"/>
  <c r="K406" i="31"/>
  <c r="Q405" i="31"/>
  <c r="I405" i="31"/>
  <c r="O404" i="31"/>
  <c r="G404" i="31"/>
  <c r="M403" i="31"/>
  <c r="K402" i="31"/>
  <c r="Q401" i="31"/>
  <c r="I401" i="31"/>
  <c r="L515" i="31"/>
  <c r="J510" i="31"/>
  <c r="P509" i="31"/>
  <c r="N504" i="31"/>
  <c r="L499" i="31"/>
  <c r="P493" i="31"/>
  <c r="N492" i="31"/>
  <c r="L491" i="31"/>
  <c r="K490" i="31"/>
  <c r="O489" i="31"/>
  <c r="F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P451" i="31"/>
  <c r="H451" i="31"/>
  <c r="N450" i="31"/>
  <c r="F450" i="31"/>
  <c r="L449" i="31"/>
  <c r="J448" i="31"/>
  <c r="P447" i="31"/>
  <c r="H447" i="31"/>
  <c r="N446" i="31"/>
  <c r="F446" i="31"/>
  <c r="L445" i="31"/>
  <c r="J444" i="31"/>
  <c r="P443" i="31"/>
  <c r="H443" i="31"/>
  <c r="N442" i="31"/>
  <c r="F442" i="31"/>
  <c r="L441" i="31"/>
  <c r="J440" i="31"/>
  <c r="P439" i="31"/>
  <c r="H439" i="31"/>
  <c r="N438" i="31"/>
  <c r="F438" i="31"/>
  <c r="L497" i="31"/>
  <c r="J496" i="31"/>
  <c r="P1167" i="31"/>
  <c r="H1167" i="31"/>
  <c r="N1166" i="31"/>
  <c r="F1166" i="31"/>
  <c r="L1165" i="31"/>
  <c r="J1164" i="31"/>
  <c r="P1163" i="31"/>
  <c r="H1163" i="31"/>
  <c r="N1162" i="31"/>
  <c r="F1162" i="31"/>
  <c r="L433" i="31"/>
  <c r="J432" i="31"/>
  <c r="P431" i="31"/>
  <c r="H431" i="31"/>
  <c r="N430" i="31"/>
  <c r="F430" i="31"/>
  <c r="L427" i="31"/>
  <c r="J426" i="31"/>
  <c r="P429" i="31"/>
  <c r="H429" i="31"/>
  <c r="N428" i="31"/>
  <c r="F428" i="31"/>
  <c r="L423" i="31"/>
  <c r="J422" i="31"/>
  <c r="P421" i="31"/>
  <c r="H421" i="31"/>
  <c r="N420" i="31"/>
  <c r="F420" i="31"/>
  <c r="L419" i="31"/>
  <c r="J418" i="31"/>
  <c r="P417" i="31"/>
  <c r="H417" i="31"/>
  <c r="N416" i="31"/>
  <c r="F416" i="31"/>
  <c r="L425" i="31"/>
  <c r="J424" i="31"/>
  <c r="P399" i="31"/>
  <c r="H399" i="31"/>
  <c r="N398" i="31"/>
  <c r="F398" i="31"/>
  <c r="L379" i="31"/>
  <c r="J378" i="31"/>
  <c r="P377" i="31"/>
  <c r="H377" i="31"/>
  <c r="N376" i="31"/>
  <c r="F376" i="31"/>
  <c r="L335" i="31"/>
  <c r="J334" i="31"/>
  <c r="P67" i="31"/>
  <c r="H67" i="31"/>
  <c r="N66" i="31"/>
  <c r="F66" i="31"/>
  <c r="L325" i="31"/>
  <c r="J324" i="31"/>
  <c r="P177" i="31"/>
  <c r="H177" i="31"/>
  <c r="N176" i="31"/>
  <c r="F176" i="31"/>
  <c r="L369" i="31"/>
  <c r="J368" i="31"/>
  <c r="P329" i="31"/>
  <c r="H329" i="31"/>
  <c r="N328" i="31"/>
  <c r="F328" i="31"/>
  <c r="L189" i="31"/>
  <c r="J188" i="31"/>
  <c r="P53" i="31"/>
  <c r="H53" i="31"/>
  <c r="N52" i="31"/>
  <c r="F52" i="31"/>
  <c r="L185" i="31"/>
  <c r="J184" i="31"/>
  <c r="P337" i="31"/>
  <c r="H337" i="31"/>
  <c r="N336" i="31"/>
  <c r="F336" i="31"/>
  <c r="L179" i="31"/>
  <c r="J178" i="31"/>
  <c r="P191" i="31"/>
  <c r="H191" i="31"/>
  <c r="N190" i="31"/>
  <c r="F190" i="31"/>
  <c r="P245" i="31"/>
  <c r="H245" i="31"/>
  <c r="N244" i="31"/>
  <c r="F244" i="31"/>
  <c r="L253" i="31"/>
  <c r="J252" i="31"/>
  <c r="L131" i="31"/>
  <c r="J130" i="31"/>
  <c r="L61" i="31"/>
  <c r="J60" i="31"/>
  <c r="O393" i="31"/>
  <c r="G393" i="31"/>
  <c r="L392" i="31"/>
  <c r="J397" i="31"/>
  <c r="P396" i="31"/>
  <c r="H396" i="31"/>
  <c r="N391" i="31"/>
  <c r="F391" i="31"/>
  <c r="L390" i="31"/>
  <c r="Q395" i="31"/>
  <c r="I395" i="31"/>
  <c r="N394" i="31"/>
  <c r="F394" i="31"/>
  <c r="L387" i="31"/>
  <c r="J386" i="31"/>
  <c r="O383" i="31"/>
  <c r="G383" i="31"/>
  <c r="L382" i="31"/>
  <c r="J385" i="31"/>
  <c r="P384" i="31"/>
  <c r="H384" i="31"/>
  <c r="Q415" i="31"/>
  <c r="I415" i="31"/>
  <c r="N414" i="31"/>
  <c r="F414" i="31"/>
  <c r="L1151" i="31"/>
  <c r="J1150" i="31"/>
  <c r="P1149" i="31"/>
  <c r="H1149" i="31"/>
  <c r="N1148" i="31"/>
  <c r="F1148" i="31"/>
  <c r="L1137" i="31"/>
  <c r="J1136" i="31"/>
  <c r="P1131" i="31"/>
  <c r="H1131" i="31"/>
  <c r="N1130" i="31"/>
  <c r="F1130" i="31"/>
  <c r="L1129" i="31"/>
  <c r="J1128" i="31"/>
  <c r="P1127" i="31"/>
  <c r="H1127" i="31"/>
  <c r="N1126" i="31"/>
  <c r="F1126" i="31"/>
  <c r="L1125" i="31"/>
  <c r="J1124" i="31"/>
  <c r="P1121" i="31"/>
  <c r="H1121" i="31"/>
  <c r="N1120" i="31"/>
  <c r="F1120" i="31"/>
  <c r="L1117" i="31"/>
  <c r="J1116" i="31"/>
  <c r="P1115" i="31"/>
  <c r="H1115" i="31"/>
  <c r="N1114" i="31"/>
  <c r="F1114" i="31"/>
  <c r="L1113" i="31"/>
  <c r="J1112" i="31"/>
  <c r="P409" i="31"/>
  <c r="H409" i="31"/>
  <c r="N408" i="31"/>
  <c r="F408" i="31"/>
  <c r="H509" i="31"/>
  <c r="F504" i="31"/>
  <c r="L493" i="31"/>
  <c r="J492" i="31"/>
  <c r="H491" i="31"/>
  <c r="J490" i="31"/>
  <c r="N489"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O447" i="31"/>
  <c r="G447" i="31"/>
  <c r="M446" i="31"/>
  <c r="K445" i="31"/>
  <c r="Q444" i="31"/>
  <c r="I444" i="31"/>
  <c r="O443" i="31"/>
  <c r="G443" i="31"/>
  <c r="M442" i="31"/>
  <c r="K441" i="31"/>
  <c r="Q440" i="31"/>
  <c r="I440" i="31"/>
  <c r="O439" i="31"/>
  <c r="G439" i="31"/>
  <c r="M438" i="31"/>
  <c r="K497" i="31"/>
  <c r="Q496" i="31"/>
  <c r="I496" i="31"/>
  <c r="O1167" i="31"/>
  <c r="G1167" i="31"/>
  <c r="M1166" i="31"/>
  <c r="K1165" i="31"/>
  <c r="Q1164" i="31"/>
  <c r="I1164" i="31"/>
  <c r="O1163" i="31"/>
  <c r="G1163" i="31"/>
  <c r="M1162" i="31"/>
  <c r="K433" i="31"/>
  <c r="Q432" i="31"/>
  <c r="I432" i="31"/>
  <c r="O431" i="31"/>
  <c r="G431" i="31"/>
  <c r="M430" i="31"/>
  <c r="K427" i="31"/>
  <c r="Q426" i="31"/>
  <c r="I426" i="31"/>
  <c r="O429" i="31"/>
  <c r="G429" i="31"/>
  <c r="M428" i="31"/>
  <c r="K423" i="31"/>
  <c r="Q422" i="31"/>
  <c r="I422" i="31"/>
  <c r="O421" i="31"/>
  <c r="G421" i="31"/>
  <c r="M420" i="31"/>
  <c r="K419" i="31"/>
  <c r="Q418" i="31"/>
  <c r="I418" i="31"/>
  <c r="O417" i="31"/>
  <c r="G417" i="31"/>
  <c r="M416" i="31"/>
  <c r="K425" i="31"/>
  <c r="Q424" i="31"/>
  <c r="I424" i="31"/>
  <c r="O399" i="31"/>
  <c r="G399" i="31"/>
  <c r="M398" i="31"/>
  <c r="K379" i="31"/>
  <c r="Q378" i="31"/>
  <c r="I378" i="31"/>
  <c r="O377" i="31"/>
  <c r="G377" i="31"/>
  <c r="M376" i="31"/>
  <c r="K335" i="31"/>
  <c r="Q334" i="31"/>
  <c r="I334" i="31"/>
  <c r="O67" i="31"/>
  <c r="G67" i="31"/>
  <c r="M66" i="31"/>
  <c r="K325" i="31"/>
  <c r="Q324" i="31"/>
  <c r="I324" i="31"/>
  <c r="O177" i="31"/>
  <c r="G177" i="31"/>
  <c r="M176" i="31"/>
  <c r="K369" i="31"/>
  <c r="Q368" i="31"/>
  <c r="I368" i="31"/>
  <c r="O329" i="31"/>
  <c r="G329" i="31"/>
  <c r="M328" i="31"/>
  <c r="K189" i="31"/>
  <c r="Q188" i="31"/>
  <c r="I188" i="31"/>
  <c r="O53" i="31"/>
  <c r="G53" i="31"/>
  <c r="M52" i="31"/>
  <c r="K185" i="31"/>
  <c r="Q184" i="31"/>
  <c r="I184" i="31"/>
  <c r="O337" i="31"/>
  <c r="G337" i="31"/>
  <c r="M336" i="31"/>
  <c r="K179" i="31"/>
  <c r="Q178" i="31"/>
  <c r="I178" i="31"/>
  <c r="O191" i="31"/>
  <c r="G191" i="31"/>
  <c r="M190" i="31"/>
  <c r="O245" i="31"/>
  <c r="G245" i="31"/>
  <c r="M244" i="31"/>
  <c r="K253" i="31"/>
  <c r="Q252" i="31"/>
  <c r="I252" i="31"/>
  <c r="K131" i="31"/>
  <c r="Q130" i="31"/>
  <c r="I130" i="31"/>
  <c r="K61" i="31"/>
  <c r="Q60" i="31"/>
  <c r="I60" i="31"/>
  <c r="N393" i="31"/>
  <c r="F393" i="31"/>
  <c r="K392" i="31"/>
  <c r="Q397" i="31"/>
  <c r="I397" i="31"/>
  <c r="O396" i="31"/>
  <c r="G396" i="31"/>
  <c r="M391" i="31"/>
  <c r="K390" i="31"/>
  <c r="P395" i="31"/>
  <c r="H395" i="31"/>
  <c r="M394" i="31"/>
  <c r="K387" i="31"/>
  <c r="Q386" i="31"/>
  <c r="I386" i="31"/>
  <c r="N383" i="31"/>
  <c r="F383" i="31"/>
  <c r="K382" i="31"/>
  <c r="Q385" i="31"/>
  <c r="I385" i="31"/>
  <c r="O384" i="31"/>
  <c r="G384" i="31"/>
  <c r="P415" i="31"/>
  <c r="H415" i="31"/>
  <c r="M414" i="31"/>
  <c r="K1151" i="31"/>
  <c r="Q1150" i="31"/>
  <c r="I1150" i="31"/>
  <c r="O1149" i="31"/>
  <c r="G1149" i="31"/>
  <c r="M1148" i="31"/>
  <c r="K1137" i="31"/>
  <c r="Q1136" i="31"/>
  <c r="I1136" i="31"/>
  <c r="O1131" i="31"/>
  <c r="G1131" i="31"/>
  <c r="M1130" i="31"/>
  <c r="K1129" i="31"/>
  <c r="Q1128" i="31"/>
  <c r="I1128" i="31"/>
  <c r="O1127" i="31"/>
  <c r="G1127" i="31"/>
  <c r="M1126" i="31"/>
  <c r="K1125" i="31"/>
  <c r="Q1124" i="31"/>
  <c r="I1124" i="31"/>
  <c r="O1121" i="31"/>
  <c r="G1121" i="31"/>
  <c r="M1120" i="31"/>
  <c r="K1117" i="31"/>
  <c r="Q1116" i="31"/>
  <c r="I1116" i="31"/>
  <c r="J514" i="31"/>
  <c r="P513" i="31"/>
  <c r="N508" i="31"/>
  <c r="L503" i="31"/>
  <c r="J498" i="31"/>
  <c r="P495" i="31"/>
  <c r="J493" i="31"/>
  <c r="H492" i="31"/>
  <c r="F491" i="31"/>
  <c r="H490" i="31"/>
  <c r="L489" i="31"/>
  <c r="Q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P448" i="31"/>
  <c r="H448" i="31"/>
  <c r="N447" i="31"/>
  <c r="F447" i="31"/>
  <c r="L446" i="31"/>
  <c r="J445" i="31"/>
  <c r="P444" i="31"/>
  <c r="H444" i="31"/>
  <c r="N443" i="31"/>
  <c r="F443" i="31"/>
  <c r="L442" i="31"/>
  <c r="J441" i="31"/>
  <c r="P440" i="31"/>
  <c r="H440" i="31"/>
  <c r="N439" i="31"/>
  <c r="F439" i="31"/>
  <c r="L438" i="31"/>
  <c r="J497" i="31"/>
  <c r="P496" i="31"/>
  <c r="H496" i="31"/>
  <c r="N1167" i="31"/>
  <c r="F1167" i="31"/>
  <c r="L1166" i="31"/>
  <c r="J1165" i="31"/>
  <c r="P1164" i="31"/>
  <c r="H1164" i="31"/>
  <c r="N1163" i="31"/>
  <c r="F1163" i="31"/>
  <c r="L1162" i="31"/>
  <c r="J433" i="31"/>
  <c r="P432" i="31"/>
  <c r="H432" i="31"/>
  <c r="N431" i="31"/>
  <c r="F431" i="31"/>
  <c r="L430" i="31"/>
  <c r="J427" i="31"/>
  <c r="P426" i="31"/>
  <c r="H426" i="31"/>
  <c r="N429" i="31"/>
  <c r="F429" i="31"/>
  <c r="L428" i="31"/>
  <c r="J423" i="31"/>
  <c r="P422" i="31"/>
  <c r="H422" i="31"/>
  <c r="N421" i="31"/>
  <c r="F421" i="31"/>
  <c r="L420" i="31"/>
  <c r="J419" i="31"/>
  <c r="P418" i="31"/>
  <c r="H418" i="31"/>
  <c r="N417" i="31"/>
  <c r="F417" i="31"/>
  <c r="L416" i="31"/>
  <c r="J425" i="31"/>
  <c r="P424" i="31"/>
  <c r="H424" i="31"/>
  <c r="N399" i="31"/>
  <c r="F399" i="31"/>
  <c r="L398" i="31"/>
  <c r="J379" i="31"/>
  <c r="P378" i="31"/>
  <c r="H378" i="31"/>
  <c r="N377" i="31"/>
  <c r="F377" i="31"/>
  <c r="L376" i="31"/>
  <c r="J335" i="31"/>
  <c r="P334" i="31"/>
  <c r="H334" i="31"/>
  <c r="N67" i="31"/>
  <c r="F67" i="31"/>
  <c r="L66" i="31"/>
  <c r="J325" i="31"/>
  <c r="P324" i="31"/>
  <c r="H324" i="31"/>
  <c r="N177" i="31"/>
  <c r="F177" i="31"/>
  <c r="L176" i="31"/>
  <c r="J369" i="31"/>
  <c r="P368" i="31"/>
  <c r="H368" i="31"/>
  <c r="N329" i="31"/>
  <c r="F329" i="31"/>
  <c r="L328" i="31"/>
  <c r="J189" i="31"/>
  <c r="P188" i="31"/>
  <c r="H188" i="31"/>
  <c r="N53" i="31"/>
  <c r="F53" i="31"/>
  <c r="L52" i="31"/>
  <c r="J185" i="31"/>
  <c r="P184" i="31"/>
  <c r="H184" i="31"/>
  <c r="N337" i="31"/>
  <c r="F337" i="31"/>
  <c r="L336" i="31"/>
  <c r="J179" i="31"/>
  <c r="P178" i="31"/>
  <c r="H178" i="31"/>
  <c r="N191" i="31"/>
  <c r="F191" i="31"/>
  <c r="L190" i="31"/>
  <c r="N245" i="31"/>
  <c r="F245" i="31"/>
  <c r="L244" i="31"/>
  <c r="J253" i="31"/>
  <c r="P252" i="31"/>
  <c r="H252" i="31"/>
  <c r="J131" i="31"/>
  <c r="P130" i="31"/>
  <c r="H130" i="31"/>
  <c r="J61" i="31"/>
  <c r="P60" i="31"/>
  <c r="H60" i="31"/>
  <c r="M393" i="31"/>
  <c r="J392" i="31"/>
  <c r="P397" i="31"/>
  <c r="H397" i="31"/>
  <c r="N396" i="31"/>
  <c r="F396" i="31"/>
  <c r="L391" i="31"/>
  <c r="J390" i="31"/>
  <c r="O395" i="31"/>
  <c r="G395" i="31"/>
  <c r="L394" i="31"/>
  <c r="J387" i="31"/>
  <c r="P386" i="31"/>
  <c r="H386" i="31"/>
  <c r="M383" i="31"/>
  <c r="J382" i="31"/>
  <c r="P385" i="31"/>
  <c r="H385" i="31"/>
  <c r="N384" i="31"/>
  <c r="F384" i="31"/>
  <c r="O415" i="31"/>
  <c r="G415" i="31"/>
  <c r="L414" i="31"/>
  <c r="J1151" i="31"/>
  <c r="P1150" i="31"/>
  <c r="H1150" i="31"/>
  <c r="N1149" i="31"/>
  <c r="F1149" i="31"/>
  <c r="L1148" i="31"/>
  <c r="J1137" i="31"/>
  <c r="P1136" i="31"/>
  <c r="H1136" i="31"/>
  <c r="N1131" i="31"/>
  <c r="F1131" i="31"/>
  <c r="L1130" i="31"/>
  <c r="J1129" i="31"/>
  <c r="P1128" i="31"/>
  <c r="H1128" i="31"/>
  <c r="N1127" i="31"/>
  <c r="F1127" i="31"/>
  <c r="L1126" i="31"/>
  <c r="J1125" i="31"/>
  <c r="P1124" i="31"/>
  <c r="H1124" i="31"/>
  <c r="N1121" i="31"/>
  <c r="F1121" i="31"/>
  <c r="L1120" i="31"/>
  <c r="J1117" i="31"/>
  <c r="P1116" i="31"/>
  <c r="H513" i="31"/>
  <c r="F508" i="31"/>
  <c r="H495" i="31"/>
  <c r="I493" i="31"/>
  <c r="G492" i="31"/>
  <c r="F490" i="31"/>
  <c r="K489" i="31"/>
  <c r="P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Q445" i="31"/>
  <c r="I445" i="31"/>
  <c r="O444" i="31"/>
  <c r="G444" i="31"/>
  <c r="M443" i="31"/>
  <c r="K442" i="31"/>
  <c r="Q441" i="31"/>
  <c r="I441" i="31"/>
  <c r="O440" i="31"/>
  <c r="G440" i="31"/>
  <c r="M439" i="31"/>
  <c r="K438" i="31"/>
  <c r="Q497" i="31"/>
  <c r="I497" i="31"/>
  <c r="O496" i="31"/>
  <c r="G496" i="31"/>
  <c r="M1167" i="31"/>
  <c r="K1166" i="31"/>
  <c r="Q1165" i="31"/>
  <c r="I1165" i="31"/>
  <c r="O1164" i="31"/>
  <c r="G1164" i="31"/>
  <c r="M1163" i="31"/>
  <c r="K1162" i="31"/>
  <c r="Q433" i="31"/>
  <c r="I433" i="31"/>
  <c r="O432" i="31"/>
  <c r="G432" i="31"/>
  <c r="M431" i="31"/>
  <c r="K430" i="31"/>
  <c r="Q427" i="31"/>
  <c r="I427" i="31"/>
  <c r="O426" i="31"/>
  <c r="G426" i="31"/>
  <c r="M429" i="31"/>
  <c r="K428" i="31"/>
  <c r="Q423" i="31"/>
  <c r="I423" i="31"/>
  <c r="O422" i="31"/>
  <c r="G422" i="31"/>
  <c r="M421" i="31"/>
  <c r="K420" i="31"/>
  <c r="Q419" i="31"/>
  <c r="I419" i="31"/>
  <c r="O418" i="31"/>
  <c r="G418" i="31"/>
  <c r="M417" i="31"/>
  <c r="K416" i="31"/>
  <c r="Q425" i="31"/>
  <c r="I425" i="31"/>
  <c r="O424" i="31"/>
  <c r="G424" i="31"/>
  <c r="M399" i="31"/>
  <c r="K398" i="31"/>
  <c r="Q379" i="31"/>
  <c r="I379" i="31"/>
  <c r="O378" i="31"/>
  <c r="G378" i="31"/>
  <c r="M377" i="31"/>
  <c r="K376" i="31"/>
  <c r="Q335" i="31"/>
  <c r="I335" i="31"/>
  <c r="O334" i="31"/>
  <c r="G334" i="31"/>
  <c r="M67" i="31"/>
  <c r="K66" i="31"/>
  <c r="Q325" i="31"/>
  <c r="I325" i="31"/>
  <c r="O324" i="31"/>
  <c r="G324" i="31"/>
  <c r="M177" i="31"/>
  <c r="K176" i="31"/>
  <c r="Q369" i="31"/>
  <c r="I369" i="31"/>
  <c r="O368" i="31"/>
  <c r="G368" i="31"/>
  <c r="M329" i="31"/>
  <c r="K328" i="31"/>
  <c r="Q189" i="31"/>
  <c r="I189" i="31"/>
  <c r="O188" i="31"/>
  <c r="G188" i="31"/>
  <c r="M53" i="31"/>
  <c r="K52" i="31"/>
  <c r="Q185" i="31"/>
  <c r="I185" i="31"/>
  <c r="O184" i="31"/>
  <c r="G184" i="31"/>
  <c r="M337" i="31"/>
  <c r="K336" i="31"/>
  <c r="Q179" i="31"/>
  <c r="I179" i="31"/>
  <c r="O178" i="31"/>
  <c r="G178" i="31"/>
  <c r="M191" i="31"/>
  <c r="K190" i="31"/>
  <c r="M245" i="31"/>
  <c r="K244" i="31"/>
  <c r="Q253" i="31"/>
  <c r="I253" i="31"/>
  <c r="O252" i="31"/>
  <c r="G252" i="31"/>
  <c r="Q131" i="31"/>
  <c r="I131" i="31"/>
  <c r="O130" i="31"/>
  <c r="G130" i="31"/>
  <c r="Q61" i="31"/>
  <c r="I61" i="31"/>
  <c r="O60" i="31"/>
  <c r="G60" i="31"/>
  <c r="L393" i="31"/>
  <c r="Q392" i="31"/>
  <c r="I392" i="31"/>
  <c r="O397" i="31"/>
  <c r="G397" i="31"/>
  <c r="M396" i="31"/>
  <c r="K391" i="31"/>
  <c r="Q390" i="31"/>
  <c r="I390" i="31"/>
  <c r="N395" i="31"/>
  <c r="F395" i="31"/>
  <c r="K394" i="31"/>
  <c r="Q387" i="31"/>
  <c r="I387" i="31"/>
  <c r="O386" i="31"/>
  <c r="G386" i="31"/>
  <c r="L383" i="31"/>
  <c r="Q382" i="31"/>
  <c r="I382" i="31"/>
  <c r="O385" i="31"/>
  <c r="G385" i="31"/>
  <c r="M384" i="31"/>
  <c r="N415" i="31"/>
  <c r="F415" i="31"/>
  <c r="K414" i="31"/>
  <c r="Q1151" i="31"/>
  <c r="I1151" i="31"/>
  <c r="O1150" i="31"/>
  <c r="G1150" i="31"/>
  <c r="M1149" i="31"/>
  <c r="K1148" i="31"/>
  <c r="Q1137" i="31"/>
  <c r="I1137" i="31"/>
  <c r="O1136" i="31"/>
  <c r="G1136" i="31"/>
  <c r="M1131" i="31"/>
  <c r="K1130" i="31"/>
  <c r="Q1129" i="31"/>
  <c r="I1129" i="31"/>
  <c r="O1128" i="31"/>
  <c r="G1128" i="31"/>
  <c r="M1127" i="31"/>
  <c r="K1126" i="31"/>
  <c r="Q1125" i="31"/>
  <c r="I1125" i="31"/>
  <c r="O1124" i="31"/>
  <c r="G1124" i="31"/>
  <c r="M1121" i="31"/>
  <c r="K1120" i="31"/>
  <c r="Q1117" i="31"/>
  <c r="I1117" i="31"/>
  <c r="O1116" i="31"/>
  <c r="G1116" i="31"/>
  <c r="M1115" i="31"/>
  <c r="K1114" i="31"/>
  <c r="Q1113" i="31"/>
  <c r="I1113" i="31"/>
  <c r="O1112" i="31"/>
  <c r="G1112" i="31"/>
  <c r="M409" i="31"/>
  <c r="K408" i="31"/>
  <c r="Q407" i="31"/>
  <c r="I407" i="31"/>
  <c r="O406" i="31"/>
  <c r="G406" i="31"/>
  <c r="M405" i="31"/>
  <c r="K404" i="31"/>
  <c r="Q403" i="31"/>
  <c r="I403" i="31"/>
  <c r="O402" i="31"/>
  <c r="J518" i="31"/>
  <c r="P517" i="31"/>
  <c r="N512" i="31"/>
  <c r="L507" i="31"/>
  <c r="J502" i="31"/>
  <c r="P501" i="31"/>
  <c r="N494" i="31"/>
  <c r="H493" i="31"/>
  <c r="F492" i="31"/>
  <c r="J489" i="31"/>
  <c r="O488" i="31"/>
  <c r="F488" i="31"/>
  <c r="L487" i="31"/>
  <c r="J486" i="31"/>
  <c r="P485" i="31"/>
  <c r="H485" i="31"/>
  <c r="N484" i="31"/>
  <c r="F484" i="31"/>
  <c r="L483" i="31"/>
  <c r="J482" i="31"/>
  <c r="P481" i="31"/>
  <c r="H481" i="31"/>
  <c r="N480" i="31"/>
  <c r="F480" i="31"/>
  <c r="L479" i="31"/>
  <c r="J478" i="31"/>
  <c r="P477" i="31"/>
  <c r="H477" i="31"/>
  <c r="N476" i="31"/>
  <c r="F476" i="31"/>
  <c r="L475" i="31"/>
  <c r="J474" i="31"/>
  <c r="P473" i="31"/>
  <c r="H473" i="31"/>
  <c r="N472" i="31"/>
  <c r="F472" i="31"/>
  <c r="L471" i="31"/>
  <c r="J470" i="31"/>
  <c r="P469" i="31"/>
  <c r="H469" i="31"/>
  <c r="N468" i="31"/>
  <c r="F468" i="31"/>
  <c r="L467" i="31"/>
  <c r="J466" i="31"/>
  <c r="P465" i="31"/>
  <c r="H465" i="31"/>
  <c r="N464" i="31"/>
  <c r="F464" i="31"/>
  <c r="L463" i="31"/>
  <c r="J462" i="31"/>
  <c r="P461" i="31"/>
  <c r="H461" i="31"/>
  <c r="N460" i="31"/>
  <c r="F460" i="31"/>
  <c r="L459" i="31"/>
  <c r="J458" i="31"/>
  <c r="P457" i="31"/>
  <c r="H457" i="31"/>
  <c r="N456" i="31"/>
  <c r="F456" i="31"/>
  <c r="L455" i="31"/>
  <c r="J454" i="31"/>
  <c r="P453" i="31"/>
  <c r="H453" i="31"/>
  <c r="N452" i="31"/>
  <c r="F452" i="31"/>
  <c r="L451" i="31"/>
  <c r="J450" i="31"/>
  <c r="P449" i="31"/>
  <c r="H449" i="31"/>
  <c r="N448" i="31"/>
  <c r="F448" i="31"/>
  <c r="L447" i="31"/>
  <c r="J446" i="31"/>
  <c r="P445" i="31"/>
  <c r="H445" i="31"/>
  <c r="N444" i="31"/>
  <c r="F444" i="31"/>
  <c r="L443" i="31"/>
  <c r="J442" i="31"/>
  <c r="P441" i="31"/>
  <c r="H441" i="31"/>
  <c r="N440" i="31"/>
  <c r="F440" i="31"/>
  <c r="L439" i="31"/>
  <c r="J438" i="31"/>
  <c r="P497" i="31"/>
  <c r="H497" i="31"/>
  <c r="N496" i="31"/>
  <c r="F496" i="31"/>
  <c r="L1167" i="31"/>
  <c r="J1166" i="31"/>
  <c r="P1165" i="31"/>
  <c r="H1165" i="31"/>
  <c r="N1164" i="31"/>
  <c r="F1164" i="31"/>
  <c r="L1163" i="31"/>
  <c r="J1162" i="31"/>
  <c r="P433" i="31"/>
  <c r="H433" i="31"/>
  <c r="N432" i="31"/>
  <c r="F432" i="31"/>
  <c r="L431" i="31"/>
  <c r="J430" i="31"/>
  <c r="P427" i="31"/>
  <c r="H427" i="31"/>
  <c r="N426" i="31"/>
  <c r="F426" i="31"/>
  <c r="L429" i="31"/>
  <c r="J428" i="31"/>
  <c r="P423" i="31"/>
  <c r="H423" i="31"/>
  <c r="N422" i="31"/>
  <c r="F422" i="31"/>
  <c r="L421" i="31"/>
  <c r="J420" i="31"/>
  <c r="P419" i="31"/>
  <c r="H419" i="31"/>
  <c r="N418" i="31"/>
  <c r="F418" i="31"/>
  <c r="L417" i="31"/>
  <c r="J416" i="31"/>
  <c r="P425" i="31"/>
  <c r="H425" i="31"/>
  <c r="N424" i="31"/>
  <c r="F424" i="31"/>
  <c r="L399" i="31"/>
  <c r="J398" i="31"/>
  <c r="P379" i="31"/>
  <c r="H379" i="31"/>
  <c r="N378" i="31"/>
  <c r="F378" i="31"/>
  <c r="L377" i="31"/>
  <c r="J376" i="31"/>
  <c r="P335" i="31"/>
  <c r="H335" i="31"/>
  <c r="N334" i="31"/>
  <c r="F334" i="31"/>
  <c r="L67" i="31"/>
  <c r="J66" i="31"/>
  <c r="P325" i="31"/>
  <c r="H325" i="31"/>
  <c r="N324" i="31"/>
  <c r="F324" i="31"/>
  <c r="L177" i="31"/>
  <c r="J176" i="31"/>
  <c r="P369" i="31"/>
  <c r="H369" i="31"/>
  <c r="N368" i="31"/>
  <c r="F368" i="31"/>
  <c r="L329" i="31"/>
  <c r="J328" i="31"/>
  <c r="P189" i="31"/>
  <c r="H189" i="31"/>
  <c r="N188" i="31"/>
  <c r="F188" i="31"/>
  <c r="L53" i="31"/>
  <c r="J52" i="31"/>
  <c r="P185" i="31"/>
  <c r="H185" i="31"/>
  <c r="N184" i="31"/>
  <c r="F184" i="31"/>
  <c r="L337" i="31"/>
  <c r="J336" i="31"/>
  <c r="P179" i="31"/>
  <c r="H179" i="31"/>
  <c r="N178" i="31"/>
  <c r="F178" i="31"/>
  <c r="L191" i="31"/>
  <c r="J190" i="31"/>
  <c r="L245" i="31"/>
  <c r="J244" i="31"/>
  <c r="P253" i="31"/>
  <c r="H253" i="31"/>
  <c r="N252" i="31"/>
  <c r="F252" i="31"/>
  <c r="P131" i="31"/>
  <c r="H131" i="31"/>
  <c r="N130" i="31"/>
  <c r="F130" i="31"/>
  <c r="P61" i="31"/>
  <c r="H61" i="31"/>
  <c r="N60" i="31"/>
  <c r="F60" i="31"/>
  <c r="K393" i="31"/>
  <c r="P392" i="31"/>
  <c r="H392" i="31"/>
  <c r="N397" i="31"/>
  <c r="F397" i="31"/>
  <c r="L396" i="31"/>
  <c r="J391" i="31"/>
  <c r="P390" i="31"/>
  <c r="H390" i="31"/>
  <c r="M395" i="31"/>
  <c r="J394" i="31"/>
  <c r="P387" i="31"/>
  <c r="H387" i="31"/>
  <c r="N386" i="31"/>
  <c r="F386" i="31"/>
  <c r="K383" i="31"/>
  <c r="P382" i="31"/>
  <c r="H382" i="31"/>
  <c r="N385" i="31"/>
  <c r="F385" i="31"/>
  <c r="L384" i="31"/>
  <c r="M415" i="31"/>
  <c r="J414" i="31"/>
  <c r="P1151" i="31"/>
  <c r="H1151" i="31"/>
  <c r="N1150" i="31"/>
  <c r="F1150" i="31"/>
  <c r="L1149" i="31"/>
  <c r="J1148" i="31"/>
  <c r="P1137" i="31"/>
  <c r="H1137" i="31"/>
  <c r="N1136" i="31"/>
  <c r="F1136" i="31"/>
  <c r="L1131" i="31"/>
  <c r="J1130" i="31"/>
  <c r="P1129" i="31"/>
  <c r="H1129" i="31"/>
  <c r="N1128" i="31"/>
  <c r="F1128" i="31"/>
  <c r="L1127" i="31"/>
  <c r="J1126" i="31"/>
  <c r="P1125" i="31"/>
  <c r="H1125" i="31"/>
  <c r="N1124" i="31"/>
  <c r="F1124" i="31"/>
  <c r="L1121" i="31"/>
  <c r="J1120" i="31"/>
  <c r="P1117" i="31"/>
  <c r="H1117" i="31"/>
  <c r="N1116" i="31"/>
  <c r="F1116" i="31"/>
  <c r="L1115" i="31"/>
  <c r="J1114" i="31"/>
  <c r="P1113" i="31"/>
  <c r="H1113" i="31"/>
  <c r="N1112" i="31"/>
  <c r="F1112" i="31"/>
  <c r="L409" i="31"/>
  <c r="J408" i="31"/>
  <c r="P407" i="31"/>
  <c r="H407" i="31"/>
  <c r="N406" i="31"/>
  <c r="F406" i="31"/>
  <c r="L405" i="31"/>
  <c r="H517" i="31"/>
  <c r="F512" i="31"/>
  <c r="H501" i="31"/>
  <c r="F494" i="31"/>
  <c r="P491" i="31"/>
  <c r="P490" i="31"/>
  <c r="I489" i="31"/>
  <c r="N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K447" i="31"/>
  <c r="Q446" i="31"/>
  <c r="I446" i="31"/>
  <c r="O445" i="31"/>
  <c r="G445" i="31"/>
  <c r="M444" i="31"/>
  <c r="K443" i="31"/>
  <c r="Q442" i="31"/>
  <c r="I442" i="31"/>
  <c r="O441" i="31"/>
  <c r="G441" i="31"/>
  <c r="M440" i="31"/>
  <c r="K439" i="31"/>
  <c r="Q438" i="31"/>
  <c r="I438" i="31"/>
  <c r="O497" i="31"/>
  <c r="G497" i="31"/>
  <c r="M496" i="31"/>
  <c r="K1167" i="31"/>
  <c r="Q1166" i="31"/>
  <c r="I1166" i="31"/>
  <c r="O1165" i="31"/>
  <c r="G1165" i="31"/>
  <c r="M1164" i="31"/>
  <c r="K1163" i="31"/>
  <c r="Q1162" i="31"/>
  <c r="I1162" i="31"/>
  <c r="O433" i="31"/>
  <c r="G433" i="31"/>
  <c r="M432" i="31"/>
  <c r="K431" i="31"/>
  <c r="Q430" i="31"/>
  <c r="I430" i="31"/>
  <c r="O427" i="31"/>
  <c r="G427" i="31"/>
  <c r="M426" i="31"/>
  <c r="K429" i="31"/>
  <c r="Q428" i="31"/>
  <c r="I428" i="31"/>
  <c r="O423" i="31"/>
  <c r="G423" i="31"/>
  <c r="M422" i="31"/>
  <c r="K421" i="31"/>
  <c r="Q420" i="31"/>
  <c r="I420" i="31"/>
  <c r="O419" i="31"/>
  <c r="G419" i="31"/>
  <c r="M418" i="31"/>
  <c r="K417" i="31"/>
  <c r="Q416" i="31"/>
  <c r="I416" i="31"/>
  <c r="O425" i="31"/>
  <c r="G425" i="31"/>
  <c r="M424" i="31"/>
  <c r="K399" i="31"/>
  <c r="Q398" i="31"/>
  <c r="I398" i="31"/>
  <c r="O379" i="31"/>
  <c r="G379" i="31"/>
  <c r="M378" i="31"/>
  <c r="K377" i="31"/>
  <c r="Q376" i="31"/>
  <c r="I376" i="31"/>
  <c r="O335" i="31"/>
  <c r="G335" i="31"/>
  <c r="M334" i="31"/>
  <c r="K67" i="31"/>
  <c r="Q66" i="31"/>
  <c r="I66" i="31"/>
  <c r="O325" i="31"/>
  <c r="G325" i="31"/>
  <c r="M324" i="31"/>
  <c r="K177" i="31"/>
  <c r="Q176" i="31"/>
  <c r="I176" i="31"/>
  <c r="O369" i="31"/>
  <c r="G369" i="31"/>
  <c r="M368" i="31"/>
  <c r="K329" i="31"/>
  <c r="Q328" i="31"/>
  <c r="I328" i="31"/>
  <c r="O189" i="31"/>
  <c r="G189" i="31"/>
  <c r="M188" i="31"/>
  <c r="K53" i="31"/>
  <c r="Q52" i="31"/>
  <c r="I52" i="31"/>
  <c r="O185" i="31"/>
  <c r="G185" i="31"/>
  <c r="M184" i="31"/>
  <c r="K337" i="31"/>
  <c r="Q336" i="31"/>
  <c r="I336" i="31"/>
  <c r="O179" i="31"/>
  <c r="G179" i="31"/>
  <c r="M178" i="31"/>
  <c r="K191" i="31"/>
  <c r="Q190" i="31"/>
  <c r="I190" i="31"/>
  <c r="K245" i="31"/>
  <c r="Q244" i="31"/>
  <c r="I244" i="31"/>
  <c r="O253" i="31"/>
  <c r="G253" i="31"/>
  <c r="M252" i="31"/>
  <c r="O131" i="31"/>
  <c r="G131" i="31"/>
  <c r="M130" i="31"/>
  <c r="O61" i="31"/>
  <c r="G61" i="31"/>
  <c r="M60" i="31"/>
  <c r="J393" i="31"/>
  <c r="O392" i="31"/>
  <c r="G392" i="31"/>
  <c r="M397" i="31"/>
  <c r="K396" i="31"/>
  <c r="Q391" i="31"/>
  <c r="I391" i="31"/>
  <c r="O390" i="31"/>
  <c r="G390" i="31"/>
  <c r="L395" i="31"/>
  <c r="Q394" i="31"/>
  <c r="I394" i="31"/>
  <c r="O387" i="31"/>
  <c r="G387" i="31"/>
  <c r="M386" i="31"/>
  <c r="J383" i="31"/>
  <c r="O382" i="31"/>
  <c r="G382" i="31"/>
  <c r="M385" i="31"/>
  <c r="K384" i="31"/>
  <c r="L415" i="31"/>
  <c r="Q414" i="31"/>
  <c r="I414" i="31"/>
  <c r="O1151" i="31"/>
  <c r="G1151" i="31"/>
  <c r="M1150" i="31"/>
  <c r="K1149" i="31"/>
  <c r="Q1148" i="31"/>
  <c r="I1148" i="31"/>
  <c r="O1137" i="31"/>
  <c r="G1137" i="31"/>
  <c r="M1136" i="31"/>
  <c r="K1131" i="31"/>
  <c r="Q1130" i="31"/>
  <c r="I1130" i="31"/>
  <c r="O1129" i="31"/>
  <c r="G1129" i="31"/>
  <c r="M1128" i="31"/>
  <c r="K1127" i="31"/>
  <c r="Q1126" i="31"/>
  <c r="I1126" i="31"/>
  <c r="O1125" i="31"/>
  <c r="G1125" i="31"/>
  <c r="M1124" i="31"/>
  <c r="K1121" i="31"/>
  <c r="Q1120" i="31"/>
  <c r="I1120" i="31"/>
  <c r="O1117" i="31"/>
  <c r="G1117" i="31"/>
  <c r="M1116" i="31"/>
  <c r="K1115" i="31"/>
  <c r="Q1114" i="31"/>
  <c r="I1114" i="31"/>
  <c r="O1113" i="31"/>
  <c r="G1113" i="31"/>
  <c r="M1112" i="31"/>
  <c r="K409" i="31"/>
  <c r="Q408" i="31"/>
  <c r="I408" i="31"/>
  <c r="O407" i="31"/>
  <c r="G407" i="31"/>
  <c r="M406" i="31"/>
  <c r="K405" i="31"/>
  <c r="Q404" i="31"/>
  <c r="I404" i="31"/>
  <c r="O403" i="31"/>
  <c r="G403" i="31"/>
  <c r="M402" i="31"/>
  <c r="N516" i="31"/>
  <c r="L511" i="31"/>
  <c r="J506" i="31"/>
  <c r="P505" i="31"/>
  <c r="N500" i="31"/>
  <c r="P492" i="31"/>
  <c r="N491" i="31"/>
  <c r="N490" i="31"/>
  <c r="Q489" i="31"/>
  <c r="H489" i="31"/>
  <c r="M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451" i="31"/>
  <c r="P450" i="31"/>
  <c r="H450" i="31"/>
  <c r="N449" i="31"/>
  <c r="F449" i="31"/>
  <c r="L448" i="31"/>
  <c r="J447" i="31"/>
  <c r="P446" i="31"/>
  <c r="H446" i="31"/>
  <c r="N445" i="31"/>
  <c r="F445" i="31"/>
  <c r="L444" i="31"/>
  <c r="J443" i="31"/>
  <c r="P442" i="31"/>
  <c r="H442" i="31"/>
  <c r="N441" i="31"/>
  <c r="F441" i="31"/>
  <c r="L440" i="31"/>
  <c r="J439" i="31"/>
  <c r="P438" i="31"/>
  <c r="H438" i="31"/>
  <c r="N497" i="31"/>
  <c r="F497" i="31"/>
  <c r="L496" i="31"/>
  <c r="J1167" i="31"/>
  <c r="P1166" i="31"/>
  <c r="H1166" i="31"/>
  <c r="N1165" i="31"/>
  <c r="F1165" i="31"/>
  <c r="L1164" i="31"/>
  <c r="J1163" i="31"/>
  <c r="P1162" i="31"/>
  <c r="H1162" i="31"/>
  <c r="N433" i="31"/>
  <c r="F433" i="31"/>
  <c r="L432" i="31"/>
  <c r="J431" i="31"/>
  <c r="P430" i="31"/>
  <c r="H430" i="31"/>
  <c r="N427" i="31"/>
  <c r="F427" i="31"/>
  <c r="L426" i="31"/>
  <c r="J429" i="31"/>
  <c r="P428" i="31"/>
  <c r="H428" i="31"/>
  <c r="N423" i="31"/>
  <c r="F423" i="31"/>
  <c r="L422" i="31"/>
  <c r="J421" i="31"/>
  <c r="P420" i="31"/>
  <c r="H420" i="31"/>
  <c r="N419" i="31"/>
  <c r="F419" i="31"/>
  <c r="L418" i="31"/>
  <c r="J417" i="31"/>
  <c r="P416" i="31"/>
  <c r="H416" i="31"/>
  <c r="N425" i="31"/>
  <c r="F425" i="31"/>
  <c r="L424" i="31"/>
  <c r="J399" i="31"/>
  <c r="P398" i="31"/>
  <c r="H398" i="31"/>
  <c r="N379" i="31"/>
  <c r="F379" i="31"/>
  <c r="L378" i="31"/>
  <c r="J377" i="31"/>
  <c r="P376" i="31"/>
  <c r="H376" i="31"/>
  <c r="N335" i="31"/>
  <c r="F335" i="31"/>
  <c r="L334" i="31"/>
  <c r="J67" i="31"/>
  <c r="P66" i="31"/>
  <c r="H66" i="31"/>
  <c r="N325" i="31"/>
  <c r="F325" i="31"/>
  <c r="L324" i="31"/>
  <c r="J177" i="31"/>
  <c r="P176" i="31"/>
  <c r="H176" i="31"/>
  <c r="N369" i="31"/>
  <c r="F369" i="31"/>
  <c r="L368" i="31"/>
  <c r="J329" i="31"/>
  <c r="P328" i="31"/>
  <c r="H328" i="31"/>
  <c r="N189" i="31"/>
  <c r="F189" i="31"/>
  <c r="L188" i="31"/>
  <c r="J53" i="31"/>
  <c r="P52" i="31"/>
  <c r="H52" i="31"/>
  <c r="N185" i="31"/>
  <c r="F185" i="31"/>
  <c r="L184" i="31"/>
  <c r="J337" i="31"/>
  <c r="P336" i="31"/>
  <c r="H336" i="31"/>
  <c r="N179" i="31"/>
  <c r="F179" i="31"/>
  <c r="L178" i="31"/>
  <c r="J191" i="31"/>
  <c r="P190" i="31"/>
  <c r="H190" i="31"/>
  <c r="J245" i="31"/>
  <c r="P244" i="31"/>
  <c r="H244" i="31"/>
  <c r="N253" i="31"/>
  <c r="F253" i="31"/>
  <c r="L252" i="31"/>
  <c r="N131" i="31"/>
  <c r="F131" i="31"/>
  <c r="L130" i="31"/>
  <c r="N61" i="31"/>
  <c r="F61" i="31"/>
  <c r="L60" i="31"/>
  <c r="Q393" i="31"/>
  <c r="I393" i="31"/>
  <c r="N392" i="31"/>
  <c r="F392" i="31"/>
  <c r="L397" i="31"/>
  <c r="J396" i="31"/>
  <c r="P391" i="31"/>
  <c r="H391" i="31"/>
  <c r="N390" i="31"/>
  <c r="F390" i="31"/>
  <c r="K395" i="31"/>
  <c r="P394" i="31"/>
  <c r="H394" i="31"/>
  <c r="N387" i="31"/>
  <c r="F387" i="31"/>
  <c r="L386" i="31"/>
  <c r="Q383" i="31"/>
  <c r="I383" i="31"/>
  <c r="N382" i="31"/>
  <c r="F382" i="31"/>
  <c r="L385" i="31"/>
  <c r="J384" i="31"/>
  <c r="K415" i="31"/>
  <c r="P414" i="31"/>
  <c r="H414" i="31"/>
  <c r="N1151" i="31"/>
  <c r="F1151" i="31"/>
  <c r="L1150" i="31"/>
  <c r="J1149" i="31"/>
  <c r="P1148" i="31"/>
  <c r="H1148" i="31"/>
  <c r="N1137" i="31"/>
  <c r="F1137" i="31"/>
  <c r="L1136" i="31"/>
  <c r="J1131" i="31"/>
  <c r="P1130" i="31"/>
  <c r="H1130" i="31"/>
  <c r="N1129" i="31"/>
  <c r="F1129" i="31"/>
  <c r="L1128" i="31"/>
  <c r="J1127" i="31"/>
  <c r="P1126" i="31"/>
  <c r="H1126" i="31"/>
  <c r="N1125" i="31"/>
  <c r="F1125" i="31"/>
  <c r="L1124" i="31"/>
  <c r="J1121" i="31"/>
  <c r="P1120" i="31"/>
  <c r="H1120" i="31"/>
  <c r="N1117" i="31"/>
  <c r="F1117" i="31"/>
  <c r="L1116" i="31"/>
  <c r="M1114" i="31"/>
  <c r="Q1112" i="31"/>
  <c r="G409" i="31"/>
  <c r="N407" i="31"/>
  <c r="L406" i="31"/>
  <c r="H405" i="31"/>
  <c r="J404" i="31"/>
  <c r="K403" i="31"/>
  <c r="L402" i="31"/>
  <c r="P401" i="31"/>
  <c r="G401" i="31"/>
  <c r="M400" i="31"/>
  <c r="K1161" i="31"/>
  <c r="Q1160" i="31"/>
  <c r="I1160" i="31"/>
  <c r="O1153" i="31"/>
  <c r="M1152" i="31"/>
  <c r="Q1134" i="31"/>
  <c r="O381" i="31"/>
  <c r="M380" i="31"/>
  <c r="O1134" i="31"/>
  <c r="H1116" i="31"/>
  <c r="L1114" i="31"/>
  <c r="P1112" i="31"/>
  <c r="F409" i="31"/>
  <c r="L407" i="31"/>
  <c r="J406" i="31"/>
  <c r="G405" i="31"/>
  <c r="H404" i="31"/>
  <c r="J403" i="31"/>
  <c r="J402" i="31"/>
  <c r="O401" i="31"/>
  <c r="F401" i="31"/>
  <c r="L400" i="31"/>
  <c r="J1161" i="31"/>
  <c r="P1160" i="31"/>
  <c r="H1160" i="31"/>
  <c r="N1153" i="31"/>
  <c r="F1153" i="31"/>
  <c r="L1152" i="31"/>
  <c r="J1135" i="31"/>
  <c r="P1134" i="31"/>
  <c r="H1134" i="31"/>
  <c r="N381" i="31"/>
  <c r="F381" i="31"/>
  <c r="L380" i="31"/>
  <c r="K1152" i="31"/>
  <c r="G1134" i="31"/>
  <c r="L381" i="31"/>
  <c r="O1115" i="31"/>
  <c r="H1114" i="31"/>
  <c r="L1112" i="31"/>
  <c r="P408" i="31"/>
  <c r="K407" i="31"/>
  <c r="I406" i="31"/>
  <c r="F405" i="31"/>
  <c r="F404" i="31"/>
  <c r="H403" i="31"/>
  <c r="I402" i="31"/>
  <c r="N401" i="31"/>
  <c r="K400" i="31"/>
  <c r="Q1161" i="31"/>
  <c r="I1161" i="31"/>
  <c r="O1160" i="31"/>
  <c r="G1160" i="31"/>
  <c r="M1153" i="31"/>
  <c r="I1135" i="31"/>
  <c r="K380" i="31"/>
  <c r="N1115" i="31"/>
  <c r="I1112" i="31"/>
  <c r="M408" i="31"/>
  <c r="J407" i="31"/>
  <c r="H406" i="31"/>
  <c r="F403" i="31"/>
  <c r="H402" i="31"/>
  <c r="M401" i="31"/>
  <c r="J400" i="31"/>
  <c r="P1161" i="31"/>
  <c r="H1161" i="31"/>
  <c r="N1160" i="31"/>
  <c r="F1160" i="31"/>
  <c r="L1153" i="31"/>
  <c r="J1152" i="31"/>
  <c r="P1135" i="31"/>
  <c r="H1135" i="31"/>
  <c r="N1134" i="31"/>
  <c r="F1134" i="31"/>
  <c r="J1115" i="31"/>
  <c r="N1113" i="31"/>
  <c r="H1112" i="31"/>
  <c r="L408" i="31"/>
  <c r="F407" i="31"/>
  <c r="P405" i="31"/>
  <c r="P404" i="31"/>
  <c r="G402" i="31"/>
  <c r="L401" i="31"/>
  <c r="Q400" i="31"/>
  <c r="I400" i="31"/>
  <c r="O1161" i="31"/>
  <c r="G1161" i="31"/>
  <c r="M1160" i="31"/>
  <c r="K1153" i="31"/>
  <c r="Q1152" i="31"/>
  <c r="I1152" i="31"/>
  <c r="O1135" i="31"/>
  <c r="G1135" i="31"/>
  <c r="M1134" i="31"/>
  <c r="K381" i="31"/>
  <c r="Q380" i="31"/>
  <c r="I380" i="31"/>
  <c r="P1152" i="31"/>
  <c r="N1135" i="31"/>
  <c r="L1134" i="31"/>
  <c r="P380" i="31"/>
  <c r="Q381" i="31"/>
  <c r="G380" i="31"/>
  <c r="G1115" i="31"/>
  <c r="K1113" i="31"/>
  <c r="O409" i="31"/>
  <c r="H408" i="31"/>
  <c r="O405" i="31"/>
  <c r="N404" i="31"/>
  <c r="P403" i="31"/>
  <c r="Q402" i="31"/>
  <c r="F402" i="31"/>
  <c r="K401" i="31"/>
  <c r="P400" i="31"/>
  <c r="H400" i="31"/>
  <c r="N1161" i="31"/>
  <c r="F1161" i="31"/>
  <c r="L1160" i="31"/>
  <c r="J1153" i="31"/>
  <c r="H1152" i="31"/>
  <c r="F1135" i="31"/>
  <c r="J381" i="31"/>
  <c r="H380" i="31"/>
  <c r="O380" i="31"/>
  <c r="F1115" i="31"/>
  <c r="J1113" i="31"/>
  <c r="N409" i="31"/>
  <c r="Q406" i="31"/>
  <c r="N405" i="31"/>
  <c r="M404" i="31"/>
  <c r="N403" i="31"/>
  <c r="P402" i="31"/>
  <c r="J401" i="31"/>
  <c r="O400" i="31"/>
  <c r="G400" i="31"/>
  <c r="M1161" i="31"/>
  <c r="K1160" i="31"/>
  <c r="Q1153" i="31"/>
  <c r="I1153" i="31"/>
  <c r="O1152" i="31"/>
  <c r="G1152" i="31"/>
  <c r="M1135" i="31"/>
  <c r="K1134" i="31"/>
  <c r="I381" i="31"/>
  <c r="P1114" i="31"/>
  <c r="F1113" i="31"/>
  <c r="J409" i="31"/>
  <c r="P406" i="31"/>
  <c r="J405" i="31"/>
  <c r="L404" i="31"/>
  <c r="L403" i="31"/>
  <c r="N402" i="31"/>
  <c r="H401" i="31"/>
  <c r="N400" i="31"/>
  <c r="F400" i="31"/>
  <c r="L1161" i="31"/>
  <c r="J1160" i="31"/>
  <c r="P1153" i="31"/>
  <c r="H1153" i="31"/>
  <c r="N1152" i="31"/>
  <c r="F1152" i="31"/>
  <c r="L1135" i="31"/>
  <c r="J1134" i="31"/>
  <c r="P381" i="31"/>
  <c r="H381" i="31"/>
  <c r="N380" i="31"/>
  <c r="F380" i="31"/>
  <c r="G1153" i="31"/>
  <c r="K1135" i="31"/>
  <c r="I1134" i="31"/>
  <c r="G381" i="31"/>
  <c r="Q1135" i="31"/>
  <c r="M381" i="31"/>
  <c r="J380" i="31"/>
  <c r="R23" i="31" l="1"/>
  <c r="R1178" i="31"/>
  <c r="R1173" i="31"/>
  <c r="R105" i="31"/>
  <c r="R13" i="31"/>
  <c r="R42" i="31"/>
  <c r="R47" i="31"/>
  <c r="R389" i="31"/>
  <c r="R362" i="31"/>
  <c r="R363" i="31"/>
  <c r="R286" i="31"/>
  <c r="R1175" i="31"/>
  <c r="R27" i="31"/>
  <c r="R359" i="31"/>
  <c r="R235" i="31"/>
  <c r="R319" i="31"/>
  <c r="R199" i="31"/>
  <c r="R41" i="31"/>
  <c r="R198" i="31"/>
  <c r="R1179" i="31"/>
  <c r="R71" i="31"/>
  <c r="R24" i="31"/>
  <c r="R242" i="31"/>
  <c r="R70" i="31"/>
  <c r="R1174" i="31"/>
  <c r="R104" i="31"/>
  <c r="R12" i="31"/>
  <c r="R118" i="31"/>
  <c r="R119" i="31"/>
  <c r="R320" i="31"/>
  <c r="R331" i="31"/>
  <c r="R318" i="31"/>
  <c r="R11" i="31"/>
  <c r="R22" i="31"/>
  <c r="R43" i="31"/>
  <c r="R1172" i="31"/>
  <c r="R46" i="31"/>
  <c r="R14" i="31"/>
  <c r="R321" i="31"/>
  <c r="R10" i="31"/>
  <c r="R287" i="31"/>
  <c r="R25" i="31"/>
  <c r="R15" i="31"/>
  <c r="R243" i="31"/>
  <c r="R40" i="31"/>
  <c r="R330" i="31"/>
  <c r="R26" i="31"/>
  <c r="R388" i="31"/>
  <c r="R358" i="31"/>
  <c r="R234" i="31"/>
  <c r="R989" i="31"/>
  <c r="R19" i="31"/>
  <c r="R74" i="31"/>
  <c r="R140" i="31"/>
  <c r="R392" i="31"/>
  <c r="R494" i="31"/>
  <c r="R400" i="31"/>
  <c r="R405" i="31"/>
  <c r="R368" i="31"/>
  <c r="R424" i="31"/>
  <c r="R432" i="31"/>
  <c r="R444" i="31"/>
  <c r="R460" i="31"/>
  <c r="R476" i="31"/>
  <c r="R504" i="31"/>
  <c r="R592" i="31"/>
  <c r="R593" i="31"/>
  <c r="R609" i="31"/>
  <c r="R625" i="31"/>
  <c r="R641" i="31"/>
  <c r="R657" i="31"/>
  <c r="R673" i="31"/>
  <c r="R769" i="31"/>
  <c r="R793" i="31"/>
  <c r="R809" i="31"/>
  <c r="R825" i="31"/>
  <c r="R913" i="31"/>
  <c r="R910" i="31"/>
  <c r="R860" i="31"/>
  <c r="R918" i="31"/>
  <c r="R934" i="31"/>
  <c r="R950" i="31"/>
  <c r="R966" i="31"/>
  <c r="R982" i="31"/>
  <c r="R1033" i="31"/>
  <c r="R1068" i="31"/>
  <c r="R1003" i="31"/>
  <c r="R1035" i="31"/>
  <c r="R1067" i="31"/>
  <c r="R1075" i="31"/>
  <c r="R267" i="31"/>
  <c r="R346" i="31"/>
  <c r="R229" i="31"/>
  <c r="R342" i="31"/>
  <c r="R264" i="31"/>
  <c r="R353" i="31"/>
  <c r="R127" i="31"/>
  <c r="R51" i="31"/>
  <c r="R169" i="31"/>
  <c r="R160" i="31"/>
  <c r="R170" i="31"/>
  <c r="R164" i="31"/>
  <c r="R156" i="31"/>
  <c r="R239" i="31"/>
  <c r="R59" i="31"/>
  <c r="R276" i="31"/>
  <c r="R99" i="31"/>
  <c r="R1113" i="31"/>
  <c r="R1117" i="31"/>
  <c r="R1151" i="31"/>
  <c r="R387" i="31"/>
  <c r="R512" i="31"/>
  <c r="R777" i="31"/>
  <c r="R770" i="31"/>
  <c r="R508" i="31"/>
  <c r="R1137" i="31"/>
  <c r="R433" i="31"/>
  <c r="R445" i="31"/>
  <c r="R461" i="31"/>
  <c r="R477" i="31"/>
  <c r="R692" i="31"/>
  <c r="R840" i="31"/>
  <c r="R799" i="31"/>
  <c r="R815" i="31"/>
  <c r="R831" i="31"/>
  <c r="R110" i="31"/>
  <c r="R35" i="31"/>
  <c r="R345" i="31"/>
  <c r="R781" i="31"/>
  <c r="R862" i="31"/>
  <c r="R356" i="31"/>
  <c r="R274" i="31"/>
  <c r="R32" i="31"/>
  <c r="R95" i="31"/>
  <c r="R1152" i="31"/>
  <c r="R381" i="31"/>
  <c r="R407" i="31"/>
  <c r="R1129" i="31"/>
  <c r="R253" i="31"/>
  <c r="R189" i="31"/>
  <c r="R379" i="31"/>
  <c r="R427" i="31"/>
  <c r="R441" i="31"/>
  <c r="R457" i="31"/>
  <c r="R473" i="31"/>
  <c r="R492" i="31"/>
  <c r="R1127" i="31"/>
  <c r="R191" i="31"/>
  <c r="R177" i="31"/>
  <c r="R417" i="31"/>
  <c r="R1163" i="31"/>
  <c r="R447" i="31"/>
  <c r="R463" i="31"/>
  <c r="R479" i="31"/>
  <c r="R383" i="31"/>
  <c r="R394" i="31"/>
  <c r="R500" i="31"/>
  <c r="R528" i="31"/>
  <c r="R544" i="31"/>
  <c r="R560" i="31"/>
  <c r="R576" i="31"/>
  <c r="R507" i="31"/>
  <c r="R523" i="31"/>
  <c r="R539" i="31"/>
  <c r="R555" i="31"/>
  <c r="R571" i="31"/>
  <c r="R587" i="31"/>
  <c r="R506" i="31"/>
  <c r="R522" i="31"/>
  <c r="R538" i="31"/>
  <c r="R554" i="31"/>
  <c r="R570" i="31"/>
  <c r="R586" i="31"/>
  <c r="R598" i="31"/>
  <c r="R614" i="31"/>
  <c r="R630" i="31"/>
  <c r="R646" i="31"/>
  <c r="R662" i="31"/>
  <c r="R680" i="31"/>
  <c r="R591" i="31"/>
  <c r="R607" i="31"/>
  <c r="R623" i="31"/>
  <c r="R639" i="31"/>
  <c r="R655" i="31"/>
  <c r="R671" i="31"/>
  <c r="R678" i="31"/>
  <c r="R682" i="31"/>
  <c r="R698" i="31"/>
  <c r="R714" i="31"/>
  <c r="R730" i="31"/>
  <c r="R746" i="31"/>
  <c r="R762" i="31"/>
  <c r="R778" i="31"/>
  <c r="R772" i="31"/>
  <c r="R788" i="31"/>
  <c r="R804" i="31"/>
  <c r="R820" i="31"/>
  <c r="R836" i="31"/>
  <c r="R841" i="31"/>
  <c r="R779" i="31"/>
  <c r="R795" i="31"/>
  <c r="R811" i="31"/>
  <c r="R827" i="31"/>
  <c r="R790" i="31"/>
  <c r="R806" i="31"/>
  <c r="R822" i="31"/>
  <c r="R838" i="31"/>
  <c r="R847" i="31"/>
  <c r="R863" i="31"/>
  <c r="R879" i="31"/>
  <c r="R895" i="31"/>
  <c r="R911" i="31"/>
  <c r="R849" i="31"/>
  <c r="R865" i="31"/>
  <c r="R881" i="31"/>
  <c r="R897" i="31"/>
  <c r="R929" i="31"/>
  <c r="R945" i="31"/>
  <c r="R961" i="31"/>
  <c r="R977" i="31"/>
  <c r="R1025" i="31"/>
  <c r="R924" i="31"/>
  <c r="R940" i="31"/>
  <c r="R956" i="31"/>
  <c r="R972" i="31"/>
  <c r="R988" i="31"/>
  <c r="R1045" i="31"/>
  <c r="R1061" i="31"/>
  <c r="R1000" i="31"/>
  <c r="R1016" i="31"/>
  <c r="R1032" i="31"/>
  <c r="R1048" i="31"/>
  <c r="R1064" i="31"/>
  <c r="R1079" i="31"/>
  <c r="R1002" i="31"/>
  <c r="R1018" i="31"/>
  <c r="R1034" i="31"/>
  <c r="R1050" i="31"/>
  <c r="R1066" i="31"/>
  <c r="R1086" i="31"/>
  <c r="R1102" i="31"/>
  <c r="R292" i="31"/>
  <c r="R308" i="31"/>
  <c r="R182" i="31"/>
  <c r="R1092" i="31"/>
  <c r="R1108" i="31"/>
  <c r="R298" i="31"/>
  <c r="R314" i="31"/>
  <c r="R1095" i="31"/>
  <c r="R1111" i="31"/>
  <c r="R301" i="31"/>
  <c r="R317" i="31"/>
  <c r="R116" i="31"/>
  <c r="R21" i="31"/>
  <c r="R367" i="31"/>
  <c r="R48" i="31"/>
  <c r="R282" i="31"/>
  <c r="R136" i="31"/>
  <c r="R374" i="31"/>
  <c r="R28" i="31"/>
  <c r="R146" i="31"/>
  <c r="R45" i="31"/>
  <c r="R410" i="31"/>
  <c r="R251" i="31"/>
  <c r="R147" i="31"/>
  <c r="R63" i="31"/>
  <c r="R133" i="31"/>
  <c r="R100" i="31"/>
  <c r="R55" i="31"/>
  <c r="R322" i="31"/>
  <c r="R279" i="31"/>
  <c r="R1143" i="31"/>
  <c r="R194" i="31"/>
  <c r="R1122" i="31"/>
  <c r="R1156" i="31"/>
  <c r="R132" i="31"/>
  <c r="R206" i="31"/>
  <c r="R1144" i="31"/>
  <c r="R205" i="31"/>
  <c r="R355" i="31"/>
  <c r="R344" i="31"/>
  <c r="R437" i="31"/>
  <c r="R1159" i="31"/>
  <c r="R222" i="31"/>
  <c r="R208" i="31"/>
  <c r="R1170" i="31"/>
  <c r="R1177" i="31"/>
  <c r="R92" i="31"/>
  <c r="R9" i="31"/>
  <c r="R83" i="31"/>
  <c r="R211" i="31"/>
  <c r="R1115" i="31"/>
  <c r="R1161" i="31"/>
  <c r="R403" i="31"/>
  <c r="R390" i="31"/>
  <c r="R1124" i="31"/>
  <c r="R60" i="31"/>
  <c r="R178" i="31"/>
  <c r="R324" i="31"/>
  <c r="R418" i="31"/>
  <c r="R1164" i="31"/>
  <c r="R448" i="31"/>
  <c r="R464" i="31"/>
  <c r="R480" i="31"/>
  <c r="R490" i="31"/>
  <c r="R1120" i="31"/>
  <c r="R414" i="31"/>
  <c r="R190" i="31"/>
  <c r="R176" i="31"/>
  <c r="R416" i="31"/>
  <c r="R1162" i="31"/>
  <c r="R446" i="31"/>
  <c r="R462" i="31"/>
  <c r="R478" i="31"/>
  <c r="R505" i="31"/>
  <c r="R521" i="31"/>
  <c r="R537" i="31"/>
  <c r="R553" i="31"/>
  <c r="R569" i="31"/>
  <c r="R585" i="31"/>
  <c r="R684" i="31"/>
  <c r="R679" i="31"/>
  <c r="R597" i="31"/>
  <c r="R613" i="31"/>
  <c r="R629" i="31"/>
  <c r="R645" i="31"/>
  <c r="R661" i="31"/>
  <c r="R596" i="31"/>
  <c r="R612" i="31"/>
  <c r="R628" i="31"/>
  <c r="R644" i="31"/>
  <c r="R660" i="31"/>
  <c r="R677" i="31"/>
  <c r="R693" i="31"/>
  <c r="R709" i="31"/>
  <c r="R725" i="31"/>
  <c r="R741" i="31"/>
  <c r="R757" i="31"/>
  <c r="R704" i="31"/>
  <c r="R720" i="31"/>
  <c r="R736" i="31"/>
  <c r="R752" i="31"/>
  <c r="R768" i="31"/>
  <c r="R695" i="31"/>
  <c r="R711" i="31"/>
  <c r="R727" i="31"/>
  <c r="R743" i="31"/>
  <c r="R759" i="31"/>
  <c r="R797" i="31"/>
  <c r="R813" i="31"/>
  <c r="R829" i="31"/>
  <c r="R866" i="31"/>
  <c r="R882" i="31"/>
  <c r="R898" i="31"/>
  <c r="R848" i="31"/>
  <c r="R864" i="31"/>
  <c r="R880" i="31"/>
  <c r="R896" i="31"/>
  <c r="R922" i="31"/>
  <c r="R938" i="31"/>
  <c r="R954" i="31"/>
  <c r="R970" i="31"/>
  <c r="R986" i="31"/>
  <c r="R919" i="31"/>
  <c r="R935" i="31"/>
  <c r="R951" i="31"/>
  <c r="R967" i="31"/>
  <c r="R983" i="31"/>
  <c r="R1005" i="31"/>
  <c r="R991" i="31"/>
  <c r="R1007" i="31"/>
  <c r="R1023" i="31"/>
  <c r="R1039" i="31"/>
  <c r="R1055" i="31"/>
  <c r="R1085" i="31"/>
  <c r="R1101" i="31"/>
  <c r="R289" i="31"/>
  <c r="R307" i="31"/>
  <c r="R181" i="31"/>
  <c r="R241" i="31"/>
  <c r="R18" i="31"/>
  <c r="R120" i="31"/>
  <c r="R197" i="31"/>
  <c r="R255" i="31"/>
  <c r="R159" i="31"/>
  <c r="R338" i="31"/>
  <c r="R174" i="31"/>
  <c r="R375" i="31"/>
  <c r="R29" i="31"/>
  <c r="R343" i="31"/>
  <c r="R265" i="31"/>
  <c r="R258" i="31"/>
  <c r="R257" i="31"/>
  <c r="R326" i="31"/>
  <c r="R106" i="31"/>
  <c r="R370" i="31"/>
  <c r="R269" i="31"/>
  <c r="R122" i="31"/>
  <c r="R112" i="31"/>
  <c r="R123" i="31"/>
  <c r="R268" i="31"/>
  <c r="R62" i="31"/>
  <c r="R207" i="31"/>
  <c r="R1145" i="31"/>
  <c r="R435" i="31"/>
  <c r="R8" i="31"/>
  <c r="R277" i="31"/>
  <c r="R128" i="31"/>
  <c r="R87" i="31"/>
  <c r="R94" i="31"/>
  <c r="R223" i="31"/>
  <c r="R213" i="31"/>
  <c r="R212" i="31"/>
  <c r="R1160" i="31"/>
  <c r="R404" i="31"/>
  <c r="R401" i="31"/>
  <c r="R409" i="31"/>
  <c r="R1125" i="31"/>
  <c r="R131" i="31"/>
  <c r="R185" i="31"/>
  <c r="R335" i="31"/>
  <c r="R423" i="31"/>
  <c r="R497" i="31"/>
  <c r="R453" i="31"/>
  <c r="R469" i="31"/>
  <c r="R485" i="31"/>
  <c r="R386" i="31"/>
  <c r="R1121" i="31"/>
  <c r="R245" i="31"/>
  <c r="R329" i="31"/>
  <c r="R399" i="31"/>
  <c r="R431" i="31"/>
  <c r="R443" i="31"/>
  <c r="R459" i="31"/>
  <c r="R475" i="31"/>
  <c r="R491" i="31"/>
  <c r="R489" i="31"/>
  <c r="R516" i="31"/>
  <c r="R524" i="31"/>
  <c r="R540" i="31"/>
  <c r="R556" i="31"/>
  <c r="R572" i="31"/>
  <c r="R588" i="31"/>
  <c r="R503" i="31"/>
  <c r="R519" i="31"/>
  <c r="R535" i="31"/>
  <c r="R551" i="31"/>
  <c r="R567" i="31"/>
  <c r="R583" i="31"/>
  <c r="R502" i="31"/>
  <c r="R518" i="31"/>
  <c r="R534" i="31"/>
  <c r="R550" i="31"/>
  <c r="R566" i="31"/>
  <c r="R582" i="31"/>
  <c r="R594" i="31"/>
  <c r="R610" i="31"/>
  <c r="R626" i="31"/>
  <c r="R642" i="31"/>
  <c r="R658" i="31"/>
  <c r="R674" i="31"/>
  <c r="R603" i="31"/>
  <c r="R619" i="31"/>
  <c r="R635" i="31"/>
  <c r="R651" i="31"/>
  <c r="R667" i="31"/>
  <c r="R694" i="31"/>
  <c r="R710" i="31"/>
  <c r="R726" i="31"/>
  <c r="R742" i="31"/>
  <c r="R758" i="31"/>
  <c r="R784" i="31"/>
  <c r="R800" i="31"/>
  <c r="R816" i="31"/>
  <c r="R832" i="31"/>
  <c r="R916" i="31"/>
  <c r="R775" i="31"/>
  <c r="R791" i="31"/>
  <c r="R807" i="31"/>
  <c r="R823" i="31"/>
  <c r="R839" i="31"/>
  <c r="R786" i="31"/>
  <c r="R802" i="31"/>
  <c r="R818" i="31"/>
  <c r="R834" i="31"/>
  <c r="R843" i="31"/>
  <c r="R859" i="31"/>
  <c r="R875" i="31"/>
  <c r="R891" i="31"/>
  <c r="R907" i="31"/>
  <c r="R845" i="31"/>
  <c r="R861" i="31"/>
  <c r="R877" i="31"/>
  <c r="R893" i="31"/>
  <c r="R909" i="31"/>
  <c r="R925" i="31"/>
  <c r="R941" i="31"/>
  <c r="R957" i="31"/>
  <c r="R973" i="31"/>
  <c r="R1009" i="31"/>
  <c r="R920" i="31"/>
  <c r="R936" i="31"/>
  <c r="R952" i="31"/>
  <c r="R968" i="31"/>
  <c r="R984" i="31"/>
  <c r="R1029" i="31"/>
  <c r="R1057" i="31"/>
  <c r="R996" i="31"/>
  <c r="R1012" i="31"/>
  <c r="R1028" i="31"/>
  <c r="R1044" i="31"/>
  <c r="R1060" i="31"/>
  <c r="R998" i="31"/>
  <c r="R1014" i="31"/>
  <c r="R1030" i="31"/>
  <c r="R1046" i="31"/>
  <c r="R1062" i="31"/>
  <c r="R1082" i="31"/>
  <c r="R1098" i="31"/>
  <c r="R290" i="31"/>
  <c r="R304" i="31"/>
  <c r="R192" i="31"/>
  <c r="R1088" i="31"/>
  <c r="R1104" i="31"/>
  <c r="R294" i="31"/>
  <c r="R310" i="31"/>
  <c r="R272" i="31"/>
  <c r="R1091" i="31"/>
  <c r="R1107" i="31"/>
  <c r="R297" i="31"/>
  <c r="R313" i="31"/>
  <c r="R203" i="31"/>
  <c r="R271" i="31"/>
  <c r="R332" i="31"/>
  <c r="R196" i="31"/>
  <c r="R254" i="31"/>
  <c r="R352" i="31"/>
  <c r="R126" i="31"/>
  <c r="R33" i="31"/>
  <c r="R38" i="31"/>
  <c r="R150" i="31"/>
  <c r="R107" i="31"/>
  <c r="R39" i="31"/>
  <c r="R102" i="31"/>
  <c r="R65" i="31"/>
  <c r="R157" i="31"/>
  <c r="R263" i="31"/>
  <c r="R259" i="31"/>
  <c r="R221" i="31"/>
  <c r="R1139" i="31"/>
  <c r="R144" i="31"/>
  <c r="R124" i="31"/>
  <c r="R1146" i="31"/>
  <c r="R260" i="31"/>
  <c r="R1140" i="31"/>
  <c r="R247" i="31"/>
  <c r="R413" i="31"/>
  <c r="R204" i="31"/>
  <c r="R354" i="31"/>
  <c r="R349" i="31"/>
  <c r="R412" i="31"/>
  <c r="R232" i="31"/>
  <c r="R373" i="31"/>
  <c r="R31" i="31"/>
  <c r="R88" i="31"/>
  <c r="R214" i="31"/>
  <c r="R79" i="31"/>
  <c r="R97" i="31"/>
  <c r="R1150" i="31"/>
  <c r="R1114" i="31"/>
  <c r="R1148" i="31"/>
  <c r="R244" i="31"/>
  <c r="R328" i="31"/>
  <c r="R398" i="31"/>
  <c r="R430" i="31"/>
  <c r="R442" i="31"/>
  <c r="R458" i="31"/>
  <c r="R474" i="31"/>
  <c r="R501" i="31"/>
  <c r="R517" i="31"/>
  <c r="R533" i="31"/>
  <c r="R549" i="31"/>
  <c r="R565" i="31"/>
  <c r="R581" i="31"/>
  <c r="R608" i="31"/>
  <c r="R624" i="31"/>
  <c r="R640" i="31"/>
  <c r="R656" i="31"/>
  <c r="R672" i="31"/>
  <c r="R689" i="31"/>
  <c r="R705" i="31"/>
  <c r="R721" i="31"/>
  <c r="R737" i="31"/>
  <c r="R753" i="31"/>
  <c r="R700" i="31"/>
  <c r="R716" i="31"/>
  <c r="R732" i="31"/>
  <c r="R748" i="31"/>
  <c r="R764" i="31"/>
  <c r="R691" i="31"/>
  <c r="R707" i="31"/>
  <c r="R723" i="31"/>
  <c r="R739" i="31"/>
  <c r="R755" i="31"/>
  <c r="R858" i="31"/>
  <c r="R878" i="31"/>
  <c r="R894" i="31"/>
  <c r="R844" i="31"/>
  <c r="R876" i="31"/>
  <c r="R892" i="31"/>
  <c r="R908" i="31"/>
  <c r="R915" i="31"/>
  <c r="R931" i="31"/>
  <c r="R947" i="31"/>
  <c r="R963" i="31"/>
  <c r="R979" i="31"/>
  <c r="R1019" i="31"/>
  <c r="R1051" i="31"/>
  <c r="R1081" i="31"/>
  <c r="R1097" i="31"/>
  <c r="R1169" i="31"/>
  <c r="R303" i="31"/>
  <c r="R187" i="31"/>
  <c r="R111" i="31"/>
  <c r="R158" i="31"/>
  <c r="R227" i="31"/>
  <c r="R200" i="31"/>
  <c r="R165" i="31"/>
  <c r="R134" i="31"/>
  <c r="R103" i="31"/>
  <c r="R76" i="31"/>
  <c r="R261" i="31"/>
  <c r="R1141" i="31"/>
  <c r="R6" i="31"/>
  <c r="R233" i="31"/>
  <c r="R98" i="31"/>
  <c r="R1116" i="31"/>
  <c r="R61" i="31"/>
  <c r="R179" i="31"/>
  <c r="R325" i="31"/>
  <c r="R419" i="31"/>
  <c r="R1165" i="31"/>
  <c r="R449" i="31"/>
  <c r="R465" i="31"/>
  <c r="R481" i="31"/>
  <c r="R397" i="31"/>
  <c r="R1149" i="31"/>
  <c r="R396" i="31"/>
  <c r="R53" i="31"/>
  <c r="R377" i="31"/>
  <c r="R429" i="31"/>
  <c r="R439" i="31"/>
  <c r="R455" i="31"/>
  <c r="R471" i="31"/>
  <c r="R487" i="31"/>
  <c r="R520" i="31"/>
  <c r="R536" i="31"/>
  <c r="R552" i="31"/>
  <c r="R568" i="31"/>
  <c r="R584" i="31"/>
  <c r="R499" i="31"/>
  <c r="R515" i="31"/>
  <c r="R531" i="31"/>
  <c r="R547" i="31"/>
  <c r="R563" i="31"/>
  <c r="R579" i="31"/>
  <c r="R498" i="31"/>
  <c r="R514" i="31"/>
  <c r="R530" i="31"/>
  <c r="R546" i="31"/>
  <c r="R562" i="31"/>
  <c r="R578" i="31"/>
  <c r="R590" i="31"/>
  <c r="R606" i="31"/>
  <c r="R622" i="31"/>
  <c r="R638" i="31"/>
  <c r="R654" i="31"/>
  <c r="R670" i="31"/>
  <c r="R681" i="31"/>
  <c r="R599" i="31"/>
  <c r="R615" i="31"/>
  <c r="R631" i="31"/>
  <c r="R647" i="31"/>
  <c r="R663" i="31"/>
  <c r="R688" i="31"/>
  <c r="R690" i="31"/>
  <c r="R706" i="31"/>
  <c r="R722" i="31"/>
  <c r="R738" i="31"/>
  <c r="R754" i="31"/>
  <c r="R773" i="31"/>
  <c r="R780" i="31"/>
  <c r="R796" i="31"/>
  <c r="R812" i="31"/>
  <c r="R828" i="31"/>
  <c r="R771" i="31"/>
  <c r="R787" i="31"/>
  <c r="R803" i="31"/>
  <c r="R819" i="31"/>
  <c r="R835" i="31"/>
  <c r="R854" i="31"/>
  <c r="R782" i="31"/>
  <c r="R798" i="31"/>
  <c r="R814" i="31"/>
  <c r="R830" i="31"/>
  <c r="R850" i="31"/>
  <c r="R855" i="31"/>
  <c r="R871" i="31"/>
  <c r="R887" i="31"/>
  <c r="R903" i="31"/>
  <c r="R857" i="31"/>
  <c r="R873" i="31"/>
  <c r="R889" i="31"/>
  <c r="R905" i="31"/>
  <c r="R921" i="31"/>
  <c r="R937" i="31"/>
  <c r="R953" i="31"/>
  <c r="R969" i="31"/>
  <c r="R985" i="31"/>
  <c r="R993" i="31"/>
  <c r="R932" i="31"/>
  <c r="R948" i="31"/>
  <c r="R964" i="31"/>
  <c r="R980" i="31"/>
  <c r="R1013" i="31"/>
  <c r="R1053" i="31"/>
  <c r="R1073" i="31"/>
  <c r="R992" i="31"/>
  <c r="R1008" i="31"/>
  <c r="R1024" i="31"/>
  <c r="R1040" i="31"/>
  <c r="R1056" i="31"/>
  <c r="R994" i="31"/>
  <c r="R1010" i="31"/>
  <c r="R1026" i="31"/>
  <c r="R1042" i="31"/>
  <c r="R1058" i="31"/>
  <c r="R17" i="31"/>
  <c r="R1078" i="31"/>
  <c r="R1094" i="31"/>
  <c r="R1110" i="31"/>
  <c r="R300" i="31"/>
  <c r="R316" i="31"/>
  <c r="R166" i="31"/>
  <c r="R1084" i="31"/>
  <c r="R1100" i="31"/>
  <c r="R288" i="31"/>
  <c r="R306" i="31"/>
  <c r="R180" i="31"/>
  <c r="R1087" i="31"/>
  <c r="R1103" i="31"/>
  <c r="R293" i="31"/>
  <c r="R309" i="31"/>
  <c r="R183" i="31"/>
  <c r="R121" i="31"/>
  <c r="R49" i="31"/>
  <c r="R266" i="31"/>
  <c r="R228" i="31"/>
  <c r="R360" i="31"/>
  <c r="R280" i="31"/>
  <c r="R148" i="31"/>
  <c r="R151" i="31"/>
  <c r="R154" i="31"/>
  <c r="R224" i="31"/>
  <c r="R201" i="31"/>
  <c r="R236" i="31"/>
  <c r="R139" i="31"/>
  <c r="R138" i="31"/>
  <c r="R155" i="31"/>
  <c r="R225" i="31"/>
  <c r="R114" i="31"/>
  <c r="R113" i="31"/>
  <c r="R109" i="31"/>
  <c r="R195" i="31"/>
  <c r="R1123" i="31"/>
  <c r="R1157" i="31"/>
  <c r="R278" i="31"/>
  <c r="R1142" i="31"/>
  <c r="R216" i="31"/>
  <c r="R1132" i="31"/>
  <c r="R1158" i="31"/>
  <c r="R231" i="31"/>
  <c r="R434" i="31"/>
  <c r="R246" i="31"/>
  <c r="R69" i="31"/>
  <c r="R172" i="31"/>
  <c r="R219" i="31"/>
  <c r="R372" i="31"/>
  <c r="R84" i="31"/>
  <c r="R80" i="31"/>
  <c r="R82" i="31"/>
  <c r="R210" i="31"/>
  <c r="R1171" i="31"/>
  <c r="R93" i="31"/>
  <c r="R1134" i="31"/>
  <c r="R1153" i="31"/>
  <c r="R1135" i="31"/>
  <c r="R1112" i="31"/>
  <c r="R1136" i="31"/>
  <c r="R385" i="31"/>
  <c r="R252" i="31"/>
  <c r="R188" i="31"/>
  <c r="R378" i="31"/>
  <c r="R426" i="31"/>
  <c r="R440" i="31"/>
  <c r="R456" i="31"/>
  <c r="R472" i="31"/>
  <c r="R488" i="31"/>
  <c r="R408" i="31"/>
  <c r="R1130" i="31"/>
  <c r="R391" i="31"/>
  <c r="R52" i="31"/>
  <c r="R376" i="31"/>
  <c r="R428" i="31"/>
  <c r="R438" i="31"/>
  <c r="R454" i="31"/>
  <c r="R470" i="31"/>
  <c r="R486" i="31"/>
  <c r="R495" i="31"/>
  <c r="R513" i="31"/>
  <c r="R529" i="31"/>
  <c r="R545" i="31"/>
  <c r="R561" i="31"/>
  <c r="R577" i="31"/>
  <c r="R676" i="31"/>
  <c r="R605" i="31"/>
  <c r="R621" i="31"/>
  <c r="R637" i="31"/>
  <c r="R653" i="31"/>
  <c r="R669" i="31"/>
  <c r="R604" i="31"/>
  <c r="R620" i="31"/>
  <c r="R636" i="31"/>
  <c r="R652" i="31"/>
  <c r="R668" i="31"/>
  <c r="R685" i="31"/>
  <c r="R701" i="31"/>
  <c r="R717" i="31"/>
  <c r="R733" i="31"/>
  <c r="R749" i="31"/>
  <c r="R765" i="31"/>
  <c r="R696" i="31"/>
  <c r="R712" i="31"/>
  <c r="R728" i="31"/>
  <c r="R744" i="31"/>
  <c r="R760" i="31"/>
  <c r="R687" i="31"/>
  <c r="R703" i="31"/>
  <c r="R719" i="31"/>
  <c r="R735" i="31"/>
  <c r="R751" i="31"/>
  <c r="R767" i="31"/>
  <c r="R789" i="31"/>
  <c r="R805" i="31"/>
  <c r="R821" i="31"/>
  <c r="R837" i="31"/>
  <c r="R874" i="31"/>
  <c r="R890" i="31"/>
  <c r="R906" i="31"/>
  <c r="R856" i="31"/>
  <c r="R872" i="31"/>
  <c r="R888" i="31"/>
  <c r="R904" i="31"/>
  <c r="R914" i="31"/>
  <c r="R930" i="31"/>
  <c r="R946" i="31"/>
  <c r="R962" i="31"/>
  <c r="R978" i="31"/>
  <c r="R1017" i="31"/>
  <c r="R927" i="31"/>
  <c r="R943" i="31"/>
  <c r="R959" i="31"/>
  <c r="R975" i="31"/>
  <c r="R1037" i="31"/>
  <c r="R999" i="31"/>
  <c r="R1015" i="31"/>
  <c r="R1031" i="31"/>
  <c r="R1047" i="31"/>
  <c r="R1063" i="31"/>
  <c r="R1077" i="31"/>
  <c r="R1093" i="31"/>
  <c r="R1109" i="31"/>
  <c r="R299" i="31"/>
  <c r="R315" i="31"/>
  <c r="R167" i="31"/>
  <c r="R20" i="31"/>
  <c r="R366" i="31"/>
  <c r="R365" i="31"/>
  <c r="R240" i="31"/>
  <c r="R117" i="31"/>
  <c r="R50" i="31"/>
  <c r="R168" i="31"/>
  <c r="R281" i="31"/>
  <c r="R149" i="31"/>
  <c r="R285" i="31"/>
  <c r="R357" i="31"/>
  <c r="R275" i="31"/>
  <c r="R411" i="31"/>
  <c r="R361" i="31"/>
  <c r="R327" i="31"/>
  <c r="R248" i="31"/>
  <c r="R256" i="31"/>
  <c r="R44" i="31"/>
  <c r="R56" i="31"/>
  <c r="R75" i="31"/>
  <c r="R238" i="31"/>
  <c r="R115" i="31"/>
  <c r="R141" i="31"/>
  <c r="R54" i="31"/>
  <c r="R217" i="31"/>
  <c r="R1133" i="31"/>
  <c r="R351" i="31"/>
  <c r="R58" i="31"/>
  <c r="R81" i="31"/>
  <c r="R436" i="31"/>
  <c r="R173" i="31"/>
  <c r="R209" i="31"/>
  <c r="R30" i="31"/>
  <c r="R402" i="31"/>
  <c r="R369" i="31"/>
  <c r="R425" i="31"/>
  <c r="R1131" i="31"/>
  <c r="R384" i="31"/>
  <c r="R337" i="31"/>
  <c r="R67" i="31"/>
  <c r="R421" i="31"/>
  <c r="R1167" i="31"/>
  <c r="R451" i="31"/>
  <c r="R467" i="31"/>
  <c r="R483" i="31"/>
  <c r="R532" i="31"/>
  <c r="R548" i="31"/>
  <c r="R564" i="31"/>
  <c r="R580" i="31"/>
  <c r="R493" i="31"/>
  <c r="R511" i="31"/>
  <c r="R527" i="31"/>
  <c r="R543" i="31"/>
  <c r="R559" i="31"/>
  <c r="R575" i="31"/>
  <c r="R510" i="31"/>
  <c r="R526" i="31"/>
  <c r="R542" i="31"/>
  <c r="R558" i="31"/>
  <c r="R574" i="31"/>
  <c r="R602" i="31"/>
  <c r="R618" i="31"/>
  <c r="R634" i="31"/>
  <c r="R650" i="31"/>
  <c r="R666" i="31"/>
  <c r="R675" i="31"/>
  <c r="R595" i="31"/>
  <c r="R611" i="31"/>
  <c r="R627" i="31"/>
  <c r="R643" i="31"/>
  <c r="R659" i="31"/>
  <c r="R686" i="31"/>
  <c r="R702" i="31"/>
  <c r="R718" i="31"/>
  <c r="R734" i="31"/>
  <c r="R750" i="31"/>
  <c r="R766" i="31"/>
  <c r="R776" i="31"/>
  <c r="R792" i="31"/>
  <c r="R808" i="31"/>
  <c r="R824" i="31"/>
  <c r="R783" i="31"/>
  <c r="R794" i="31"/>
  <c r="R810" i="31"/>
  <c r="R826" i="31"/>
  <c r="R846" i="31"/>
  <c r="R851" i="31"/>
  <c r="R867" i="31"/>
  <c r="R883" i="31"/>
  <c r="R899" i="31"/>
  <c r="R853" i="31"/>
  <c r="R869" i="31"/>
  <c r="R885" i="31"/>
  <c r="R901" i="31"/>
  <c r="R917" i="31"/>
  <c r="R933" i="31"/>
  <c r="R949" i="31"/>
  <c r="R965" i="31"/>
  <c r="R981" i="31"/>
  <c r="R1041" i="31"/>
  <c r="R928" i="31"/>
  <c r="R944" i="31"/>
  <c r="R960" i="31"/>
  <c r="R976" i="31"/>
  <c r="R997" i="31"/>
  <c r="R1072" i="31"/>
  <c r="R1049" i="31"/>
  <c r="R1065" i="31"/>
  <c r="R1070" i="31"/>
  <c r="R1004" i="31"/>
  <c r="R1020" i="31"/>
  <c r="R1036" i="31"/>
  <c r="R1052" i="31"/>
  <c r="R1069" i="31"/>
  <c r="R990" i="31"/>
  <c r="R1006" i="31"/>
  <c r="R1022" i="31"/>
  <c r="R1038" i="31"/>
  <c r="R1054" i="31"/>
  <c r="R1074" i="31"/>
  <c r="R1090" i="31"/>
  <c r="R1106" i="31"/>
  <c r="R296" i="31"/>
  <c r="R312" i="31"/>
  <c r="R16" i="31"/>
  <c r="R1080" i="31"/>
  <c r="R1096" i="31"/>
  <c r="R1168" i="31"/>
  <c r="R302" i="31"/>
  <c r="R186" i="31"/>
  <c r="R1083" i="31"/>
  <c r="R1099" i="31"/>
  <c r="R291" i="31"/>
  <c r="R305" i="31"/>
  <c r="R193" i="31"/>
  <c r="R347" i="31"/>
  <c r="R333" i="31"/>
  <c r="R364" i="31"/>
  <c r="R72" i="31"/>
  <c r="R142" i="31"/>
  <c r="R36" i="31"/>
  <c r="R340" i="31"/>
  <c r="R249" i="31"/>
  <c r="R57" i="31"/>
  <c r="R34" i="31"/>
  <c r="R37" i="31"/>
  <c r="R341" i="31"/>
  <c r="R171" i="31"/>
  <c r="R108" i="31"/>
  <c r="R101" i="31"/>
  <c r="R135" i="31"/>
  <c r="R77" i="31"/>
  <c r="R237" i="31"/>
  <c r="R145" i="31"/>
  <c r="R125" i="31"/>
  <c r="R1147" i="31"/>
  <c r="R220" i="31"/>
  <c r="R1138" i="31"/>
  <c r="R162" i="31"/>
  <c r="R1118" i="31"/>
  <c r="R1154" i="31"/>
  <c r="R68" i="31"/>
  <c r="R230" i="31"/>
  <c r="R90" i="31"/>
  <c r="R91" i="31"/>
  <c r="R218" i="31"/>
  <c r="R86" i="31"/>
  <c r="R96" i="31"/>
  <c r="R7" i="31"/>
  <c r="R89" i="31"/>
  <c r="R215" i="31"/>
  <c r="R380" i="31"/>
  <c r="R382" i="31"/>
  <c r="R406" i="31"/>
  <c r="R1128" i="31"/>
  <c r="R130" i="31"/>
  <c r="R184" i="31"/>
  <c r="R334" i="31"/>
  <c r="R422" i="31"/>
  <c r="R496" i="31"/>
  <c r="R452" i="31"/>
  <c r="R468" i="31"/>
  <c r="R484" i="31"/>
  <c r="R415" i="31"/>
  <c r="R395" i="31"/>
  <c r="R393" i="31"/>
  <c r="R1126" i="31"/>
  <c r="R336" i="31"/>
  <c r="R66" i="31"/>
  <c r="R420" i="31"/>
  <c r="R1166" i="31"/>
  <c r="R450" i="31"/>
  <c r="R466" i="31"/>
  <c r="R482" i="31"/>
  <c r="R509" i="31"/>
  <c r="R525" i="31"/>
  <c r="R541" i="31"/>
  <c r="R557" i="31"/>
  <c r="R573" i="31"/>
  <c r="R589" i="31"/>
  <c r="R601" i="31"/>
  <c r="R617" i="31"/>
  <c r="R633" i="31"/>
  <c r="R649" i="31"/>
  <c r="R665" i="31"/>
  <c r="R600" i="31"/>
  <c r="R616" i="31"/>
  <c r="R632" i="31"/>
  <c r="R648" i="31"/>
  <c r="R664" i="31"/>
  <c r="R697" i="31"/>
  <c r="R713" i="31"/>
  <c r="R729" i="31"/>
  <c r="R745" i="31"/>
  <c r="R761" i="31"/>
  <c r="R708" i="31"/>
  <c r="R724" i="31"/>
  <c r="R740" i="31"/>
  <c r="R756" i="31"/>
  <c r="R774" i="31"/>
  <c r="R683" i="31"/>
  <c r="R699" i="31"/>
  <c r="R715" i="31"/>
  <c r="R731" i="31"/>
  <c r="R747" i="31"/>
  <c r="R763" i="31"/>
  <c r="R842" i="31"/>
  <c r="R785" i="31"/>
  <c r="R801" i="31"/>
  <c r="R817" i="31"/>
  <c r="R833" i="31"/>
  <c r="R870" i="31"/>
  <c r="R886" i="31"/>
  <c r="R902" i="31"/>
  <c r="R912" i="31"/>
  <c r="R852" i="31"/>
  <c r="R868" i="31"/>
  <c r="R884" i="31"/>
  <c r="R900" i="31"/>
  <c r="R926" i="31"/>
  <c r="R942" i="31"/>
  <c r="R958" i="31"/>
  <c r="R974" i="31"/>
  <c r="R1001" i="31"/>
  <c r="R923" i="31"/>
  <c r="R939" i="31"/>
  <c r="R955" i="31"/>
  <c r="R971" i="31"/>
  <c r="R987" i="31"/>
  <c r="R1021" i="31"/>
  <c r="R1076" i="31"/>
  <c r="R995" i="31"/>
  <c r="R1011" i="31"/>
  <c r="R1027" i="31"/>
  <c r="R1043" i="31"/>
  <c r="R1059" i="31"/>
  <c r="R1071" i="31"/>
  <c r="R1089" i="31"/>
  <c r="R1105" i="31"/>
  <c r="R295" i="31"/>
  <c r="R311" i="31"/>
  <c r="R273" i="31"/>
  <c r="R202" i="31"/>
  <c r="R270" i="31"/>
  <c r="R152" i="31"/>
  <c r="R283" i="31"/>
  <c r="R137" i="31"/>
  <c r="R284" i="31"/>
  <c r="R153" i="31"/>
  <c r="R73" i="31"/>
  <c r="R143" i="31"/>
  <c r="R339" i="31"/>
  <c r="R175" i="31"/>
  <c r="R161" i="31"/>
  <c r="R226" i="31"/>
  <c r="R250" i="31"/>
  <c r="R64" i="31"/>
  <c r="R323" i="31"/>
  <c r="R371" i="31"/>
  <c r="R262" i="31"/>
  <c r="R163" i="31"/>
  <c r="R1119" i="31"/>
  <c r="R1155" i="31"/>
  <c r="R129" i="31"/>
  <c r="R348" i="31"/>
  <c r="R350" i="31"/>
  <c r="R85" i="31"/>
  <c r="R1176" i="31"/>
  <c r="R78" i="31"/>
  <c r="S131" i="31" l="1"/>
  <c r="T131" i="31" s="1"/>
  <c r="T130" i="31" s="1"/>
  <c r="S41" i="31"/>
  <c r="T41" i="31" s="1"/>
  <c r="T40" i="31" s="1"/>
  <c r="S1179" i="31"/>
  <c r="T1179" i="31" s="1"/>
  <c r="T1178" i="31" s="1"/>
  <c r="S335" i="31"/>
  <c r="T335" i="31" s="1"/>
  <c r="T334" i="31" s="1"/>
  <c r="S11" i="31"/>
  <c r="T11" i="31" s="1"/>
  <c r="T10" i="31" s="1"/>
  <c r="S71" i="31"/>
  <c r="T71" i="31" s="1"/>
  <c r="T70" i="31" s="1"/>
  <c r="S1173" i="31"/>
  <c r="T1173" i="31" s="1"/>
  <c r="T1172" i="31" s="1"/>
  <c r="S199" i="31"/>
  <c r="T199" i="31" s="1"/>
  <c r="T198" i="31" s="1"/>
  <c r="S287" i="31"/>
  <c r="T287" i="31" s="1"/>
  <c r="T286" i="31" s="1"/>
  <c r="S23" i="31"/>
  <c r="T23" i="31" s="1"/>
  <c r="T22" i="31" s="1"/>
  <c r="S27" i="31"/>
  <c r="T27" i="31" s="1"/>
  <c r="T26" i="31" s="1"/>
  <c r="S389" i="31"/>
  <c r="T389" i="31" s="1"/>
  <c r="T388" i="31" s="1"/>
  <c r="S319" i="31"/>
  <c r="T319" i="31" s="1"/>
  <c r="T318" i="31" s="1"/>
  <c r="S331" i="31"/>
  <c r="T331" i="31" s="1"/>
  <c r="T330" i="31" s="1"/>
  <c r="S47" i="31"/>
  <c r="T47" i="31" s="1"/>
  <c r="T46" i="31" s="1"/>
  <c r="S387" i="31"/>
  <c r="T387" i="31" s="1"/>
  <c r="T386" i="31" s="1"/>
  <c r="S13" i="31"/>
  <c r="T13" i="31" s="1"/>
  <c r="T12" i="31" s="1"/>
  <c r="S383" i="31"/>
  <c r="T383" i="31" s="1"/>
  <c r="T382" i="31" s="1"/>
  <c r="S235" i="31"/>
  <c r="T235" i="31" s="1"/>
  <c r="T234" i="31" s="1"/>
  <c r="S363" i="31"/>
  <c r="T363" i="31" s="1"/>
  <c r="T362" i="31" s="1"/>
  <c r="S359" i="31"/>
  <c r="T359" i="31" s="1"/>
  <c r="T358" i="31" s="1"/>
  <c r="S105" i="31"/>
  <c r="T105" i="31" s="1"/>
  <c r="T104" i="31" s="1"/>
  <c r="S1175" i="31"/>
  <c r="T1175" i="31" s="1"/>
  <c r="T1174" i="31" s="1"/>
  <c r="S15" i="31"/>
  <c r="T15" i="31" s="1"/>
  <c r="T14" i="31" s="1"/>
  <c r="S321" i="31"/>
  <c r="T321" i="31" s="1"/>
  <c r="T320" i="31" s="1"/>
  <c r="S243" i="31"/>
  <c r="T243" i="31" s="1"/>
  <c r="T242" i="31" s="1"/>
  <c r="S25" i="31"/>
  <c r="T25" i="31" s="1"/>
  <c r="T24" i="31" s="1"/>
  <c r="S43" i="31"/>
  <c r="T43" i="31" s="1"/>
  <c r="T42" i="31" s="1"/>
  <c r="S119" i="31"/>
  <c r="T119" i="31" s="1"/>
  <c r="T118" i="31" s="1"/>
  <c r="S353" i="31"/>
  <c r="T353" i="31" s="1"/>
  <c r="T352" i="31" s="1"/>
  <c r="S277" i="31"/>
  <c r="T277" i="31" s="1"/>
  <c r="T276" i="31" s="1"/>
  <c r="S471" i="31"/>
  <c r="T471" i="31" s="1"/>
  <c r="T470" i="31" s="1"/>
  <c r="S127" i="31"/>
  <c r="T127" i="31" s="1"/>
  <c r="T126" i="31" s="1"/>
  <c r="S1139" i="31"/>
  <c r="T1139" i="31" s="1"/>
  <c r="T1138" i="31" s="1"/>
  <c r="S509" i="31"/>
  <c r="T509" i="31" s="1"/>
  <c r="T508" i="31" s="1"/>
  <c r="S711" i="31"/>
  <c r="T711" i="31" s="1"/>
  <c r="T710" i="31" s="1"/>
  <c r="S453" i="31"/>
  <c r="T453" i="31" s="1"/>
  <c r="T452" i="31" s="1"/>
  <c r="S377" i="31"/>
  <c r="T377" i="31" s="1"/>
  <c r="T376" i="31" s="1"/>
  <c r="S497" i="31"/>
  <c r="T497" i="31" s="1"/>
  <c r="T496" i="31" s="1"/>
  <c r="S487" i="31"/>
  <c r="T487" i="31" s="1"/>
  <c r="T486" i="31" s="1"/>
  <c r="S759" i="31"/>
  <c r="T759" i="31" s="1"/>
  <c r="T758" i="31" s="1"/>
  <c r="S727" i="31"/>
  <c r="T727" i="31" s="1"/>
  <c r="T726" i="31" s="1"/>
  <c r="S401" i="31"/>
  <c r="T401" i="31" s="1"/>
  <c r="T400" i="31" s="1"/>
  <c r="S63" i="31"/>
  <c r="T63" i="31" s="1"/>
  <c r="T62" i="31" s="1"/>
  <c r="S429" i="31"/>
  <c r="T429" i="31" s="1"/>
  <c r="T428" i="31" s="1"/>
  <c r="S393" i="31"/>
  <c r="T393" i="31" s="1"/>
  <c r="T392" i="31" s="1"/>
  <c r="S641" i="31"/>
  <c r="T641" i="31" s="1"/>
  <c r="T640" i="31" s="1"/>
  <c r="S695" i="31"/>
  <c r="T695" i="31" s="1"/>
  <c r="T694" i="31" s="1"/>
  <c r="S793" i="31"/>
  <c r="T793" i="31" s="1"/>
  <c r="T792" i="31" s="1"/>
  <c r="S33" i="31"/>
  <c r="T33" i="31" s="1"/>
  <c r="T32" i="31" s="1"/>
  <c r="S65" i="31"/>
  <c r="T65" i="31" s="1"/>
  <c r="T64" i="31" s="1"/>
  <c r="S97" i="31"/>
  <c r="T97" i="31" s="1"/>
  <c r="T96" i="31" s="1"/>
  <c r="S157" i="31"/>
  <c r="T157" i="31" s="1"/>
  <c r="T156" i="31" s="1"/>
  <c r="S297" i="31"/>
  <c r="T297" i="31" s="1"/>
  <c r="T296" i="31" s="1"/>
  <c r="S667" i="31"/>
  <c r="T667" i="31" s="1"/>
  <c r="T666" i="31" s="1"/>
  <c r="S1075" i="31"/>
  <c r="T1075" i="31" s="1"/>
  <c r="T1074" i="31" s="1"/>
  <c r="S219" i="31"/>
  <c r="T219" i="31" s="1"/>
  <c r="T218" i="31" s="1"/>
  <c r="S1095" i="31"/>
  <c r="T1095" i="31" s="1"/>
  <c r="T1094" i="31" s="1"/>
  <c r="S879" i="31"/>
  <c r="T879" i="31" s="1"/>
  <c r="T878" i="31" s="1"/>
  <c r="S355" i="31"/>
  <c r="T355" i="31" s="1"/>
  <c r="T354" i="31" s="1"/>
  <c r="S863" i="31"/>
  <c r="T863" i="31" s="1"/>
  <c r="T862" i="31" s="1"/>
  <c r="S267" i="31"/>
  <c r="T267" i="31" s="1"/>
  <c r="T266" i="31" s="1"/>
  <c r="S111" i="31"/>
  <c r="T111" i="31" s="1"/>
  <c r="T110" i="31" s="1"/>
  <c r="S95" i="31"/>
  <c r="T95" i="31" s="1"/>
  <c r="T94" i="31" s="1"/>
  <c r="S967" i="31"/>
  <c r="T967" i="31" s="1"/>
  <c r="T966" i="31" s="1"/>
  <c r="S1057" i="31"/>
  <c r="T1057" i="31" s="1"/>
  <c r="T1056" i="31" s="1"/>
  <c r="S585" i="31"/>
  <c r="T585" i="31" s="1"/>
  <c r="T584" i="31" s="1"/>
  <c r="S313" i="31"/>
  <c r="T313" i="31" s="1"/>
  <c r="T312" i="31" s="1"/>
  <c r="S55" i="31"/>
  <c r="T55" i="31" s="1"/>
  <c r="T54" i="31" s="1"/>
  <c r="S369" i="31"/>
  <c r="T369" i="31" s="1"/>
  <c r="T368" i="31" s="1"/>
  <c r="S239" i="31"/>
  <c r="T239" i="31" s="1"/>
  <c r="T238" i="31" s="1"/>
  <c r="S809" i="31"/>
  <c r="T809" i="31" s="1"/>
  <c r="T808" i="31" s="1"/>
  <c r="S725" i="31"/>
  <c r="T725" i="31" s="1"/>
  <c r="T724" i="31" s="1"/>
  <c r="S427" i="31"/>
  <c r="T427" i="31" s="1"/>
  <c r="T426" i="31" s="1"/>
  <c r="S1159" i="31"/>
  <c r="T1159" i="31" s="1"/>
  <c r="T1158" i="31" s="1"/>
  <c r="S1077" i="31"/>
  <c r="T1077" i="31" s="1"/>
  <c r="T1076" i="31" s="1"/>
  <c r="S887" i="31"/>
  <c r="T887" i="31" s="1"/>
  <c r="T886" i="31" s="1"/>
  <c r="S45" i="31"/>
  <c r="T45" i="31" s="1"/>
  <c r="T44" i="31" s="1"/>
  <c r="S35" i="31"/>
  <c r="T35" i="31" s="1"/>
  <c r="T34" i="31" s="1"/>
  <c r="S227" i="31"/>
  <c r="T227" i="31" s="1"/>
  <c r="T226" i="31" s="1"/>
  <c r="S639" i="31"/>
  <c r="T639" i="31" s="1"/>
  <c r="T638" i="31" s="1"/>
  <c r="S425" i="31"/>
  <c r="T425" i="31" s="1"/>
  <c r="T424" i="31" s="1"/>
  <c r="S21" i="31"/>
  <c r="T21" i="31" s="1"/>
  <c r="T20" i="31" s="1"/>
  <c r="S741" i="31"/>
  <c r="T741" i="31" s="1"/>
  <c r="T740" i="31" s="1"/>
  <c r="S825" i="31"/>
  <c r="T825" i="31" s="1"/>
  <c r="T824" i="31" s="1"/>
  <c r="S75" i="31"/>
  <c r="T75" i="31" s="1"/>
  <c r="T74" i="31" s="1"/>
  <c r="S51" i="31"/>
  <c r="T51" i="31" s="1"/>
  <c r="T50" i="31" s="1"/>
  <c r="S513" i="31"/>
  <c r="T513" i="31" s="1"/>
  <c r="T512" i="31" s="1"/>
  <c r="S893" i="31"/>
  <c r="T893" i="31" s="1"/>
  <c r="T892" i="31" s="1"/>
  <c r="S407" i="31"/>
  <c r="T407" i="31" s="1"/>
  <c r="T406" i="31" s="1"/>
  <c r="S1007" i="31"/>
  <c r="T1007" i="31" s="1"/>
  <c r="T1006" i="31" s="1"/>
  <c r="S161" i="31"/>
  <c r="T161" i="31" s="1"/>
  <c r="T160" i="31" s="1"/>
  <c r="S473" i="31"/>
  <c r="T473" i="31" s="1"/>
  <c r="T472" i="31" s="1"/>
  <c r="S357" i="31"/>
  <c r="T357" i="31" s="1"/>
  <c r="T356" i="31" s="1"/>
  <c r="S657" i="31"/>
  <c r="T657" i="31" s="1"/>
  <c r="T656" i="31" s="1"/>
  <c r="S909" i="31"/>
  <c r="T909" i="31" s="1"/>
  <c r="T908" i="31" s="1"/>
  <c r="S861" i="31"/>
  <c r="T861" i="31" s="1"/>
  <c r="T860" i="31" s="1"/>
  <c r="S241" i="31"/>
  <c r="T241" i="31" s="1"/>
  <c r="T240" i="31" s="1"/>
  <c r="S799" i="31"/>
  <c r="T799" i="31" s="1"/>
  <c r="T798" i="31" s="1"/>
  <c r="S1129" i="31"/>
  <c r="T1129" i="31" s="1"/>
  <c r="T1128" i="31" s="1"/>
  <c r="S1023" i="31"/>
  <c r="T1023" i="31" s="1"/>
  <c r="T1022" i="31" s="1"/>
  <c r="S811" i="31"/>
  <c r="T811" i="31" s="1"/>
  <c r="T810" i="31" s="1"/>
  <c r="S1143" i="31"/>
  <c r="T1143" i="31" s="1"/>
  <c r="T1142" i="31" s="1"/>
  <c r="S853" i="31"/>
  <c r="T853" i="31" s="1"/>
  <c r="T852" i="31" s="1"/>
  <c r="S303" i="31"/>
  <c r="T303" i="31" s="1"/>
  <c r="T302" i="31" s="1"/>
  <c r="S1137" i="31"/>
  <c r="T1137" i="31" s="1"/>
  <c r="T1136" i="31" s="1"/>
  <c r="S943" i="31"/>
  <c r="T943" i="31" s="1"/>
  <c r="T942" i="31" s="1"/>
  <c r="S1127" i="31"/>
  <c r="T1127" i="31" s="1"/>
  <c r="T1126" i="31" s="1"/>
  <c r="S1091" i="31"/>
  <c r="T1091" i="31" s="1"/>
  <c r="T1090" i="31" s="1"/>
  <c r="S961" i="31"/>
  <c r="T961" i="31" s="1"/>
  <c r="T960" i="31" s="1"/>
  <c r="S171" i="31"/>
  <c r="T171" i="31" s="1"/>
  <c r="T170" i="31" s="1"/>
  <c r="S827" i="31"/>
  <c r="T827" i="31" s="1"/>
  <c r="T826" i="31" s="1"/>
  <c r="S655" i="31"/>
  <c r="T655" i="31" s="1"/>
  <c r="T654" i="31" s="1"/>
  <c r="S913" i="31"/>
  <c r="T913" i="31" s="1"/>
  <c r="T912" i="31" s="1"/>
  <c r="S775" i="31"/>
  <c r="T775" i="31" s="1"/>
  <c r="T774" i="31" s="1"/>
  <c r="S991" i="31"/>
  <c r="T991" i="31" s="1"/>
  <c r="T990" i="31" s="1"/>
  <c r="S141" i="31"/>
  <c r="T141" i="31" s="1"/>
  <c r="T140" i="31" s="1"/>
  <c r="S367" i="31"/>
  <c r="T367" i="31" s="1"/>
  <c r="T366" i="31" s="1"/>
  <c r="S489" i="31"/>
  <c r="T489" i="31" s="1"/>
  <c r="T488" i="31" s="1"/>
  <c r="S211" i="31"/>
  <c r="T211" i="31" s="1"/>
  <c r="T210" i="31" s="1"/>
  <c r="S307" i="31"/>
  <c r="T307" i="31" s="1"/>
  <c r="T306" i="31" s="1"/>
  <c r="S757" i="31"/>
  <c r="T757" i="31" s="1"/>
  <c r="T756" i="31" s="1"/>
  <c r="S381" i="31"/>
  <c r="T381" i="31" s="1"/>
  <c r="T380" i="31" s="1"/>
  <c r="S347" i="31"/>
  <c r="T347" i="31" s="1"/>
  <c r="T346" i="31" s="1"/>
  <c r="S625" i="31"/>
  <c r="T625" i="31" s="1"/>
  <c r="T624" i="31" s="1"/>
  <c r="S1081" i="31"/>
  <c r="T1081" i="31" s="1"/>
  <c r="T1080" i="31" s="1"/>
  <c r="S31" i="31"/>
  <c r="T31" i="31" s="1"/>
  <c r="T30" i="31" s="1"/>
  <c r="S159" i="31"/>
  <c r="T159" i="31" s="1"/>
  <c r="T158" i="31" s="1"/>
  <c r="S983" i="31"/>
  <c r="T983" i="31" s="1"/>
  <c r="T982" i="31" s="1"/>
  <c r="S343" i="31"/>
  <c r="T343" i="31" s="1"/>
  <c r="T342" i="31" s="1"/>
  <c r="S919" i="31"/>
  <c r="T919" i="31" s="1"/>
  <c r="T918" i="31" s="1"/>
  <c r="S673" i="31"/>
  <c r="T673" i="31" s="1"/>
  <c r="T672" i="31" s="1"/>
  <c r="S635" i="31"/>
  <c r="T635" i="31" s="1"/>
  <c r="T634" i="31" s="1"/>
  <c r="S403" i="31"/>
  <c r="T403" i="31" s="1"/>
  <c r="T402" i="31" s="1"/>
  <c r="S17" i="31"/>
  <c r="T17" i="31" s="1"/>
  <c r="T16" i="31" s="1"/>
  <c r="S875" i="31"/>
  <c r="T875" i="31" s="1"/>
  <c r="T874" i="31" s="1"/>
  <c r="S677" i="31"/>
  <c r="T677" i="31" s="1"/>
  <c r="T676" i="31" s="1"/>
  <c r="S253" i="31"/>
  <c r="T253" i="31" s="1"/>
  <c r="T252" i="31" s="1"/>
  <c r="S1111" i="31"/>
  <c r="T1111" i="31" s="1"/>
  <c r="T1110" i="31" s="1"/>
  <c r="S9" i="31"/>
  <c r="T9" i="31" s="1"/>
  <c r="T8" i="31" s="1"/>
  <c r="S975" i="31"/>
  <c r="T975" i="31" s="1"/>
  <c r="T974" i="31" s="1"/>
  <c r="S959" i="31"/>
  <c r="T959" i="31" s="1"/>
  <c r="T958" i="31" s="1"/>
  <c r="S903" i="31"/>
  <c r="T903" i="31" s="1"/>
  <c r="T902" i="31" s="1"/>
  <c r="S889" i="31"/>
  <c r="T889" i="31" s="1"/>
  <c r="T888" i="31" s="1"/>
  <c r="S83" i="31"/>
  <c r="T83" i="31" s="1"/>
  <c r="T82" i="31" s="1"/>
  <c r="S289" i="31"/>
  <c r="T289" i="31" s="1"/>
  <c r="T288" i="31" s="1"/>
  <c r="S1079" i="31"/>
  <c r="T1079" i="31" s="1"/>
  <c r="T1078" i="31" s="1"/>
  <c r="S623" i="31"/>
  <c r="T623" i="31" s="1"/>
  <c r="T622" i="31" s="1"/>
  <c r="S99" i="31"/>
  <c r="T99" i="31" s="1"/>
  <c r="T98" i="31" s="1"/>
  <c r="S231" i="31"/>
  <c r="T231" i="31" s="1"/>
  <c r="T230" i="31" s="1"/>
  <c r="S581" i="31"/>
  <c r="T581" i="31" s="1"/>
  <c r="T580" i="31" s="1"/>
  <c r="S435" i="31"/>
  <c r="T435" i="31" s="1"/>
  <c r="T434" i="31" s="1"/>
  <c r="S1101" i="31"/>
  <c r="T1101" i="31" s="1"/>
  <c r="T1100" i="31" s="1"/>
  <c r="S963" i="31"/>
  <c r="T963" i="31" s="1"/>
  <c r="T962" i="31" s="1"/>
  <c r="S197" i="31"/>
  <c r="T197" i="31" s="1"/>
  <c r="T196" i="31" s="1"/>
  <c r="S19" i="31"/>
  <c r="T19" i="31" s="1"/>
  <c r="T18" i="31" s="1"/>
  <c r="S373" i="31"/>
  <c r="T373" i="31" s="1"/>
  <c r="T372" i="31" s="1"/>
  <c r="S865" i="31"/>
  <c r="T865" i="31" s="1"/>
  <c r="T864" i="31" s="1"/>
  <c r="S979" i="31"/>
  <c r="T979" i="31" s="1"/>
  <c r="T978" i="31" s="1"/>
  <c r="S441" i="31"/>
  <c r="T441" i="31" s="1"/>
  <c r="T440" i="31" s="1"/>
  <c r="S67" i="31"/>
  <c r="T67" i="31" s="1"/>
  <c r="T66" i="31" s="1"/>
  <c r="S269" i="31"/>
  <c r="T269" i="31" s="1"/>
  <c r="T268" i="31" s="1"/>
  <c r="S1161" i="31"/>
  <c r="T1161" i="31" s="1"/>
  <c r="T1160" i="31" s="1"/>
  <c r="S139" i="31"/>
  <c r="T139" i="31" s="1"/>
  <c r="T138" i="31" s="1"/>
  <c r="S475" i="31"/>
  <c r="T475" i="31" s="1"/>
  <c r="T474" i="31" s="1"/>
  <c r="S845" i="31"/>
  <c r="T845" i="31" s="1"/>
  <c r="T844" i="31" s="1"/>
  <c r="S263" i="31"/>
  <c r="T263" i="31" s="1"/>
  <c r="T262" i="31" s="1"/>
  <c r="S1039" i="31"/>
  <c r="T1039" i="31" s="1"/>
  <c r="T1038" i="31" s="1"/>
  <c r="S1005" i="31"/>
  <c r="T1005" i="31" s="1"/>
  <c r="T1004" i="31" s="1"/>
  <c r="S945" i="31"/>
  <c r="T945" i="31" s="1"/>
  <c r="T944" i="31" s="1"/>
  <c r="S847" i="31"/>
  <c r="T847" i="31" s="1"/>
  <c r="T846" i="31" s="1"/>
  <c r="S777" i="31"/>
  <c r="T777" i="31" s="1"/>
  <c r="T776" i="31" s="1"/>
  <c r="S619" i="31"/>
  <c r="T619" i="31" s="1"/>
  <c r="T618" i="31" s="1"/>
  <c r="S907" i="31"/>
  <c r="T907" i="31" s="1"/>
  <c r="T906" i="31" s="1"/>
  <c r="S495" i="31"/>
  <c r="T495" i="31" s="1"/>
  <c r="T494" i="31" s="1"/>
  <c r="S815" i="31"/>
  <c r="T815" i="31" s="1"/>
  <c r="T814" i="31" s="1"/>
  <c r="S771" i="31"/>
  <c r="T771" i="31" s="1"/>
  <c r="T770" i="31" s="1"/>
  <c r="S723" i="31"/>
  <c r="T723" i="31" s="1"/>
  <c r="T722" i="31" s="1"/>
  <c r="S521" i="31"/>
  <c r="T521" i="31" s="1"/>
  <c r="T520" i="31" s="1"/>
  <c r="S895" i="31"/>
  <c r="T895" i="31" s="1"/>
  <c r="T894" i="31" s="1"/>
  <c r="S255" i="31"/>
  <c r="T255" i="31" s="1"/>
  <c r="T254" i="31" s="1"/>
  <c r="S951" i="31"/>
  <c r="T951" i="31" s="1"/>
  <c r="T950" i="31" s="1"/>
  <c r="S897" i="31"/>
  <c r="T897" i="31" s="1"/>
  <c r="T896" i="31" s="1"/>
  <c r="S693" i="31"/>
  <c r="T693" i="31" s="1"/>
  <c r="T692" i="31" s="1"/>
  <c r="S345" i="31"/>
  <c r="T345" i="31" s="1"/>
  <c r="T344" i="31" s="1"/>
  <c r="S703" i="31"/>
  <c r="T703" i="31" s="1"/>
  <c r="T702" i="31" s="1"/>
  <c r="S467" i="31"/>
  <c r="T467" i="31" s="1"/>
  <c r="T466" i="31" s="1"/>
  <c r="S203" i="31"/>
  <c r="T203" i="31" s="1"/>
  <c r="T202" i="31" s="1"/>
  <c r="S185" i="31"/>
  <c r="T185" i="31" s="1"/>
  <c r="T184" i="31" s="1"/>
  <c r="S59" i="31"/>
  <c r="T59" i="31" s="1"/>
  <c r="T58" i="31" s="1"/>
  <c r="S169" i="31"/>
  <c r="T169" i="31" s="1"/>
  <c r="T168" i="31" s="1"/>
  <c r="S457" i="31"/>
  <c r="T457" i="31" s="1"/>
  <c r="T456" i="31" s="1"/>
  <c r="S1113" i="31"/>
  <c r="T1113" i="31" s="1"/>
  <c r="T1112" i="31" s="1"/>
  <c r="S609" i="31"/>
  <c r="T609" i="31" s="1"/>
  <c r="T608" i="31" s="1"/>
  <c r="S1151" i="31"/>
  <c r="T1151" i="31" s="1"/>
  <c r="T1150" i="31" s="1"/>
  <c r="S989" i="31"/>
  <c r="T989" i="31" s="1"/>
  <c r="T988" i="31" s="1"/>
  <c r="S459" i="31"/>
  <c r="T459" i="31" s="1"/>
  <c r="T458" i="31" s="1"/>
  <c r="S417" i="31"/>
  <c r="T417" i="31" s="1"/>
  <c r="T416" i="31" s="1"/>
  <c r="S571" i="31"/>
  <c r="T571" i="31" s="1"/>
  <c r="T570" i="31" s="1"/>
  <c r="S881" i="31"/>
  <c r="T881" i="31" s="1"/>
  <c r="T880" i="31" s="1"/>
  <c r="S1163" i="31"/>
  <c r="T1163" i="31" s="1"/>
  <c r="T1162" i="31" s="1"/>
  <c r="S103" i="31"/>
  <c r="T103" i="31" s="1"/>
  <c r="T102" i="31" s="1"/>
  <c r="S753" i="31"/>
  <c r="T753" i="31" s="1"/>
  <c r="T752" i="31" s="1"/>
  <c r="S505" i="31"/>
  <c r="T505" i="31" s="1"/>
  <c r="T504" i="31" s="1"/>
  <c r="S125" i="31"/>
  <c r="T125" i="31" s="1"/>
  <c r="T124" i="31" s="1"/>
  <c r="S999" i="31"/>
  <c r="T999" i="31" s="1"/>
  <c r="T998" i="31" s="1"/>
  <c r="S801" i="31"/>
  <c r="T801" i="31" s="1"/>
  <c r="T800" i="31" s="1"/>
  <c r="S611" i="31"/>
  <c r="T611" i="31" s="1"/>
  <c r="T610" i="31" s="1"/>
  <c r="S557" i="31"/>
  <c r="T557" i="31" s="1"/>
  <c r="T556" i="31" s="1"/>
  <c r="S791" i="31"/>
  <c r="T791" i="31" s="1"/>
  <c r="T790" i="31" s="1"/>
  <c r="S275" i="31"/>
  <c r="T275" i="31" s="1"/>
  <c r="T274" i="31" s="1"/>
  <c r="S265" i="31"/>
  <c r="T265" i="31" s="1"/>
  <c r="T264" i="31" s="1"/>
  <c r="S337" i="31"/>
  <c r="T337" i="31" s="1"/>
  <c r="T336" i="31" s="1"/>
  <c r="S931" i="31"/>
  <c r="T931" i="31" s="1"/>
  <c r="T930" i="31" s="1"/>
  <c r="S1029" i="31"/>
  <c r="T1029" i="31" s="1"/>
  <c r="T1028" i="31" s="1"/>
  <c r="S247" i="31"/>
  <c r="T247" i="31" s="1"/>
  <c r="T246" i="31" s="1"/>
  <c r="S1033" i="31"/>
  <c r="T1033" i="31" s="1"/>
  <c r="T1032" i="31" s="1"/>
  <c r="S451" i="31"/>
  <c r="T451" i="31" s="1"/>
  <c r="T450" i="31" s="1"/>
  <c r="S687" i="31"/>
  <c r="T687" i="31" s="1"/>
  <c r="T686" i="31" s="1"/>
  <c r="S69" i="31"/>
  <c r="T69" i="31" s="1"/>
  <c r="T68" i="31" s="1"/>
  <c r="S593" i="31"/>
  <c r="T593" i="31" s="1"/>
  <c r="T592" i="31" s="1"/>
  <c r="S797" i="31"/>
  <c r="T797" i="31" s="1"/>
  <c r="T796" i="31" s="1"/>
  <c r="S531" i="31"/>
  <c r="T531" i="31" s="1"/>
  <c r="T530" i="31" s="1"/>
  <c r="S1045" i="31"/>
  <c r="T1045" i="31" s="1"/>
  <c r="T1044" i="31" s="1"/>
  <c r="S461" i="31"/>
  <c r="T461" i="31" s="1"/>
  <c r="T460" i="31" s="1"/>
  <c r="S1073" i="31"/>
  <c r="T1073" i="31" s="1"/>
  <c r="T1072" i="31" s="1"/>
  <c r="S515" i="31"/>
  <c r="T515" i="31" s="1"/>
  <c r="T514" i="31" s="1"/>
  <c r="S705" i="31"/>
  <c r="T705" i="31" s="1"/>
  <c r="T704" i="31" s="1"/>
  <c r="S325" i="31"/>
  <c r="T325" i="31" s="1"/>
  <c r="T324" i="31" s="1"/>
  <c r="S49" i="31"/>
  <c r="T49" i="31" s="1"/>
  <c r="T48" i="31" s="1"/>
  <c r="S973" i="31"/>
  <c r="T973" i="31" s="1"/>
  <c r="T972" i="31" s="1"/>
  <c r="S779" i="31"/>
  <c r="T779" i="31" s="1"/>
  <c r="T778" i="31" s="1"/>
  <c r="S523" i="31"/>
  <c r="T523" i="31" s="1"/>
  <c r="T522" i="31" s="1"/>
  <c r="S841" i="31"/>
  <c r="T841" i="31" s="1"/>
  <c r="T840" i="31" s="1"/>
  <c r="S911" i="31"/>
  <c r="T911" i="31" s="1"/>
  <c r="T910" i="31" s="1"/>
  <c r="S445" i="31"/>
  <c r="T445" i="31" s="1"/>
  <c r="T444" i="31" s="1"/>
  <c r="S985" i="31"/>
  <c r="T985" i="31" s="1"/>
  <c r="T984" i="31" s="1"/>
  <c r="S1053" i="31"/>
  <c r="T1053" i="31" s="1"/>
  <c r="T1052" i="31" s="1"/>
  <c r="S527" i="31"/>
  <c r="T527" i="31" s="1"/>
  <c r="T526" i="31" s="1"/>
  <c r="S281" i="31"/>
  <c r="T281" i="31" s="1"/>
  <c r="T280" i="31" s="1"/>
  <c r="S1041" i="31"/>
  <c r="T1041" i="31" s="1"/>
  <c r="T1040" i="31" s="1"/>
  <c r="S1149" i="31"/>
  <c r="T1149" i="31" s="1"/>
  <c r="T1148" i="31" s="1"/>
  <c r="S629" i="31"/>
  <c r="T629" i="31" s="1"/>
  <c r="T628" i="31" s="1"/>
  <c r="S565" i="31"/>
  <c r="T565" i="31" s="1"/>
  <c r="T564" i="31" s="1"/>
  <c r="S285" i="31"/>
  <c r="T285" i="31" s="1"/>
  <c r="T284" i="31" s="1"/>
  <c r="S617" i="31"/>
  <c r="T617" i="31" s="1"/>
  <c r="T616" i="31" s="1"/>
  <c r="S73" i="31"/>
  <c r="T73" i="31" s="1"/>
  <c r="T72" i="31" s="1"/>
  <c r="S1055" i="31"/>
  <c r="T1055" i="31" s="1"/>
  <c r="T1054" i="31" s="1"/>
  <c r="S1021" i="31"/>
  <c r="T1021" i="31" s="1"/>
  <c r="T1020" i="31" s="1"/>
  <c r="S857" i="31"/>
  <c r="T857" i="31" s="1"/>
  <c r="T856" i="31" s="1"/>
  <c r="S537" i="31"/>
  <c r="T537" i="31" s="1"/>
  <c r="T536" i="31" s="1"/>
  <c r="S365" i="31"/>
  <c r="T365" i="31" s="1"/>
  <c r="T364" i="31" s="1"/>
  <c r="S167" i="31"/>
  <c r="T167" i="31" s="1"/>
  <c r="T166" i="31" s="1"/>
  <c r="S579" i="31"/>
  <c r="T579" i="31" s="1"/>
  <c r="T578" i="31" s="1"/>
  <c r="S1035" i="31"/>
  <c r="T1035" i="31" s="1"/>
  <c r="T1034" i="31" s="1"/>
  <c r="S645" i="31"/>
  <c r="T645" i="31" s="1"/>
  <c r="T644" i="31" s="1"/>
  <c r="S993" i="31"/>
  <c r="T993" i="31" s="1"/>
  <c r="T992" i="31" s="1"/>
  <c r="S1177" i="31"/>
  <c r="T1177" i="31" s="1"/>
  <c r="T1176" i="31" s="1"/>
  <c r="S843" i="31"/>
  <c r="T843" i="31" s="1"/>
  <c r="T842" i="31" s="1"/>
  <c r="S187" i="31"/>
  <c r="T187" i="31" s="1"/>
  <c r="T186" i="31" s="1"/>
  <c r="S795" i="31"/>
  <c r="T795" i="31" s="1"/>
  <c r="T794" i="31" s="1"/>
  <c r="S751" i="31"/>
  <c r="T751" i="31" s="1"/>
  <c r="T750" i="31" s="1"/>
  <c r="S603" i="31"/>
  <c r="T603" i="31" s="1"/>
  <c r="T602" i="31" s="1"/>
  <c r="S697" i="31"/>
  <c r="T697" i="31" s="1"/>
  <c r="T696" i="31" s="1"/>
  <c r="S653" i="31"/>
  <c r="T653" i="31" s="1"/>
  <c r="T652" i="31" s="1"/>
  <c r="S1135" i="31"/>
  <c r="T1135" i="31" s="1"/>
  <c r="T1134" i="31" s="1"/>
  <c r="S225" i="31"/>
  <c r="T225" i="31" s="1"/>
  <c r="T224" i="31" s="1"/>
  <c r="S229" i="31"/>
  <c r="T229" i="31" s="1"/>
  <c r="T228" i="31" s="1"/>
  <c r="S39" i="31"/>
  <c r="T39" i="31" s="1"/>
  <c r="T38" i="31" s="1"/>
  <c r="S1063" i="31"/>
  <c r="T1063" i="31" s="1"/>
  <c r="T1062" i="31" s="1"/>
  <c r="S1013" i="31"/>
  <c r="T1013" i="31" s="1"/>
  <c r="T1012" i="31" s="1"/>
  <c r="S675" i="31"/>
  <c r="T675" i="31" s="1"/>
  <c r="T674" i="31" s="1"/>
  <c r="S551" i="31"/>
  <c r="T551" i="31" s="1"/>
  <c r="T550" i="31" s="1"/>
  <c r="S213" i="31"/>
  <c r="T213" i="31" s="1"/>
  <c r="T212" i="31" s="1"/>
  <c r="S479" i="31"/>
  <c r="T479" i="31" s="1"/>
  <c r="T478" i="31" s="1"/>
  <c r="S957" i="31"/>
  <c r="T957" i="31" s="1"/>
  <c r="T956" i="31" s="1"/>
  <c r="S507" i="31"/>
  <c r="T507" i="31" s="1"/>
  <c r="T506" i="31" s="1"/>
  <c r="S433" i="31"/>
  <c r="T433" i="31" s="1"/>
  <c r="T432" i="31" s="1"/>
  <c r="S251" i="31"/>
  <c r="T251" i="31" s="1"/>
  <c r="T250" i="31" s="1"/>
  <c r="S423" i="31"/>
  <c r="T423" i="31" s="1"/>
  <c r="T422" i="31" s="1"/>
  <c r="S221" i="31"/>
  <c r="T221" i="31" s="1"/>
  <c r="T220" i="31" s="1"/>
  <c r="S1069" i="31"/>
  <c r="T1069" i="31" s="1"/>
  <c r="T1068" i="31" s="1"/>
  <c r="S257" i="31"/>
  <c r="T257" i="31" s="1"/>
  <c r="T256" i="31" s="1"/>
  <c r="S637" i="31"/>
  <c r="T637" i="31" s="1"/>
  <c r="T636" i="31" s="1"/>
  <c r="S1131" i="31"/>
  <c r="T1131" i="31" s="1"/>
  <c r="T1130" i="31" s="1"/>
  <c r="S189" i="31"/>
  <c r="T189" i="31" s="1"/>
  <c r="T188" i="31" s="1"/>
  <c r="S301" i="31"/>
  <c r="T301" i="31" s="1"/>
  <c r="T300" i="31" s="1"/>
  <c r="S813" i="31"/>
  <c r="T813" i="31" s="1"/>
  <c r="T812" i="31" s="1"/>
  <c r="S535" i="31"/>
  <c r="T535" i="31" s="1"/>
  <c r="T534" i="31" s="1"/>
  <c r="S613" i="31"/>
  <c r="T613" i="31" s="1"/>
  <c r="T612" i="31" s="1"/>
  <c r="S1067" i="31"/>
  <c r="T1067" i="31" s="1"/>
  <c r="T1066" i="31" s="1"/>
  <c r="S761" i="31"/>
  <c r="T761" i="31" s="1"/>
  <c r="T760" i="31" s="1"/>
  <c r="S271" i="31"/>
  <c r="T271" i="31" s="1"/>
  <c r="T270" i="31" s="1"/>
  <c r="S649" i="31"/>
  <c r="T649" i="31" s="1"/>
  <c r="T648" i="31" s="1"/>
  <c r="S559" i="31"/>
  <c r="T559" i="31" s="1"/>
  <c r="T558" i="31" s="1"/>
  <c r="S621" i="31"/>
  <c r="T621" i="31" s="1"/>
  <c r="T620" i="31" s="1"/>
  <c r="S409" i="31"/>
  <c r="T409" i="31" s="1"/>
  <c r="T408" i="31" s="1"/>
  <c r="S689" i="31"/>
  <c r="T689" i="31" s="1"/>
  <c r="T688" i="31" s="1"/>
  <c r="S977" i="31"/>
  <c r="T977" i="31" s="1"/>
  <c r="T976" i="31" s="1"/>
  <c r="S279" i="31"/>
  <c r="T279" i="31" s="1"/>
  <c r="T278" i="31" s="1"/>
  <c r="S149" i="31"/>
  <c r="T149" i="31" s="1"/>
  <c r="T148" i="31" s="1"/>
  <c r="S981" i="31"/>
  <c r="T981" i="31" s="1"/>
  <c r="T980" i="31" s="1"/>
  <c r="S781" i="31"/>
  <c r="T781" i="31" s="1"/>
  <c r="T780" i="31" s="1"/>
  <c r="S1117" i="31"/>
  <c r="T1117" i="31" s="1"/>
  <c r="T1116" i="31" s="1"/>
  <c r="S135" i="31"/>
  <c r="T135" i="31" s="1"/>
  <c r="T134" i="31" s="1"/>
  <c r="S371" i="31"/>
  <c r="T371" i="31" s="1"/>
  <c r="T370" i="31" s="1"/>
  <c r="S923" i="31"/>
  <c r="T923" i="31" s="1"/>
  <c r="T922" i="31" s="1"/>
  <c r="S769" i="31"/>
  <c r="T769" i="31" s="1"/>
  <c r="T768" i="31" s="1"/>
  <c r="S465" i="31"/>
  <c r="T465" i="31" s="1"/>
  <c r="T464" i="31" s="1"/>
  <c r="S391" i="31"/>
  <c r="T391" i="31" s="1"/>
  <c r="T390" i="31" s="1"/>
  <c r="S93" i="31"/>
  <c r="T93" i="31" s="1"/>
  <c r="T92" i="31" s="1"/>
  <c r="S1157" i="31"/>
  <c r="T1157" i="31" s="1"/>
  <c r="T1156" i="31" s="1"/>
  <c r="S101" i="31"/>
  <c r="T101" i="31" s="1"/>
  <c r="T100" i="31" s="1"/>
  <c r="S1093" i="31"/>
  <c r="T1093" i="31" s="1"/>
  <c r="T1092" i="31" s="1"/>
  <c r="S807" i="31"/>
  <c r="T807" i="31" s="1"/>
  <c r="T806" i="31" s="1"/>
  <c r="S821" i="31"/>
  <c r="T821" i="31" s="1"/>
  <c r="T820" i="31" s="1"/>
  <c r="S715" i="31"/>
  <c r="T715" i="31" s="1"/>
  <c r="T714" i="31" s="1"/>
  <c r="S587" i="31"/>
  <c r="T587" i="31" s="1"/>
  <c r="T586" i="31" s="1"/>
  <c r="S501" i="31"/>
  <c r="T501" i="31" s="1"/>
  <c r="T500" i="31" s="1"/>
  <c r="S351" i="31"/>
  <c r="T351" i="31" s="1"/>
  <c r="T350" i="31" s="1"/>
  <c r="S869" i="31"/>
  <c r="T869" i="31" s="1"/>
  <c r="T868" i="31" s="1"/>
  <c r="S87" i="31"/>
  <c r="T87" i="31" s="1"/>
  <c r="T86" i="31" s="1"/>
  <c r="S1155" i="31"/>
  <c r="T1155" i="31" s="1"/>
  <c r="T1154" i="31" s="1"/>
  <c r="S511" i="31"/>
  <c r="T511" i="31" s="1"/>
  <c r="T510" i="31" s="1"/>
  <c r="S745" i="31"/>
  <c r="T745" i="31" s="1"/>
  <c r="T744" i="31" s="1"/>
  <c r="S949" i="31"/>
  <c r="T949" i="31" s="1"/>
  <c r="T948" i="31" s="1"/>
  <c r="S553" i="31"/>
  <c r="T553" i="31" s="1"/>
  <c r="T552" i="31" s="1"/>
  <c r="S165" i="31"/>
  <c r="T165" i="31" s="1"/>
  <c r="T164" i="31" s="1"/>
  <c r="S859" i="31"/>
  <c r="T859" i="31" s="1"/>
  <c r="T858" i="31" s="1"/>
  <c r="S733" i="31"/>
  <c r="T733" i="31" s="1"/>
  <c r="T732" i="31" s="1"/>
  <c r="S329" i="31"/>
  <c r="T329" i="31" s="1"/>
  <c r="T328" i="31" s="1"/>
  <c r="S1061" i="31"/>
  <c r="T1061" i="31" s="1"/>
  <c r="T1060" i="31" s="1"/>
  <c r="S969" i="31"/>
  <c r="T969" i="31" s="1"/>
  <c r="T968" i="31" s="1"/>
  <c r="S935" i="31"/>
  <c r="T935" i="31" s="1"/>
  <c r="T934" i="31" s="1"/>
  <c r="S1003" i="31"/>
  <c r="T1003" i="31" s="1"/>
  <c r="T1002" i="31" s="1"/>
  <c r="S477" i="31"/>
  <c r="T477" i="31" s="1"/>
  <c r="T476" i="31" s="1"/>
  <c r="S349" i="31"/>
  <c r="T349" i="31" s="1"/>
  <c r="T348" i="31" s="1"/>
  <c r="S469" i="31"/>
  <c r="T469" i="31" s="1"/>
  <c r="T468" i="31" s="1"/>
  <c r="S1071" i="31"/>
  <c r="T1071" i="31" s="1"/>
  <c r="T1070" i="31" s="1"/>
  <c r="S929" i="31"/>
  <c r="T929" i="31" s="1"/>
  <c r="T928" i="31" s="1"/>
  <c r="S549" i="31"/>
  <c r="T549" i="31" s="1"/>
  <c r="T548" i="31" s="1"/>
  <c r="S831" i="31"/>
  <c r="T831" i="31" s="1"/>
  <c r="T830" i="31" s="1"/>
  <c r="S739" i="31"/>
  <c r="T739" i="31" s="1"/>
  <c r="T738" i="31" s="1"/>
  <c r="S591" i="31"/>
  <c r="T591" i="31" s="1"/>
  <c r="T590" i="31" s="1"/>
  <c r="S205" i="31"/>
  <c r="T205" i="31" s="1"/>
  <c r="T204" i="31" s="1"/>
  <c r="S953" i="31"/>
  <c r="T953" i="31" s="1"/>
  <c r="T952" i="31" s="1"/>
  <c r="S405" i="31"/>
  <c r="T405" i="31" s="1"/>
  <c r="T404" i="31" s="1"/>
  <c r="S305" i="31"/>
  <c r="T305" i="31" s="1"/>
  <c r="T304" i="31" s="1"/>
  <c r="S651" i="31"/>
  <c r="T651" i="31" s="1"/>
  <c r="T650" i="31" s="1"/>
  <c r="S873" i="31"/>
  <c r="T873" i="31" s="1"/>
  <c r="T872" i="31" s="1"/>
  <c r="S965" i="31"/>
  <c r="T965" i="31" s="1"/>
  <c r="T964" i="31" s="1"/>
  <c r="S717" i="31"/>
  <c r="T717" i="31" s="1"/>
  <c r="T716" i="31" s="1"/>
  <c r="S245" i="31"/>
  <c r="T245" i="31" s="1"/>
  <c r="T244" i="31" s="1"/>
  <c r="S145" i="31"/>
  <c r="T145" i="31" s="1"/>
  <c r="T144" i="31" s="1"/>
  <c r="S291" i="31"/>
  <c r="T291" i="31" s="1"/>
  <c r="T290" i="31" s="1"/>
  <c r="S785" i="31"/>
  <c r="T785" i="31" s="1"/>
  <c r="T784" i="31" s="1"/>
  <c r="S595" i="31"/>
  <c r="T595" i="31" s="1"/>
  <c r="T594" i="31" s="1"/>
  <c r="S541" i="31"/>
  <c r="T541" i="31" s="1"/>
  <c r="T540" i="31" s="1"/>
  <c r="S107" i="31"/>
  <c r="T107" i="31" s="1"/>
  <c r="T106" i="31" s="1"/>
  <c r="S121" i="31"/>
  <c r="T121" i="31" s="1"/>
  <c r="T120" i="31" s="1"/>
  <c r="S449" i="31"/>
  <c r="T449" i="31" s="1"/>
  <c r="T448" i="31" s="1"/>
  <c r="S1123" i="31"/>
  <c r="T1123" i="31" s="1"/>
  <c r="T1122" i="31" s="1"/>
  <c r="S375" i="31"/>
  <c r="T375" i="31" s="1"/>
  <c r="T374" i="31" s="1"/>
  <c r="S183" i="31"/>
  <c r="T183" i="31" s="1"/>
  <c r="T182" i="31" s="1"/>
  <c r="S1019" i="31"/>
  <c r="T1019" i="31" s="1"/>
  <c r="T1018" i="31" s="1"/>
  <c r="S805" i="31"/>
  <c r="T805" i="31" s="1"/>
  <c r="T804" i="31" s="1"/>
  <c r="S699" i="31"/>
  <c r="T699" i="31" s="1"/>
  <c r="T698" i="31" s="1"/>
  <c r="S395" i="31"/>
  <c r="T395" i="31" s="1"/>
  <c r="T394" i="31" s="1"/>
  <c r="S729" i="31"/>
  <c r="T729" i="31" s="1"/>
  <c r="T728" i="31" s="1"/>
  <c r="S53" i="31"/>
  <c r="T53" i="31" s="1"/>
  <c r="T52" i="31" s="1"/>
  <c r="S81" i="31"/>
  <c r="T81" i="31" s="1"/>
  <c r="T80" i="31" s="1"/>
  <c r="S1025" i="31"/>
  <c r="T1025" i="31" s="1"/>
  <c r="T1024" i="31" s="1"/>
  <c r="S851" i="31"/>
  <c r="T851" i="31" s="1"/>
  <c r="T850" i="31" s="1"/>
  <c r="S499" i="31"/>
  <c r="T499" i="31" s="1"/>
  <c r="T498" i="31" s="1"/>
  <c r="S569" i="31"/>
  <c r="T569" i="31" s="1"/>
  <c r="T568" i="31" s="1"/>
  <c r="S77" i="31"/>
  <c r="T77" i="31" s="1"/>
  <c r="T76" i="31" s="1"/>
  <c r="S877" i="31"/>
  <c r="T877" i="31" s="1"/>
  <c r="T876" i="31" s="1"/>
  <c r="S701" i="31"/>
  <c r="T701" i="31" s="1"/>
  <c r="T700" i="31" s="1"/>
  <c r="S215" i="31"/>
  <c r="T215" i="31" s="1"/>
  <c r="T214" i="31" s="1"/>
  <c r="S333" i="31"/>
  <c r="T333" i="31" s="1"/>
  <c r="T332" i="31" s="1"/>
  <c r="S273" i="31"/>
  <c r="T273" i="31" s="1"/>
  <c r="T272" i="31" s="1"/>
  <c r="S1099" i="31"/>
  <c r="T1099" i="31" s="1"/>
  <c r="T1098" i="31" s="1"/>
  <c r="S583" i="31"/>
  <c r="T583" i="31" s="1"/>
  <c r="T582" i="31" s="1"/>
  <c r="S525" i="31"/>
  <c r="T525" i="31" s="1"/>
  <c r="T524" i="31" s="1"/>
  <c r="S129" i="31"/>
  <c r="T129" i="31" s="1"/>
  <c r="T128" i="31" s="1"/>
  <c r="S327" i="31"/>
  <c r="T327" i="31" s="1"/>
  <c r="T326" i="31" s="1"/>
  <c r="S175" i="31"/>
  <c r="T175" i="31" s="1"/>
  <c r="T174" i="31" s="1"/>
  <c r="S737" i="31"/>
  <c r="T737" i="31" s="1"/>
  <c r="T736" i="31" s="1"/>
  <c r="S177" i="31"/>
  <c r="T177" i="31" s="1"/>
  <c r="T176" i="31" s="1"/>
  <c r="S1165" i="31"/>
  <c r="T1165" i="31" s="1"/>
  <c r="T1164" i="31" s="1"/>
  <c r="S195" i="31"/>
  <c r="T195" i="31" s="1"/>
  <c r="T194" i="31" s="1"/>
  <c r="S137" i="31"/>
  <c r="T137" i="31" s="1"/>
  <c r="T136" i="31" s="1"/>
  <c r="S309" i="31"/>
  <c r="T309" i="31" s="1"/>
  <c r="T308" i="31" s="1"/>
  <c r="S789" i="31"/>
  <c r="T789" i="31" s="1"/>
  <c r="T788" i="31" s="1"/>
  <c r="S683" i="31"/>
  <c r="T683" i="31" s="1"/>
  <c r="T682" i="31" s="1"/>
  <c r="S681" i="31"/>
  <c r="T681" i="31" s="1"/>
  <c r="T680" i="31" s="1"/>
  <c r="S555" i="31"/>
  <c r="T555" i="31" s="1"/>
  <c r="T554" i="31" s="1"/>
  <c r="S79" i="31"/>
  <c r="T79" i="31" s="1"/>
  <c r="T78" i="31" s="1"/>
  <c r="S1119" i="31"/>
  <c r="T1119" i="31" s="1"/>
  <c r="T1118" i="31" s="1"/>
  <c r="S153" i="31"/>
  <c r="T153" i="31" s="1"/>
  <c r="T152" i="31" s="1"/>
  <c r="S665" i="31"/>
  <c r="T665" i="31" s="1"/>
  <c r="T664" i="31" s="1"/>
  <c r="S483" i="31"/>
  <c r="T483" i="31" s="1"/>
  <c r="T482" i="31" s="1"/>
  <c r="S163" i="31"/>
  <c r="T163" i="31" s="1"/>
  <c r="T162" i="31" s="1"/>
  <c r="S767" i="31"/>
  <c r="T767" i="31" s="1"/>
  <c r="T766" i="31" s="1"/>
  <c r="S533" i="31"/>
  <c r="T533" i="31" s="1"/>
  <c r="T532" i="31" s="1"/>
  <c r="S57" i="31"/>
  <c r="T57" i="31" s="1"/>
  <c r="T56" i="31" s="1"/>
  <c r="S713" i="31"/>
  <c r="T713" i="31" s="1"/>
  <c r="T712" i="31" s="1"/>
  <c r="S669" i="31"/>
  <c r="T669" i="31" s="1"/>
  <c r="T668" i="31" s="1"/>
  <c r="S85" i="31"/>
  <c r="T85" i="31" s="1"/>
  <c r="T84" i="31" s="1"/>
  <c r="S237" i="31"/>
  <c r="T237" i="31" s="1"/>
  <c r="T236" i="31" s="1"/>
  <c r="S361" i="31"/>
  <c r="T361" i="31" s="1"/>
  <c r="T360" i="31" s="1"/>
  <c r="S1085" i="31"/>
  <c r="T1085" i="31" s="1"/>
  <c r="T1084" i="31" s="1"/>
  <c r="S1059" i="31"/>
  <c r="T1059" i="31" s="1"/>
  <c r="T1058" i="31" s="1"/>
  <c r="S1009" i="31"/>
  <c r="T1009" i="31" s="1"/>
  <c r="T1008" i="31" s="1"/>
  <c r="S933" i="31"/>
  <c r="T933" i="31" s="1"/>
  <c r="T932" i="31" s="1"/>
  <c r="S755" i="31"/>
  <c r="T755" i="31" s="1"/>
  <c r="T754" i="31" s="1"/>
  <c r="S607" i="31"/>
  <c r="T607" i="31" s="1"/>
  <c r="T606" i="31" s="1"/>
  <c r="S1115" i="31"/>
  <c r="T1115" i="31" s="1"/>
  <c r="T1114" i="31" s="1"/>
  <c r="S89" i="31"/>
  <c r="T89" i="31" s="1"/>
  <c r="T88" i="31" s="1"/>
  <c r="S151" i="31"/>
  <c r="T151" i="31" s="1"/>
  <c r="T150" i="31" s="1"/>
  <c r="S311" i="31"/>
  <c r="T311" i="31" s="1"/>
  <c r="T310" i="31" s="1"/>
  <c r="S1083" i="31"/>
  <c r="T1083" i="31" s="1"/>
  <c r="T1082" i="31" s="1"/>
  <c r="S937" i="31"/>
  <c r="T937" i="31" s="1"/>
  <c r="T936" i="31" s="1"/>
  <c r="S743" i="31"/>
  <c r="T743" i="31" s="1"/>
  <c r="T742" i="31" s="1"/>
  <c r="S567" i="31"/>
  <c r="T567" i="31" s="1"/>
  <c r="T566" i="31" s="1"/>
  <c r="S517" i="31"/>
  <c r="T517" i="31" s="1"/>
  <c r="T516" i="31" s="1"/>
  <c r="S721" i="31"/>
  <c r="T721" i="31" s="1"/>
  <c r="T720" i="31" s="1"/>
  <c r="S661" i="31"/>
  <c r="T661" i="31" s="1"/>
  <c r="T660" i="31" s="1"/>
  <c r="S191" i="31"/>
  <c r="T191" i="31" s="1"/>
  <c r="T190" i="31" s="1"/>
  <c r="S419" i="31"/>
  <c r="T419" i="31" s="1"/>
  <c r="T418" i="31" s="1"/>
  <c r="S1171" i="31"/>
  <c r="T1171" i="31" s="1"/>
  <c r="T1170" i="31" s="1"/>
  <c r="S283" i="31"/>
  <c r="T283" i="31" s="1"/>
  <c r="T282" i="31" s="1"/>
  <c r="S293" i="31"/>
  <c r="T293" i="31" s="1"/>
  <c r="T292" i="31" s="1"/>
  <c r="S773" i="31"/>
  <c r="T773" i="31" s="1"/>
  <c r="T772" i="31" s="1"/>
  <c r="S679" i="31"/>
  <c r="T679" i="31" s="1"/>
  <c r="T678" i="31" s="1"/>
  <c r="S663" i="31"/>
  <c r="T663" i="31" s="1"/>
  <c r="T662" i="31" s="1"/>
  <c r="S539" i="31"/>
  <c r="T539" i="31" s="1"/>
  <c r="T538" i="31" s="1"/>
  <c r="S493" i="31"/>
  <c r="T493" i="31" s="1"/>
  <c r="T492" i="31" s="1"/>
  <c r="S1001" i="31"/>
  <c r="T1001" i="31" s="1"/>
  <c r="T1000" i="31" s="1"/>
  <c r="S927" i="31"/>
  <c r="T927" i="31" s="1"/>
  <c r="T926" i="31" s="1"/>
  <c r="S947" i="31"/>
  <c r="T947" i="31" s="1"/>
  <c r="T946" i="31" s="1"/>
  <c r="S1043" i="31"/>
  <c r="T1043" i="31" s="1"/>
  <c r="T1042" i="31" s="1"/>
  <c r="S201" i="31"/>
  <c r="T201" i="31" s="1"/>
  <c r="T200" i="31" s="1"/>
  <c r="S295" i="31"/>
  <c r="T295" i="31" s="1"/>
  <c r="T294" i="31" s="1"/>
  <c r="S921" i="31"/>
  <c r="T921" i="31" s="1"/>
  <c r="T920" i="31" s="1"/>
  <c r="S835" i="31"/>
  <c r="T835" i="31" s="1"/>
  <c r="T834" i="31" s="1"/>
  <c r="S339" i="31"/>
  <c r="T339" i="31" s="1"/>
  <c r="T338" i="31" s="1"/>
  <c r="S987" i="31"/>
  <c r="T987" i="31" s="1"/>
  <c r="T986" i="31" s="1"/>
  <c r="S849" i="31"/>
  <c r="T849" i="31" s="1"/>
  <c r="T848" i="31" s="1"/>
  <c r="S415" i="31"/>
  <c r="T415" i="31" s="1"/>
  <c r="T414" i="31" s="1"/>
  <c r="S1103" i="31"/>
  <c r="T1103" i="31" s="1"/>
  <c r="T1102" i="31" s="1"/>
  <c r="S1065" i="31"/>
  <c r="T1065" i="31" s="1"/>
  <c r="T1064" i="31" s="1"/>
  <c r="S647" i="31"/>
  <c r="T647" i="31" s="1"/>
  <c r="T646" i="31" s="1"/>
  <c r="S577" i="31"/>
  <c r="T577" i="31" s="1"/>
  <c r="T576" i="31" s="1"/>
  <c r="S633" i="31"/>
  <c r="T633" i="31" s="1"/>
  <c r="T632" i="31" s="1"/>
  <c r="S341" i="31"/>
  <c r="T341" i="31" s="1"/>
  <c r="T340" i="31" s="1"/>
  <c r="S379" i="31"/>
  <c r="T379" i="31" s="1"/>
  <c r="T378" i="31" s="1"/>
  <c r="S1133" i="31"/>
  <c r="T1133" i="31" s="1"/>
  <c r="T1132" i="31" s="1"/>
  <c r="S317" i="31"/>
  <c r="T317" i="31" s="1"/>
  <c r="T316" i="31" s="1"/>
  <c r="S1027" i="31"/>
  <c r="T1027" i="31" s="1"/>
  <c r="T1026" i="31" s="1"/>
  <c r="S829" i="31"/>
  <c r="T829" i="31" s="1"/>
  <c r="T828" i="31" s="1"/>
  <c r="S7" i="31"/>
  <c r="T7" i="31" s="1"/>
  <c r="T6" i="31" s="1"/>
  <c r="S443" i="31"/>
  <c r="T443" i="31" s="1"/>
  <c r="T442" i="31" s="1"/>
  <c r="S1141" i="31"/>
  <c r="T1141" i="31" s="1"/>
  <c r="T1140" i="31" s="1"/>
  <c r="S1105" i="31"/>
  <c r="T1105" i="31" s="1"/>
  <c r="T1104" i="31" s="1"/>
  <c r="S1047" i="31"/>
  <c r="T1047" i="31" s="1"/>
  <c r="T1046" i="31" s="1"/>
  <c r="S997" i="31"/>
  <c r="T997" i="31" s="1"/>
  <c r="T996" i="31" s="1"/>
  <c r="S819" i="31"/>
  <c r="T819" i="31" s="1"/>
  <c r="T818" i="31" s="1"/>
  <c r="S917" i="31"/>
  <c r="T917" i="31" s="1"/>
  <c r="T916" i="31" s="1"/>
  <c r="S659" i="31"/>
  <c r="T659" i="31" s="1"/>
  <c r="T658" i="31" s="1"/>
  <c r="S113" i="31"/>
  <c r="T113" i="31" s="1"/>
  <c r="T112" i="31" s="1"/>
  <c r="S259" i="31"/>
  <c r="T259" i="31" s="1"/>
  <c r="T258" i="31" s="1"/>
  <c r="S971" i="31"/>
  <c r="T971" i="31" s="1"/>
  <c r="T970" i="31" s="1"/>
  <c r="S899" i="31"/>
  <c r="T899" i="31" s="1"/>
  <c r="T898" i="31" s="1"/>
  <c r="S1121" i="31"/>
  <c r="T1121" i="31" s="1"/>
  <c r="T1120" i="31" s="1"/>
  <c r="S179" i="31"/>
  <c r="T179" i="31" s="1"/>
  <c r="T178" i="31" s="1"/>
  <c r="S209" i="31"/>
  <c r="T209" i="31" s="1"/>
  <c r="T208" i="31" s="1"/>
  <c r="S1145" i="31"/>
  <c r="T1145" i="31" s="1"/>
  <c r="T1144" i="31" s="1"/>
  <c r="S323" i="31"/>
  <c r="T323" i="31" s="1"/>
  <c r="T322" i="31" s="1"/>
  <c r="S411" i="31"/>
  <c r="T411" i="31" s="1"/>
  <c r="T410" i="31" s="1"/>
  <c r="S315" i="31"/>
  <c r="T315" i="31" s="1"/>
  <c r="T314" i="31" s="1"/>
  <c r="S1087" i="31"/>
  <c r="T1087" i="31" s="1"/>
  <c r="T1086" i="31" s="1"/>
  <c r="S1049" i="31"/>
  <c r="T1049" i="31" s="1"/>
  <c r="T1048" i="31" s="1"/>
  <c r="S763" i="31"/>
  <c r="T763" i="31" s="1"/>
  <c r="T762" i="31" s="1"/>
  <c r="S631" i="31"/>
  <c r="T631" i="31" s="1"/>
  <c r="T630" i="31" s="1"/>
  <c r="S561" i="31"/>
  <c r="T561" i="31" s="1"/>
  <c r="T560" i="31" s="1"/>
  <c r="S91" i="31"/>
  <c r="T91" i="31" s="1"/>
  <c r="T90" i="31" s="1"/>
  <c r="S109" i="31"/>
  <c r="T109" i="31" s="1"/>
  <c r="T108" i="31" s="1"/>
  <c r="S1107" i="31"/>
  <c r="T1107" i="31" s="1"/>
  <c r="T1106" i="31" s="1"/>
  <c r="S735" i="31"/>
  <c r="T735" i="31" s="1"/>
  <c r="T734" i="31" s="1"/>
  <c r="S385" i="31"/>
  <c r="T385" i="31" s="1"/>
  <c r="T384" i="31" s="1"/>
  <c r="S1167" i="31"/>
  <c r="T1167" i="31" s="1"/>
  <c r="T1166" i="31" s="1"/>
  <c r="S37" i="31"/>
  <c r="T37" i="31" s="1"/>
  <c r="T36" i="31" s="1"/>
  <c r="S1169" i="31"/>
  <c r="T1169" i="31" s="1"/>
  <c r="T1168" i="31" s="1"/>
  <c r="S719" i="31"/>
  <c r="T719" i="31" s="1"/>
  <c r="T718" i="31" s="1"/>
  <c r="S249" i="31"/>
  <c r="T249" i="31" s="1"/>
  <c r="T248" i="31" s="1"/>
  <c r="S915" i="31"/>
  <c r="T915" i="31" s="1"/>
  <c r="T914" i="31" s="1"/>
  <c r="S455" i="31"/>
  <c r="T455" i="31" s="1"/>
  <c r="T454" i="31" s="1"/>
  <c r="S217" i="31"/>
  <c r="T217" i="31" s="1"/>
  <c r="T216" i="31" s="1"/>
  <c r="S115" i="31"/>
  <c r="T115" i="31" s="1"/>
  <c r="T114" i="31" s="1"/>
  <c r="S155" i="31"/>
  <c r="T155" i="31" s="1"/>
  <c r="T154" i="31" s="1"/>
  <c r="S1011" i="31"/>
  <c r="T1011" i="31" s="1"/>
  <c r="T1010" i="31" s="1"/>
  <c r="S783" i="31"/>
  <c r="T783" i="31" s="1"/>
  <c r="T782" i="31" s="1"/>
  <c r="S707" i="31"/>
  <c r="T707" i="31" s="1"/>
  <c r="T706" i="31" s="1"/>
  <c r="S563" i="31"/>
  <c r="T563" i="31" s="1"/>
  <c r="T562" i="31" s="1"/>
  <c r="S397" i="31"/>
  <c r="T397" i="31" s="1"/>
  <c r="T396" i="31" s="1"/>
  <c r="S765" i="31"/>
  <c r="T765" i="31" s="1"/>
  <c r="T764" i="31" s="1"/>
  <c r="S431" i="31"/>
  <c r="T431" i="31" s="1"/>
  <c r="T430" i="31" s="1"/>
  <c r="S233" i="31"/>
  <c r="T233" i="31" s="1"/>
  <c r="T232" i="31" s="1"/>
  <c r="S261" i="31"/>
  <c r="T261" i="31" s="1"/>
  <c r="T260" i="31" s="1"/>
  <c r="S1089" i="31"/>
  <c r="T1089" i="31" s="1"/>
  <c r="T1088" i="31" s="1"/>
  <c r="S1031" i="31"/>
  <c r="T1031" i="31" s="1"/>
  <c r="T1030" i="31" s="1"/>
  <c r="S803" i="31"/>
  <c r="T803" i="31" s="1"/>
  <c r="T802" i="31" s="1"/>
  <c r="S833" i="31"/>
  <c r="T833" i="31" s="1"/>
  <c r="T832" i="31" s="1"/>
  <c r="S643" i="31"/>
  <c r="T643" i="31" s="1"/>
  <c r="T642" i="31" s="1"/>
  <c r="S519" i="31"/>
  <c r="T519" i="31" s="1"/>
  <c r="T518" i="31" s="1"/>
  <c r="S589" i="31"/>
  <c r="T589" i="31" s="1"/>
  <c r="T588" i="31" s="1"/>
  <c r="S123" i="31"/>
  <c r="T123" i="31" s="1"/>
  <c r="T122" i="31" s="1"/>
  <c r="S955" i="31"/>
  <c r="T955" i="31" s="1"/>
  <c r="T954" i="31" s="1"/>
  <c r="S883" i="31"/>
  <c r="T883" i="31" s="1"/>
  <c r="T882" i="31" s="1"/>
  <c r="S685" i="31"/>
  <c r="T685" i="31" s="1"/>
  <c r="T684" i="31" s="1"/>
  <c r="S463" i="31"/>
  <c r="T463" i="31" s="1"/>
  <c r="T462" i="31" s="1"/>
  <c r="S491" i="31"/>
  <c r="T491" i="31" s="1"/>
  <c r="T490" i="31" s="1"/>
  <c r="S61" i="31"/>
  <c r="T61" i="31" s="1"/>
  <c r="T60" i="31" s="1"/>
  <c r="S223" i="31"/>
  <c r="T223" i="31" s="1"/>
  <c r="T222" i="31" s="1"/>
  <c r="S207" i="31"/>
  <c r="T207" i="31" s="1"/>
  <c r="T206" i="31" s="1"/>
  <c r="S299" i="31"/>
  <c r="T299" i="31" s="1"/>
  <c r="T298" i="31" s="1"/>
  <c r="S941" i="31"/>
  <c r="T941" i="31" s="1"/>
  <c r="T940" i="31" s="1"/>
  <c r="S839" i="31"/>
  <c r="T839" i="31" s="1"/>
  <c r="T838" i="31" s="1"/>
  <c r="S747" i="31"/>
  <c r="T747" i="31" s="1"/>
  <c r="T746" i="31" s="1"/>
  <c r="S615" i="31"/>
  <c r="T615" i="31" s="1"/>
  <c r="T614" i="31" s="1"/>
  <c r="S545" i="31"/>
  <c r="T545" i="31" s="1"/>
  <c r="T544" i="31" s="1"/>
  <c r="S1153" i="31"/>
  <c r="T1153" i="31" s="1"/>
  <c r="T1152" i="31" s="1"/>
  <c r="S29" i="31"/>
  <c r="T29" i="31" s="1"/>
  <c r="T28" i="31" s="1"/>
  <c r="S871" i="31"/>
  <c r="T871" i="31" s="1"/>
  <c r="T870" i="31" s="1"/>
  <c r="S891" i="31"/>
  <c r="T891" i="31" s="1"/>
  <c r="T890" i="31" s="1"/>
  <c r="S901" i="31"/>
  <c r="T901" i="31" s="1"/>
  <c r="T900" i="31" s="1"/>
  <c r="S709" i="31"/>
  <c r="T709" i="31" s="1"/>
  <c r="T708" i="31" s="1"/>
  <c r="S575" i="31"/>
  <c r="T575" i="31" s="1"/>
  <c r="T574" i="31" s="1"/>
  <c r="S885" i="31"/>
  <c r="T885" i="31" s="1"/>
  <c r="T884" i="31" s="1"/>
  <c r="S601" i="31"/>
  <c r="T601" i="31" s="1"/>
  <c r="T600" i="31" s="1"/>
  <c r="S421" i="31"/>
  <c r="T421" i="31" s="1"/>
  <c r="T420" i="31" s="1"/>
  <c r="S485" i="31"/>
  <c r="T485" i="31" s="1"/>
  <c r="T484" i="31" s="1"/>
  <c r="S143" i="31"/>
  <c r="T143" i="31" s="1"/>
  <c r="T142" i="31" s="1"/>
  <c r="S1097" i="31"/>
  <c r="T1097" i="31" s="1"/>
  <c r="T1096" i="31" s="1"/>
  <c r="S1037" i="31"/>
  <c r="T1037" i="31" s="1"/>
  <c r="T1036" i="31" s="1"/>
  <c r="S543" i="31"/>
  <c r="T543" i="31" s="1"/>
  <c r="T542" i="31" s="1"/>
  <c r="S437" i="31"/>
  <c r="T437" i="31" s="1"/>
  <c r="T436" i="31" s="1"/>
  <c r="S905" i="31"/>
  <c r="T905" i="31" s="1"/>
  <c r="T904" i="31" s="1"/>
  <c r="S605" i="31"/>
  <c r="T605" i="31" s="1"/>
  <c r="T604" i="31" s="1"/>
  <c r="S439" i="31"/>
  <c r="T439" i="31" s="1"/>
  <c r="T438" i="31" s="1"/>
  <c r="S173" i="31"/>
  <c r="T173" i="31" s="1"/>
  <c r="T172" i="31" s="1"/>
  <c r="S181" i="31"/>
  <c r="T181" i="31" s="1"/>
  <c r="T180" i="31" s="1"/>
  <c r="S995" i="31"/>
  <c r="T995" i="31" s="1"/>
  <c r="T994" i="31" s="1"/>
  <c r="S855" i="31"/>
  <c r="T855" i="31" s="1"/>
  <c r="T854" i="31" s="1"/>
  <c r="S691" i="31"/>
  <c r="T691" i="31" s="1"/>
  <c r="T690" i="31" s="1"/>
  <c r="S671" i="31"/>
  <c r="T671" i="31" s="1"/>
  <c r="T670" i="31" s="1"/>
  <c r="S547" i="31"/>
  <c r="T547" i="31" s="1"/>
  <c r="T546" i="31" s="1"/>
  <c r="S749" i="31"/>
  <c r="T749" i="31" s="1"/>
  <c r="T748" i="31" s="1"/>
  <c r="S399" i="31"/>
  <c r="T399" i="31" s="1"/>
  <c r="T398" i="31" s="1"/>
  <c r="S412" i="31"/>
  <c r="T413" i="31" s="1"/>
  <c r="T412" i="31" s="1"/>
  <c r="S1147" i="31"/>
  <c r="T1147" i="31" s="1"/>
  <c r="T1146" i="31" s="1"/>
  <c r="S193" i="31"/>
  <c r="T193" i="31" s="1"/>
  <c r="T192" i="31" s="1"/>
  <c r="S1015" i="31"/>
  <c r="T1015" i="31" s="1"/>
  <c r="T1014" i="31" s="1"/>
  <c r="S787" i="31"/>
  <c r="T787" i="31" s="1"/>
  <c r="T786" i="31" s="1"/>
  <c r="S817" i="31"/>
  <c r="T817" i="31" s="1"/>
  <c r="T816" i="31" s="1"/>
  <c r="S627" i="31"/>
  <c r="T627" i="31" s="1"/>
  <c r="T626" i="31" s="1"/>
  <c r="S503" i="31"/>
  <c r="T503" i="31" s="1"/>
  <c r="T502" i="31" s="1"/>
  <c r="S573" i="31"/>
  <c r="T573" i="31" s="1"/>
  <c r="T572" i="31" s="1"/>
  <c r="S939" i="31"/>
  <c r="T939" i="31" s="1"/>
  <c r="T938" i="31" s="1"/>
  <c r="S867" i="31"/>
  <c r="T867" i="31" s="1"/>
  <c r="T866" i="31" s="1"/>
  <c r="S597" i="31"/>
  <c r="T597" i="31" s="1"/>
  <c r="T596" i="31" s="1"/>
  <c r="S447" i="31"/>
  <c r="T447" i="31" s="1"/>
  <c r="T446" i="31" s="1"/>
  <c r="S481" i="31"/>
  <c r="T481" i="31" s="1"/>
  <c r="T480" i="31" s="1"/>
  <c r="S1125" i="31"/>
  <c r="T1125" i="31" s="1"/>
  <c r="T1124" i="31" s="1"/>
  <c r="S133" i="31"/>
  <c r="T133" i="31" s="1"/>
  <c r="T132" i="31" s="1"/>
  <c r="S147" i="31"/>
  <c r="T147" i="31" s="1"/>
  <c r="T146" i="31" s="1"/>
  <c r="S117" i="31"/>
  <c r="T117" i="31" s="1"/>
  <c r="T116" i="31" s="1"/>
  <c r="S1109" i="31"/>
  <c r="T1109" i="31" s="1"/>
  <c r="T1108" i="31" s="1"/>
  <c r="S1051" i="31"/>
  <c r="T1051" i="31" s="1"/>
  <c r="T1050" i="31" s="1"/>
  <c r="S1017" i="31"/>
  <c r="T1017" i="31" s="1"/>
  <c r="T1016" i="31" s="1"/>
  <c r="S925" i="31"/>
  <c r="T925" i="31" s="1"/>
  <c r="T924" i="31" s="1"/>
  <c r="S823" i="31"/>
  <c r="T823" i="31" s="1"/>
  <c r="T822" i="31" s="1"/>
  <c r="S837" i="31"/>
  <c r="T837" i="31" s="1"/>
  <c r="T836" i="31" s="1"/>
  <c r="S731" i="31"/>
  <c r="T731" i="31" s="1"/>
  <c r="T730" i="31" s="1"/>
  <c r="S599" i="31"/>
  <c r="T599" i="31" s="1"/>
  <c r="T598" i="31" s="1"/>
  <c r="S529" i="31"/>
  <c r="T529" i="31" s="1"/>
  <c r="T528"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32"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 ref="F859" authorId="0" shapeId="0" xr:uid="{6535BE53-B0AC-4F73-9F1B-6398971E32A6}">
      <text>
        <r>
          <rPr>
            <sz val="9"/>
            <color indexed="81"/>
            <rFont val="Tahoma"/>
            <family val="2"/>
          </rPr>
          <t xml:space="preserve">Las operaciones corresponden a Operaciones Relacionadas a Cuentas Recaudadoras (TCR) de la misma entidad.
</t>
        </r>
      </text>
    </comment>
    <comment ref="F860" authorId="0" shapeId="0" xr:uid="{EE9E344E-5333-452F-BD4E-E7428356D277}">
      <text>
        <r>
          <rPr>
            <sz val="9"/>
            <color indexed="81"/>
            <rFont val="Tahoma"/>
            <family val="2"/>
          </rPr>
          <t xml:space="preserve">Las operaciones corresponden a Operaciones Relacionadas a Cuentas Recaudadoras (TCR) de la misma entidad.
</t>
        </r>
      </text>
    </comment>
    <comment ref="F861" authorId="0" shapeId="0" xr:uid="{C2FD99B6-EDE3-47D7-89E6-386EDF4B229B}">
      <text>
        <r>
          <rPr>
            <sz val="9"/>
            <color indexed="81"/>
            <rFont val="Tahoma"/>
            <family val="2"/>
          </rPr>
          <t xml:space="preserve">Las operaciones corresponden a Operaciones Relacionadas a Cuentas Recaudadoras (TCR) de la misma entidad.
</t>
        </r>
      </text>
    </comment>
    <comment ref="F862" authorId="0" shapeId="0" xr:uid="{1A11F428-43F7-451E-96F0-B9ABCC4EE343}">
      <text>
        <r>
          <rPr>
            <sz val="9"/>
            <color indexed="81"/>
            <rFont val="Tahoma"/>
            <family val="2"/>
          </rPr>
          <t xml:space="preserve">Las operaciones corresponden a Operaciones Relacionadas a Cuentas Recaudadoras (TCR) de la misma entidad.
</t>
        </r>
      </text>
    </comment>
    <comment ref="F863" authorId="0" shapeId="0" xr:uid="{E7FFD6AB-8324-434F-895C-412157B84DC0}">
      <text>
        <r>
          <rPr>
            <sz val="9"/>
            <color indexed="81"/>
            <rFont val="Tahoma"/>
            <family val="2"/>
          </rPr>
          <t xml:space="preserve">Las operaciones corresponden a Operaciones Relacionadas a Cuentas Recaudadoras (TCR) de la misma entidad.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<sst xmlns="http://schemas.openxmlformats.org/spreadsheetml/2006/main" count="11559" uniqueCount="3906">
  <si>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</si>
  <si>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</si>
  <si>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</si>
  <si>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</si>
  <si>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</si>
  <si>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</si>
  <si>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</si>
  <si>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</si>
  <si>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</si>
  <si>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</si>
  <si>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</si>
  <si>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</si>
  <si>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</si>
  <si>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</si>
  <si>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</si>
  <si>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</si>
  <si>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</si>
  <si>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</si>
  <si>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</si>
  <si>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</si>
  <si>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</si>
  <si>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</si>
  <si>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</si>
  <si>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</si>
  <si>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</si>
  <si>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</si>
  <si>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</si>
  <si>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</si>
  <si>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</si>
  <si>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</si>
  <si>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</si>
  <si>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</si>
  <si>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</si>
  <si>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</si>
  <si>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</si>
  <si>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</si>
  <si>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</si>
  <si>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</si>
  <si>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</si>
  <si>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</si>
  <si>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</si>
  <si>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</si>
  <si>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</si>
  <si>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</si>
  <si>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</si>
  <si>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</si>
  <si>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</si>
  <si>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</si>
  <si>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</si>
  <si>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</si>
  <si>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</si>
  <si>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</si>
  <si>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</si>
  <si>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</si>
  <si>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</si>
  <si>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</si>
  <si>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</si>
  <si>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</si>
  <si>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</si>
  <si>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</si>
  <si>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</si>
  <si>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</si>
  <si>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</si>
  <si>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</si>
  <si>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</si>
  <si>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</si>
  <si>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</si>
  <si>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</si>
  <si>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</si>
  <si>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</si>
  <si>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</si>
  <si>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</si>
  <si>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</si>
  <si>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</si>
  <si>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</si>
  <si>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</si>
  <si>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</si>
  <si>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</si>
  <si>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</si>
  <si>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</si>
  <si>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</si>
  <si>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</si>
  <si>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</si>
  <si>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</si>
  <si>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</si>
  <si>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</si>
  <si>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</si>
  <si>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</si>
  <si>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</si>
  <si>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</si>
  <si>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</si>
  <si>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</si>
  <si>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</si>
  <si>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</si>
  <si>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</si>
  <si>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</si>
  <si>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</si>
  <si>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</si>
  <si>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</si>
  <si>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</si>
  <si>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</si>
  <si>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</si>
  <si>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</si>
  <si>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</si>
  <si>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</si>
  <si>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</si>
  <si>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</si>
  <si>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</si>
  <si>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</si>
  <si>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</si>
  <si>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</si>
  <si>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</si>
  <si>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</si>
  <si>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</si>
  <si>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</si>
  <si>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</si>
  <si>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</si>
  <si>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</si>
  <si>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</si>
  <si>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</si>
  <si>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</si>
  <si>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</si>
  <si>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</si>
  <si>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</si>
  <si>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</si>
  <si>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</si>
  <si>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</si>
  <si>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</si>
  <si>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</si>
  <si>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</si>
  <si>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</si>
  <si>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</si>
  <si>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</si>
  <si>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</si>
  <si>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</si>
  <si>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</si>
  <si>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</si>
  <si>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</si>
  <si>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</si>
  <si>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</si>
  <si>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</si>
  <si>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</si>
  <si>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</si>
  <si>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</si>
  <si>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</si>
  <si>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</si>
  <si>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</si>
  <si>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</si>
  <si>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</si>
  <si>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</si>
  <si>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</si>
  <si>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</si>
  <si>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</si>
  <si>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</si>
  <si>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</si>
  <si>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</si>
  <si>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</si>
  <si>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</si>
  <si>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</si>
  <si>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</si>
  <si>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</si>
  <si>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</si>
  <si>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</si>
  <si>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</si>
  <si>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</si>
  <si>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</si>
  <si>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</si>
  <si>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</si>
  <si>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</si>
  <si>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</si>
  <si>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</si>
  <si>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</si>
  <si>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</si>
  <si>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</si>
  <si>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</si>
  <si>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</si>
  <si>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</si>
  <si>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</si>
  <si>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</si>
  <si>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</si>
  <si>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</si>
  <si>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</si>
  <si>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</si>
  <si>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</si>
  <si>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</si>
  <si>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</si>
  <si>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</si>
  <si>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</si>
  <si>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</si>
  <si>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</si>
  <si>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</si>
  <si>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</si>
  <si>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</si>
  <si>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</si>
  <si>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</si>
  <si>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</si>
  <si>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</si>
  <si>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</si>
  <si>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</si>
  <si>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</si>
  <si>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</si>
  <si>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</si>
  <si>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</si>
  <si>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</si>
  <si>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</si>
  <si>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</si>
  <si>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</si>
  <si>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</si>
  <si>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</si>
  <si>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</si>
  <si>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</si>
  <si>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</si>
  <si>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</si>
  <si>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</si>
  <si>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</si>
  <si>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</si>
  <si>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</si>
  <si>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</si>
  <si>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</si>
  <si>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</si>
  <si>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</si>
  <si>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</si>
  <si>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</si>
  <si>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</si>
  <si>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</si>
  <si>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</si>
  <si>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</si>
  <si>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</si>
  <si>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</si>
  <si>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</si>
  <si>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</si>
  <si>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</si>
  <si>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</si>
  <si>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</si>
  <si>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</si>
  <si>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</si>
  <si>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</si>
  <si>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</si>
  <si>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</si>
  <si>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</si>
  <si>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</si>
  <si>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</si>
  <si>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</si>
  <si>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</si>
  <si>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</si>
  <si>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</si>
  <si>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</si>
  <si>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</si>
  <si>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</si>
  <si>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</si>
  <si>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</si>
  <si>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</si>
  <si>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</si>
  <si>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</si>
  <si>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</si>
  <si>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</si>
  <si>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</si>
  <si>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</si>
  <si>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</si>
  <si>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</si>
  <si>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</si>
  <si>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</si>
  <si>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</si>
  <si>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</si>
  <si>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</si>
  <si>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</si>
  <si>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</si>
  <si>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</si>
  <si>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</si>
  <si>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</si>
  <si>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</si>
  <si>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</si>
  <si>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</si>
  <si>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</si>
  <si>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</si>
  <si>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</si>
  <si>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</si>
  <si>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</si>
  <si>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</si>
  <si>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</si>
  <si>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</si>
  <si>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</si>
  <si>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</si>
  <si>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</si>
  <si>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</si>
  <si>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</si>
  <si>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</si>
  <si>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</si>
  <si>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</si>
  <si>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</si>
  <si>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</si>
  <si>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</si>
  <si>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</si>
  <si>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</si>
  <si>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</si>
  <si>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</si>
  <si>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</si>
  <si>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</si>
  <si>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</si>
  <si>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</si>
  <si>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</si>
  <si>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</si>
  <si>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</si>
  <si>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</si>
  <si>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</si>
  <si>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</si>
  <si>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</si>
  <si>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</si>
  <si>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</si>
  <si>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</si>
  <si>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</si>
  <si>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</si>
  <si>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</si>
  <si>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</si>
  <si>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</si>
  <si>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</si>
  <si>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</si>
  <si>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</si>
  <si>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</si>
  <si>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</si>
  <si>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</si>
  <si>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</si>
  <si>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</si>
  <si>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</si>
  <si>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</si>
  <si>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</si>
  <si>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</si>
  <si>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</si>
  <si>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</si>
  <si>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</si>
  <si>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</si>
  <si>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</si>
  <si>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</si>
  <si>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</si>
  <si>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</si>
  <si>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</si>
  <si>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</si>
  <si>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</si>
  <si>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</si>
  <si>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</si>
  <si>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</si>
  <si>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</si>
  <si>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</si>
  <si>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</si>
  <si>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</si>
  <si>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</si>
  <si>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</si>
  <si>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</si>
  <si>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</si>
  <si>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</si>
  <si>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</si>
  <si>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</si>
  <si>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</si>
  <si>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</si>
  <si>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</si>
  <si>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</si>
  <si>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</si>
  <si>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</si>
  <si>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</si>
  <si>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</si>
  <si>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</si>
  <si>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</si>
  <si>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</si>
  <si>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</si>
  <si>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</si>
  <si>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</si>
  <si>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</si>
  <si>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</si>
  <si>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</si>
  <si>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</si>
  <si>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</si>
  <si>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</si>
  <si>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</si>
  <si>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</si>
  <si>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</si>
  <si>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</si>
  <si>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</si>
  <si>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</si>
  <si>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</si>
  <si>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</si>
  <si>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</si>
  <si>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</si>
  <si>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</si>
  <si>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</si>
  <si>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</si>
  <si>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</si>
  <si>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</si>
  <si>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</si>
  <si>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</si>
  <si>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</si>
  <si>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</si>
  <si>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</si>
  <si>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</si>
  <si>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</si>
  <si>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</si>
  <si>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</si>
  <si>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</si>
  <si>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</si>
  <si>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</si>
  <si>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</si>
  <si>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</si>
  <si>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</si>
  <si>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</si>
  <si>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</si>
  <si>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</si>
  <si>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</si>
  <si>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</si>
  <si>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</si>
  <si>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</si>
  <si>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</si>
  <si>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</si>
  <si>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</si>
  <si>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</si>
  <si>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</si>
  <si>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</si>
  <si>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</si>
  <si>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</si>
  <si>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</si>
  <si>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</si>
  <si>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</si>
  <si>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</si>
  <si>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</si>
  <si>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</si>
  <si>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</si>
  <si>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</si>
  <si>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</si>
  <si>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</si>
  <si>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</si>
  <si>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</si>
  <si>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</si>
  <si>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</si>
  <si>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</si>
  <si>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</si>
  <si>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</si>
  <si>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</si>
  <si>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</si>
  <si>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</si>
  <si>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</si>
  <si>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</si>
  <si>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</si>
  <si>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</si>
  <si>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</si>
  <si>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</si>
  <si>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</si>
  <si>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</si>
  <si>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</si>
  <si>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</si>
  <si>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</si>
  <si>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</si>
  <si>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</si>
  <si>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</si>
  <si>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</si>
  <si>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</si>
  <si>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</si>
  <si>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</si>
  <si>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</si>
  <si>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</si>
  <si>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</si>
  <si>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</si>
  <si>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</si>
  <si>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</si>
  <si>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</si>
  <si>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</si>
  <si>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</si>
  <si>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</si>
  <si>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</si>
  <si>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</si>
  <si>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</si>
  <si>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</si>
  <si>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</si>
  <si>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</si>
  <si>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</si>
  <si>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</si>
  <si>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</si>
  <si>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</si>
  <si>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</si>
  <si>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</si>
  <si>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</si>
  <si>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</si>
  <si>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</si>
  <si>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</si>
  <si>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</si>
  <si>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</si>
  <si>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</si>
  <si>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</si>
  <si>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</si>
  <si>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</si>
  <si>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</si>
  <si>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</si>
  <si>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</si>
  <si>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</si>
  <si>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</si>
  <si>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</si>
  <si>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</si>
  <si>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</si>
  <si>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</si>
  <si>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</si>
  <si>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</si>
  <si>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</si>
  <si>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</si>
  <si>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</si>
  <si>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</si>
  <si>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</si>
  <si>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</si>
  <si>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</si>
  <si>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</si>
  <si>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</si>
  <si>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</si>
  <si>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</si>
  <si>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</si>
  <si>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</si>
  <si>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</si>
  <si>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</si>
  <si>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</si>
  <si>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</si>
  <si>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</si>
  <si>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</si>
  <si>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</si>
  <si>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</si>
  <si>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</si>
  <si>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</si>
  <si>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</si>
  <si>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</si>
  <si>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</si>
  <si>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</si>
  <si>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</si>
  <si>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</si>
  <si>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</si>
  <si>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</si>
  <si>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</si>
  <si>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</si>
  <si>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</si>
  <si>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</si>
  <si>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</si>
  <si>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</si>
  <si>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</si>
  <si>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</si>
  <si>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</si>
  <si>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</si>
  <si>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</si>
  <si>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</si>
  <si>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</si>
  <si>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</si>
  <si>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</si>
  <si>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</si>
  <si>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</si>
  <si>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</si>
  <si>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</si>
  <si>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</si>
  <si>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</si>
  <si>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</si>
  <si>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</si>
  <si>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</si>
  <si>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</si>
  <si>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</si>
  <si>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</si>
  <si>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</si>
  <si>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</si>
  <si>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</si>
  <si>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</si>
  <si>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</si>
  <si>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</si>
  <si>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</si>
  <si>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</si>
  <si>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</si>
  <si>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</si>
  <si>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</si>
  <si>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</si>
  <si>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</si>
  <si>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</si>
  <si>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</si>
  <si>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</si>
  <si>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</si>
  <si>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</si>
  <si>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</si>
  <si>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</si>
  <si>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</si>
  <si>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</si>
  <si>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</si>
  <si>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</si>
  <si>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</si>
  <si>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</si>
  <si>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</si>
  <si>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</si>
  <si>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</si>
  <si>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</si>
  <si>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</si>
  <si>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</si>
  <si>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</si>
  <si>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</si>
  <si>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</si>
  <si>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</si>
  <si>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</si>
  <si>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</si>
  <si>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</si>
  <si>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</si>
  <si>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</si>
  <si>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</si>
  <si>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</si>
  <si>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</si>
  <si>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</si>
  <si>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</si>
  <si>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</si>
  <si>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</si>
  <si>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</si>
  <si>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</si>
  <si>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</si>
  <si>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</si>
  <si>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</si>
  <si>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</si>
  <si>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</si>
  <si>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</si>
  <si>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</si>
  <si>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</si>
  <si>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</si>
  <si>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</si>
  <si>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</si>
  <si>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</si>
  <si>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</si>
  <si>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</si>
  <si>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</si>
  <si>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</si>
  <si>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</si>
  <si>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</si>
  <si>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</si>
  <si>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</si>
  <si>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</si>
  <si>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</si>
  <si>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</si>
  <si>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</si>
  <si>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</si>
  <si>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</si>
  <si>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</si>
  <si>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</si>
  <si>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</si>
  <si>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</si>
  <si>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</si>
  <si>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</si>
  <si>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</si>
  <si>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</si>
  <si>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</si>
  <si>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</si>
  <si>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</si>
  <si>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</si>
  <si>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</si>
  <si>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</si>
  <si>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</si>
  <si>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</si>
  <si>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</si>
  <si>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</si>
  <si>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</si>
  <si>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</si>
  <si>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</si>
  <si>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</si>
  <si>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</si>
  <si>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</si>
  <si>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</si>
  <si>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</si>
  <si>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</si>
  <si>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</si>
  <si>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</si>
  <si>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</si>
  <si>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</si>
  <si>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</si>
  <si>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</si>
  <si>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</si>
  <si>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</si>
  <si>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</si>
  <si>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</si>
  <si>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</si>
  <si>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</si>
  <si>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</si>
  <si>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</si>
  <si>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</si>
  <si>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</si>
  <si>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</si>
  <si>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</si>
  <si>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</si>
  <si>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</si>
  <si>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</si>
  <si>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</si>
  <si>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</si>
  <si>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</si>
  <si>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</si>
  <si>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</si>
  <si>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</si>
  <si>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</si>
  <si>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</si>
  <si>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</si>
  <si>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</si>
  <si>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</si>
  <si>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</si>
  <si>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</si>
  <si>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</si>
  <si>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</si>
  <si>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</si>
  <si>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</si>
  <si>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</si>
  <si>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</si>
  <si>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</si>
  <si>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</si>
  <si>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</si>
  <si>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</si>
  <si>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</si>
  <si>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</si>
  <si>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</si>
  <si>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</si>
  <si>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</si>
  <si>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</si>
  <si>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</si>
  <si>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</si>
  <si>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</si>
  <si>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</si>
  <si>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</si>
  <si>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</si>
  <si>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</si>
  <si>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</si>
  <si>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</si>
  <si>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</si>
  <si>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</si>
  <si>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</si>
  <si>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</si>
  <si>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</si>
  <si>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</si>
  <si>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</si>
  <si>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</si>
  <si>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</si>
  <si>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</si>
  <si>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</si>
  <si>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</si>
  <si>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</si>
  <si>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</si>
  <si>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</si>
  <si>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</si>
  <si>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</si>
  <si>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</si>
  <si>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</si>
  <si>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</si>
  <si>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</si>
  <si>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</si>
  <si>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</si>
  <si>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</si>
  <si>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</si>
  <si>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</si>
  <si>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</si>
  <si>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</si>
  <si>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</si>
  <si>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</si>
  <si>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</si>
  <si>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</si>
  <si>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</si>
  <si>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</si>
  <si>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</si>
  <si>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</si>
  <si>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</si>
  <si>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</si>
  <si>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</si>
  <si>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</si>
  <si>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</si>
  <si>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</si>
  <si>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</si>
  <si>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</si>
  <si>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</si>
  <si>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</si>
  <si>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</si>
  <si>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</si>
  <si>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</si>
  <si>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</si>
  <si>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</si>
  <si>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</si>
  <si>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</si>
  <si>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</si>
  <si>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</si>
  <si>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</si>
  <si>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</si>
  <si>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</si>
  <si>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</si>
  <si>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</si>
  <si>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</si>
  <si>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</si>
  <si>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</si>
  <si>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</si>
  <si>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</si>
  <si>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</si>
  <si>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</si>
  <si>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</si>
  <si>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</si>
  <si>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</si>
  <si>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</si>
  <si>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</si>
  <si>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</si>
  <si>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</si>
  <si>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</si>
  <si>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</si>
  <si>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</si>
  <si>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</si>
  <si>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</si>
  <si>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</si>
  <si>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</si>
  <si>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</si>
  <si>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</si>
  <si>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</si>
  <si>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</si>
  <si>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</si>
  <si>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</si>
  <si>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</si>
  <si>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</si>
  <si>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</si>
  <si>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</si>
  <si>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</si>
  <si>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</si>
  <si>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</si>
  <si>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</si>
  <si>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</si>
  <si>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</si>
  <si>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</si>
  <si>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</si>
  <si>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</si>
  <si>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</si>
  <si>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</si>
  <si>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</si>
  <si>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</si>
  <si>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</si>
  <si>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</si>
  <si>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</si>
  <si>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</si>
  <si>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</si>
  <si>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</si>
  <si>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</si>
  <si>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</si>
  <si>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</si>
  <si>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</si>
  <si>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</si>
  <si>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</si>
  <si>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</si>
  <si>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</si>
  <si>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</si>
  <si>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</si>
  <si>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</si>
  <si>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</si>
  <si>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</si>
  <si>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</si>
  <si>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</si>
  <si>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</si>
  <si>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</si>
  <si>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</si>
  <si>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</si>
  <si>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</si>
  <si>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</si>
  <si>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</si>
  <si>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</si>
  <si>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</si>
  <si>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</si>
  <si>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</si>
  <si>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</si>
  <si>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</si>
  <si>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</si>
  <si>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</si>
  <si>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</si>
  <si>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</si>
  <si>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</si>
  <si>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</si>
  <si>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</si>
  <si>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</si>
  <si>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</si>
  <si>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</si>
  <si>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</si>
  <si>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</si>
  <si>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</si>
  <si>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</si>
  <si>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</si>
  <si>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</si>
  <si>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</si>
  <si>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</si>
  <si>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</si>
  <si>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</si>
  <si>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</si>
  <si>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</si>
  <si>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</si>
  <si>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</si>
  <si>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</si>
  <si>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</si>
  <si>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</si>
  <si>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</si>
  <si>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</si>
  <si>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</si>
  <si>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</si>
  <si>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</si>
  <si>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</si>
  <si>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</si>
  <si>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</si>
  <si>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</si>
  <si>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</si>
  <si>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</si>
  <si>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</si>
  <si>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</si>
  <si>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</si>
  <si>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</si>
  <si>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</si>
  <si>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</si>
  <si>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</si>
  <si>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</si>
  <si>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</si>
  <si>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</si>
  <si>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</si>
  <si>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</si>
  <si>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</si>
  <si>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</si>
  <si>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</si>
  <si>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</si>
  <si>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</si>
  <si>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</si>
  <si>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</si>
  <si>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</si>
  <si>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</si>
  <si>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</si>
  <si>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</si>
  <si>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</si>
  <si>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</si>
  <si>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</si>
  <si>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</si>
  <si>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</si>
  <si>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</si>
  <si>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</si>
  <si>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</si>
  <si>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</si>
  <si>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</si>
  <si>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</si>
  <si>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</si>
  <si>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</si>
  <si>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</si>
  <si>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</si>
  <si>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</si>
  <si>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</si>
  <si>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</si>
  <si>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</si>
  <si>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</si>
  <si>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</si>
  <si>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</si>
  <si>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</si>
  <si>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</si>
  <si>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</si>
  <si>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</si>
  <si>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</si>
  <si>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</si>
  <si>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</si>
  <si>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</si>
  <si>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</si>
  <si>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</si>
  <si>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</si>
  <si>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</si>
  <si>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</si>
  <si>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</si>
  <si>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</si>
  <si>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</si>
  <si>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</si>
  <si>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</si>
  <si>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</si>
  <si>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</si>
  <si>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</si>
  <si>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</si>
  <si>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</si>
  <si>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</si>
  <si>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</si>
  <si>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</si>
  <si>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</si>
  <si>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</si>
  <si>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</si>
  <si>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</si>
  <si>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</si>
  <si>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</si>
  <si>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</si>
  <si>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</si>
  <si>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</si>
  <si>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</si>
  <si>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</si>
  <si>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</si>
  <si>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</si>
  <si>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</si>
  <si>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</si>
  <si>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</si>
  <si>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</si>
  <si>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</si>
  <si>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</si>
  <si>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</si>
  <si>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</si>
  <si>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</si>
  <si>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</si>
  <si>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</si>
  <si>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</si>
  <si>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</si>
  <si>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</si>
  <si>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</si>
  <si>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</si>
  <si>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</si>
  <si>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</si>
  <si>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</si>
  <si>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</si>
  <si>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</si>
  <si>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</si>
  <si>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</si>
  <si>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</si>
  <si>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</si>
  <si>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</si>
  <si>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</si>
  <si>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</si>
  <si>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</si>
  <si>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</si>
  <si>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</si>
  <si>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</si>
  <si>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</si>
  <si>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</si>
  <si>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</si>
  <si>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</si>
  <si>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</si>
  <si>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</si>
  <si>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</si>
  <si>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</si>
  <si>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</si>
  <si>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</si>
  <si>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</si>
  <si>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</si>
  <si>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</si>
  <si>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</si>
  <si>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</si>
  <si>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</si>
  <si>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</si>
  <si>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</si>
  <si>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</si>
  <si>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</si>
  <si>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</si>
  <si>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</si>
  <si>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</si>
  <si>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</si>
  <si>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</si>
  <si>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</si>
  <si>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</si>
  <si>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</si>
  <si>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</si>
  <si>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</si>
  <si>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</si>
  <si>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</si>
  <si>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</si>
  <si>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</si>
  <si>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</si>
  <si>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</si>
  <si>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</si>
  <si>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</si>
  <si>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</si>
  <si>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</si>
  <si>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</si>
  <si>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</si>
  <si>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</si>
  <si>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</si>
  <si>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</si>
  <si>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</si>
  <si>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</si>
  <si>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</si>
  <si>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</si>
  <si>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</si>
  <si>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</si>
  <si>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</si>
  <si>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</si>
  <si>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</si>
  <si>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</si>
  <si>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</si>
  <si>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</si>
  <si>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</si>
  <si>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</si>
  <si>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</si>
  <si>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</si>
  <si>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</si>
  <si>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</si>
  <si>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</si>
  <si>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</si>
  <si>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</si>
  <si>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</si>
  <si>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</si>
  <si>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</si>
  <si>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</si>
  <si>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</si>
  <si>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</si>
  <si>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</si>
  <si>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</si>
  <si>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</si>
  <si>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</si>
  <si>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</si>
  <si>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</si>
  <si>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</si>
  <si>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</si>
  <si>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</si>
  <si>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</si>
  <si>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</si>
  <si>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</si>
  <si>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</si>
  <si>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</si>
  <si>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</si>
  <si>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</si>
  <si>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</si>
  <si>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</si>
  <si>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</si>
  <si>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</si>
  <si>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</si>
  <si>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</si>
  <si>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</si>
  <si>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</si>
  <si>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</si>
  <si>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</si>
  <si>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</si>
  <si>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</si>
  <si>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</si>
  <si>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</si>
  <si>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</si>
  <si>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</si>
  <si>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</si>
  <si>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</si>
  <si>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</si>
  <si>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</si>
  <si>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</si>
  <si>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</si>
  <si>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</si>
  <si>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</si>
  <si>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</si>
  <si>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</si>
  <si>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</si>
  <si>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</si>
  <si>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</si>
  <si>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</si>
  <si>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</si>
  <si>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</si>
  <si>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</si>
  <si>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</si>
  <si>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</si>
  <si>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</si>
  <si>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</si>
  <si>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</si>
  <si>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</si>
  <si>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</si>
  <si>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</si>
  <si>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</si>
  <si>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</si>
  <si>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</si>
  <si>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</si>
  <si>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</si>
  <si>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</si>
  <si>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</si>
  <si>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</si>
  <si>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</si>
  <si>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</si>
  <si>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</si>
  <si>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</si>
  <si>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</si>
  <si>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</si>
  <si>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</si>
  <si>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</si>
  <si>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</si>
  <si>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</si>
  <si>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</si>
  <si>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</si>
  <si>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</si>
  <si>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</si>
  <si>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</si>
  <si>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</si>
  <si>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</si>
  <si>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</si>
  <si>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</si>
  <si>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</si>
  <si>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</si>
  <si>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</si>
  <si>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</si>
  <si>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</si>
  <si>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</si>
  <si>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</si>
  <si>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</si>
  <si>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</si>
  <si>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</si>
  <si>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</si>
  <si>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</si>
  <si>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</si>
  <si>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</si>
  <si>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</si>
  <si>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</si>
  <si>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</si>
  <si>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</si>
  <si>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</si>
  <si>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</si>
  <si>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</si>
  <si>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</si>
  <si>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</si>
  <si>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</si>
  <si>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</si>
  <si>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</si>
  <si>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</si>
  <si>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</si>
  <si>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</si>
  <si>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</si>
  <si>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</si>
  <si>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</si>
  <si>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</si>
  <si>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</si>
  <si>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</si>
  <si>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</si>
  <si>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</si>
  <si>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</si>
  <si>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</si>
  <si>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</si>
  <si>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</si>
  <si>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</si>
  <si>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</si>
  <si>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</si>
  <si>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</si>
  <si>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</si>
  <si>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</si>
  <si>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</si>
  <si>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</si>
  <si>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</si>
  <si>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</si>
  <si>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</si>
  <si>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</si>
  <si>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</si>
  <si>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</si>
  <si>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</si>
  <si>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</si>
  <si>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</si>
  <si>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</si>
  <si>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</si>
  <si>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</si>
  <si>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</si>
  <si>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</si>
  <si>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</si>
  <si>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</si>
  <si>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</si>
  <si>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</si>
  <si>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</si>
  <si>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</si>
  <si>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</si>
  <si>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</si>
  <si>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</si>
  <si>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</si>
  <si>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</si>
  <si>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</si>
  <si>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</si>
  <si>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</si>
  <si>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</si>
  <si>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</si>
  <si>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</si>
  <si>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</si>
  <si>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</si>
  <si>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</si>
  <si>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</si>
  <si>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</si>
  <si>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</si>
  <si>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</si>
  <si>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</si>
  <si>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</si>
  <si>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</si>
  <si>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</si>
  <si>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</si>
  <si>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</si>
  <si>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</si>
  <si>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</si>
  <si>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</si>
  <si>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</si>
  <si>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</si>
  <si>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</si>
  <si>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</si>
  <si>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</si>
  <si>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</si>
  <si>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</si>
  <si>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</si>
  <si>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</si>
  <si>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</si>
  <si>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</si>
  <si>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</si>
  <si>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</si>
  <si>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</si>
  <si>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</si>
  <si>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</si>
  <si>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</si>
  <si>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</si>
  <si>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</si>
  <si>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</si>
  <si>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</si>
  <si>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</si>
  <si>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</si>
  <si>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</si>
  <si>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</si>
  <si>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</si>
  <si>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</si>
  <si>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</si>
  <si>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</si>
  <si>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</si>
  <si>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</si>
  <si>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</si>
  <si>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</si>
  <si>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</si>
  <si>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</si>
  <si>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</si>
  <si>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</si>
  <si>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</si>
  <si>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</si>
  <si>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</si>
  <si>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</si>
  <si>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</si>
  <si>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</si>
  <si>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</si>
  <si>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</si>
  <si>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</si>
  <si>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</si>
  <si>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</si>
  <si>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</si>
  <si>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</si>
  <si>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</si>
  <si>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</si>
  <si>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</si>
  <si>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</si>
  <si>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</si>
  <si>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</si>
  <si>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</si>
  <si>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</si>
  <si>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</si>
  <si>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</si>
  <si>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</si>
  <si>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</si>
  <si>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</si>
  <si>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</si>
  <si>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</si>
  <si>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</si>
  <si>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</si>
  <si>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</si>
  <si>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</si>
  <si>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</si>
  <si>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</si>
  <si>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</si>
  <si>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</si>
  <si>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</si>
  <si>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</si>
  <si>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</si>
  <si>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</si>
  <si>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</si>
  <si>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</si>
  <si>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</si>
  <si>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</si>
  <si>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</si>
  <si>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</si>
  <si>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</si>
  <si>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</si>
  <si>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</si>
  <si>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</si>
  <si>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</si>
  <si>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</si>
  <si>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</si>
  <si>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</si>
  <si>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</si>
  <si>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</si>
  <si>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</si>
  <si>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</si>
  <si>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</si>
  <si>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</si>
  <si>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</si>
  <si>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Correo Institucional</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</si>
  <si>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</si>
  <si>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</si>
  <si>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</si>
  <si>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</si>
  <si>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</si>
  <si>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</si>
  <si>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</si>
  <si>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</si>
  <si>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</si>
  <si>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</si>
  <si>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</si>
  <si>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</si>
  <si>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</si>
  <si>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</si>
  <si>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</si>
  <si>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</si>
  <si>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</si>
  <si>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</si>
  <si>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</si>
  <si>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</si>
  <si>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</si>
  <si>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</si>
  <si>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</si>
  <si>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</si>
  <si>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</si>
  <si>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</si>
  <si>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</si>
  <si>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</si>
  <si>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</si>
  <si>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</si>
  <si>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</si>
  <si>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</si>
  <si>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</si>
  <si>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</si>
  <si>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</si>
  <si>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</si>
  <si>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</si>
  <si>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Comisiones Bancarías y por Compra Venta de Divisas sujetas a proceso automático</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</si>
  <si>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</si>
  <si>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</si>
  <si>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Navegación Aérea y Aeropuertos Bolivianos</t>
  </si>
  <si>
    <t>GCM</t>
  </si>
  <si>
    <t>NAVEGACIÓN AÉREA Y AEROPUERTOS BOLIVIANOS</t>
  </si>
  <si>
    <t>(*) Los importes correspondientes a operaciones CUT Dolares, se expresan en Moneda Nacional.</t>
  </si>
  <si>
    <t>TIPO</t>
  </si>
  <si>
    <t>Dólares
($us) (*)</t>
  </si>
  <si>
    <t>DGCF – R1.02</t>
  </si>
  <si>
    <t>Transferencia al final del día</t>
  </si>
  <si>
    <t>CVD AUTO</t>
  </si>
  <si>
    <t>Servicio Plurinacional de Registro de Comercio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</si>
  <si>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</si>
  <si>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</si>
  <si>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</si>
  <si>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</si>
  <si>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</si>
  <si>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</si>
  <si>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</si>
  <si>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</si>
  <si>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</si>
  <si>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</si>
  <si>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</si>
  <si>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</si>
  <si>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</si>
  <si>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</si>
  <si>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</si>
  <si>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</si>
  <si>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</si>
  <si>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</si>
  <si>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</si>
  <si>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</si>
  <si>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</si>
  <si>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</si>
  <si>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</si>
  <si>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</si>
  <si>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</si>
  <si>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</si>
  <si>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</si>
  <si>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</si>
  <si>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</si>
  <si>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Servicio Plurinacional de la Mujer y de la Despatria.</t>
  </si>
  <si>
    <t>NAABOL</t>
  </si>
  <si>
    <t>Caja de Salud del Servicio Nacional de Caminos y Ramas Anexas</t>
  </si>
  <si>
    <t>Transportes Aéreo Boliviano</t>
  </si>
  <si>
    <t xml:space="preserve"> Bolivia TV</t>
  </si>
  <si>
    <t>Corporación de las Fuerzas Armadas para el Desarrollo Nacional</t>
  </si>
  <si>
    <t>Empresa siderúrgica del Mutún</t>
  </si>
  <si>
    <t>Cartones de Bolivia</t>
  </si>
  <si>
    <t>Empresa boliviana de Industrialización de Hidrocarburos</t>
  </si>
  <si>
    <t>Agencia Bolivia Espacial</t>
  </si>
  <si>
    <t>Empresa Estratégica Boliviana de Construcción y Conservación I.C.</t>
  </si>
  <si>
    <t>Empresa Estatal de Transporte por Cable "Mi Teleférico"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</si>
  <si>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</si>
  <si>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</si>
  <si>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</si>
  <si>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</si>
  <si>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</si>
  <si>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</si>
  <si>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</si>
  <si>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Fondo Desarrollo del Sistema Financiero y Apoyo al Sector Productivo</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</si>
  <si>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</si>
  <si>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</si>
  <si>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</si>
  <si>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</si>
  <si>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</si>
  <si>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</si>
  <si>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</si>
  <si>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</si>
  <si>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</si>
  <si>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</si>
  <si>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</si>
  <si>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</si>
  <si>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</si>
  <si>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</si>
  <si>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</si>
  <si>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TEC</t>
  </si>
  <si>
    <t>Transferencia Entre Cuentas BCB</t>
  </si>
  <si>
    <t>CONTACTO UCI:</t>
  </si>
  <si>
    <t>UNIDAD DE CONTABILIDAD INTEGRADA</t>
  </si>
  <si>
    <t>NO_CONCILIADO</t>
  </si>
  <si>
    <t>00099021001</t>
  </si>
  <si>
    <t>10000018815833</t>
  </si>
  <si>
    <t>MINISTERIO DE EDUCACION - UNIVERSIDAD PEDAGOGICA</t>
  </si>
  <si>
    <t>10000024347614</t>
  </si>
  <si>
    <t>10000028754013</t>
  </si>
  <si>
    <t>MIN. EDU. - UNIDAD ESPECIALIZADA DE FORMACIÓN CONTINUA - RECAUDADORA</t>
  </si>
  <si>
    <t>10000028824618</t>
  </si>
  <si>
    <t>MIN. EDU. - ESFM EDUARDO AVAROA - CUENTA RECAUDADORA</t>
  </si>
  <si>
    <t>10000052150295</t>
  </si>
  <si>
    <t>10000041244041</t>
  </si>
  <si>
    <t>MIN. SALUD Y DEPORTES – PROG NAL PREVENCIONES DE ENFERMEDADES INGRESOS A NIVEL NAL</t>
  </si>
  <si>
    <t>10000023569524</t>
  </si>
  <si>
    <t>10000041173216</t>
  </si>
  <si>
    <t>TGN - REC. POR GARANTÍAS SUBASTA ELECTRÓNICA Y MERCADO VIRTUAL</t>
  </si>
  <si>
    <t>10000005579591</t>
  </si>
  <si>
    <t>CEUB - RECAUDADORA</t>
  </si>
  <si>
    <t>10000018347224</t>
  </si>
  <si>
    <t>10000021636698</t>
  </si>
  <si>
    <t>10000003905748</t>
  </si>
  <si>
    <t>10000005546409</t>
  </si>
  <si>
    <t>10000021512426</t>
  </si>
  <si>
    <t>10000028355910</t>
  </si>
  <si>
    <t>0736069001</t>
  </si>
  <si>
    <t>D00241200012</t>
  </si>
  <si>
    <t>D00241260010</t>
  </si>
  <si>
    <t>D00241320008</t>
  </si>
  <si>
    <t>D00241480012</t>
  </si>
  <si>
    <t>D00241590011</t>
  </si>
  <si>
    <t>D00241630012</t>
  </si>
  <si>
    <t>D00241770001</t>
  </si>
  <si>
    <t>D00241870007</t>
  </si>
  <si>
    <t>D00241910007</t>
  </si>
  <si>
    <t>D00241960011</t>
  </si>
  <si>
    <t>Q19448440002</t>
  </si>
  <si>
    <t xml:space="preserve">TGN - RECUPERACION DE CREDITO DS 2979 - MONEDA NACIONAL </t>
  </si>
  <si>
    <t xml:space="preserve">DIRECCION DEL NOTARIADO PLURINACIONAL - CUENTA RECAUDADORA </t>
  </si>
  <si>
    <t xml:space="preserve">DIRNOPLU-CUENTA RECAUDADORA VIA VOLUNTARIA </t>
  </si>
  <si>
    <t>10000004670978</t>
  </si>
  <si>
    <t xml:space="preserve">AUTORIDAD DE FISC. Y CTROL. SOC. DE AGUA POTABLE Y SANEAM. BASICO </t>
  </si>
  <si>
    <t xml:space="preserve">EMAPA - CAPTACION DE RECURSOS POR CARTERA </t>
  </si>
  <si>
    <t xml:space="preserve">EMAPA- SUPERMERCADOS </t>
  </si>
  <si>
    <t>EEPB - RECURSOS ESPECÍFICOS POR VENTA DE SERVICIOS</t>
  </si>
  <si>
    <t xml:space="preserve">TGN. MIN.FIN.RECAUDACION IMPUESTOS FORM.811 </t>
  </si>
  <si>
    <t>D00242170011</t>
  </si>
  <si>
    <t>D00242220006</t>
  </si>
  <si>
    <t>D00242320012</t>
  </si>
  <si>
    <t>D00242490009</t>
  </si>
  <si>
    <t>D00242530012</t>
  </si>
  <si>
    <t>D00242630011</t>
  </si>
  <si>
    <t>D00242800008</t>
  </si>
  <si>
    <t>D00242900011</t>
  </si>
  <si>
    <t>D00242950009</t>
  </si>
  <si>
    <t>D00243160013</t>
  </si>
  <si>
    <t>D00243220010</t>
  </si>
  <si>
    <t>J05855200001</t>
  </si>
  <si>
    <t>D00243260008</t>
  </si>
  <si>
    <t>D00243350001</t>
  </si>
  <si>
    <t>D00243390004</t>
  </si>
  <si>
    <t>S10847490002</t>
  </si>
  <si>
    <t>S10847510002</t>
  </si>
  <si>
    <t>D00243440009</t>
  </si>
  <si>
    <t>D00243540011</t>
  </si>
  <si>
    <t>D00243690001</t>
  </si>
  <si>
    <t>D00243750009</t>
  </si>
  <si>
    <t>D00243830009</t>
  </si>
  <si>
    <t>S10858020002</t>
  </si>
  <si>
    <t>S10858020003</t>
  </si>
  <si>
    <t>S10860420002</t>
  </si>
  <si>
    <t>D00244090009</t>
  </si>
  <si>
    <t>D00244140008</t>
  </si>
  <si>
    <t>D00244190011</t>
  </si>
  <si>
    <t>D00244240010</t>
  </si>
  <si>
    <t>D00244290008</t>
  </si>
  <si>
    <t>D00244420008</t>
  </si>
  <si>
    <t>G26207290003</t>
  </si>
  <si>
    <t>D00244460013</t>
  </si>
  <si>
    <t>D00244620010</t>
  </si>
  <si>
    <t>D00244760012</t>
  </si>
  <si>
    <t>D00244800011</t>
  </si>
  <si>
    <t>D00244850012</t>
  </si>
  <si>
    <t>D00245180010</t>
  </si>
  <si>
    <t>Q19824830002</t>
  </si>
  <si>
    <t>D00245230010</t>
  </si>
  <si>
    <t>00086011109</t>
  </si>
  <si>
    <t>10000052392350</t>
  </si>
  <si>
    <t>MINISTERIO DE EDUCACIÓN - ESFM -PUERTO RICO</t>
  </si>
  <si>
    <t>GAIOC del Territorio de Raqaypampa</t>
  </si>
  <si>
    <t>GAIOC de Salinas</t>
  </si>
  <si>
    <t>GAIOC de la Autonomía Originaria del Jatún Ayllu Yura</t>
  </si>
  <si>
    <t>GAIOC de Charagua Iyambae</t>
  </si>
  <si>
    <t>Gobierno Guaraní Kereimba Iyaambae</t>
  </si>
  <si>
    <t>Gobierno del Territorio Indígena Multiétnico</t>
  </si>
  <si>
    <t>NTE  Nota de Transferencia Electrónica</t>
  </si>
  <si>
    <t>10000011553042</t>
  </si>
  <si>
    <t>EMAPA - VENTAS DIRECTAS</t>
  </si>
  <si>
    <t>• Transferencias electrónicas efectuadas por el Viceministerio de Tesoro y Crédito Público de acuerdo a la normativa vigente o a requerimiento entidades del sector público.</t>
  </si>
  <si>
    <t xml:space="preserve">MINISTERIO DE EDUCACIÓN - UNIVERSIDAD PEDAGOGICA </t>
  </si>
  <si>
    <t>MIN EDUCACIÓN - ESFM VILLA AROMA - LAHUACHACA</t>
  </si>
  <si>
    <t>10000026017645</t>
  </si>
  <si>
    <t>SERVICIO DE DESARROLLO DE LAS EMPRESAS PÚB.</t>
  </si>
  <si>
    <t>EMAPA - VENTA PRODUCTOS AGRICOLAS</t>
  </si>
  <si>
    <t>D00245380012</t>
  </si>
  <si>
    <t>10000028893390</t>
  </si>
  <si>
    <t>ESFM "JUAN MISAEL SARACHO" - CANASMORO - TARIJA</t>
  </si>
  <si>
    <t>NUMERO DE LIBRETA CUT: 00283012001 OPERACIÓN E18 TRANSFERENCIA DEL SISTEMA FINANCIERO POR CUENTA DE TERCEROS A LA CUT SOL. ESC. DE ALMACENERA BOLIVIANA S.A.</t>
  </si>
  <si>
    <t>10000051964415</t>
  </si>
  <si>
    <t>MIN. EDUCACIÓN - ESFM - CARACOLLO</t>
  </si>
  <si>
    <t>10000041244140</t>
  </si>
  <si>
    <t>MIN. SALUD Y DEPORTES - VENTA DE VALORES FISC. A NIVEL NACIONAL</t>
  </si>
  <si>
    <t>00081011101 DEPOSITO DE EFECTIVO, DEPOSITANTE: ISMAEL QUINO CONDORI, CONCEPTO: REPOSICION DE CREDENCIAL, CUENTA DE DEPOSITO: CUENTA UNICA DEL TESORO</t>
  </si>
  <si>
    <t>00099021001 DEPOSITO DE EFECTIVO, DEPOSITANTE: SONIA ELDER VILDOZO VDA DE TARQUI, CONCEPTO: COBRO INDEBIDO, CUENTA DE DEPOSITO: CUENTA UNICA DEL TESORO</t>
  </si>
  <si>
    <t>00099021001 DEPOSITO DE EFECTIVO, DEPOSITANTE: JORGE NINA BERNAL, CONCEPTO: DEVOLUCION, CUENTA DE DEPOSITO: CUENTA UNICA DEL TESORO</t>
  </si>
  <si>
    <t>00099021001 DEPOSITO DE EFECTIVO, DEPOSITANTE: RUBEN LUCIO PEREZ ANTEZANA, CONCEPTO: DEVOLUCION, CUENTA DE DEPOSITO: CUENTA UNICA DEL TESORO</t>
  </si>
  <si>
    <t>00099021001 DEPOSITO DE EFECTIVO, DEPOSITANTE: WENDY MARIN MENDOZA, CONCEPTO: DEVOLUCION, CUENTA DE DEPOSITO: CUENTA UNICA DEL TESORO</t>
  </si>
  <si>
    <t>10000055590068</t>
  </si>
  <si>
    <t>MINISTERIO DE EDUCACIÓN - ESFM JOSÉ DAVID BERRIOS CAIZA</t>
  </si>
  <si>
    <t>00099021001 DEPOSITO DE EFECTIVO, DEPOSITANTE: ANA MARIA BEATRIZ VALDIVIESO FERREIRA, CONCEPTO: DEVOLUCION, CUENTA DE DEPOSITO: CUENTA UNICA DEL TESORO</t>
  </si>
  <si>
    <t>00099021001 DEPOSITO DE EFECTIVO, DEPOSITANTE: GABRIELA MASSI CANAZA, CONCEPTO: DEVOLUCION, CUENTA DE DEPOSITO: CUENTA UNICA DEL TESORO</t>
  </si>
  <si>
    <t>00099021001 DEPOSITO DE EFECTIVO, DEPOSITANTE: ELSA JUANA LOPEZ GUTIERREZ, CONCEPTO: DEVOLUCION DE LA RENTA, CUENTA DE DEPOSITO: CUENTA UNICA DEL TESORO</t>
  </si>
  <si>
    <t>00099021001 DEPOSITO DE EFECTIVO, DEPOSITANTE: JANE LEONOR ROQUE MAMANI, CONCEPTO: DEVOLUCION DEPÓSITO A CUENTA DEL PROGRAMA 100 BECAS DEL MINISTERIO DE EDUCACION, CUENTA DE DEPOSITO: CUENTA UNICA DEL TESORO</t>
  </si>
  <si>
    <t>00348018003</t>
  </si>
  <si>
    <t>00348018001</t>
  </si>
  <si>
    <t>Jeovana Zabala</t>
  </si>
  <si>
    <t>José Rivas</t>
  </si>
  <si>
    <t>Huascar Nova</t>
  </si>
  <si>
    <t>Jorge Vargas</t>
  </si>
  <si>
    <t>Belén Espejo</t>
  </si>
  <si>
    <t>Judith Machicado</t>
  </si>
  <si>
    <t>Guadalupe Challco</t>
  </si>
  <si>
    <t>Virginia Huanca</t>
  </si>
  <si>
    <t>2183333 - 1644</t>
  </si>
  <si>
    <t>belen.espejo@economiayfinanzas.gob.bo</t>
  </si>
  <si>
    <t>2183333 - 1640</t>
  </si>
  <si>
    <t>guadalupe.challco@economiayfinanzas.gob.bo</t>
  </si>
  <si>
    <t>2183333 - 1651</t>
  </si>
  <si>
    <t>huascar.nova@economiayfinanzas.gob.bo</t>
  </si>
  <si>
    <t>2183333 - 1663</t>
  </si>
  <si>
    <t>jeovana.zabala@economiayfinanzas.gob.bo</t>
  </si>
  <si>
    <t>2183333 - 1633</t>
  </si>
  <si>
    <t>jorge.vargas@economiayfinanzas.gob.bo</t>
  </si>
  <si>
    <t>2183333 - 1632</t>
  </si>
  <si>
    <t>jose.rivas@economiayfinanzas.gob.bo</t>
  </si>
  <si>
    <t>2183333 - 1648</t>
  </si>
  <si>
    <t>judith.machicado@economiayfinanzas.gob.bo</t>
  </si>
  <si>
    <t>2183333 - 1636</t>
  </si>
  <si>
    <t>virginia.huanca@economiayfinanzas.gob.bo</t>
  </si>
  <si>
    <t>00099021001 DEPOSITO DE EFECTIVO, DEPOSITANTE: NILDA QUISPE CHAIÑA, CONCEPTO: MULTA POR INCUMPLIMIENTO AL PLAZO DE ENTREGA DE BIENES, CUENTA DE DEPOSITO: CUENTA UNICA DEL TESORO</t>
  </si>
  <si>
    <t>00099021001 DEPOSITO DE EFECTIVO, DEPOSITANTE: JUSTA MENDOZA DE CARVAJAL, CONCEPTO: DEVOLUCION DE RETROACTIVO, CUENTA DE DEPOSITO: CUENTA UNICA DEL TESORO</t>
  </si>
  <si>
    <t>00389012001</t>
  </si>
  <si>
    <t>00066031034</t>
  </si>
  <si>
    <t>00006011003</t>
  </si>
  <si>
    <t>10000004713687</t>
  </si>
  <si>
    <t>BOLIVIA TV - RECAUDACIONES</t>
  </si>
  <si>
    <t>Nº Correlativo: 2</t>
  </si>
  <si>
    <r>
      <rPr>
        <sz val="12"/>
        <rFont val="Arial"/>
        <family val="2"/>
      </rPr>
      <t>Fecha:</t>
    </r>
    <r>
      <rPr>
        <b/>
        <sz val="12"/>
        <rFont val="Arial"/>
        <family val="2"/>
      </rPr>
      <t xml:space="preserve"> 06 - FEBRERO - 2025</t>
    </r>
  </si>
  <si>
    <t>CORRESPONDIENTE AL PERIODO DE ENERO DE 2025</t>
  </si>
  <si>
    <t>ACTUALIZADO AL : 6 de febrero de 2025 Hrs. 14:00</t>
  </si>
  <si>
    <t>O22473560002</t>
  </si>
  <si>
    <t>O22473910002</t>
  </si>
  <si>
    <t>O22474120002</t>
  </si>
  <si>
    <t>O22474390002</t>
  </si>
  <si>
    <t>O22474750002</t>
  </si>
  <si>
    <t>O22474920002</t>
  </si>
  <si>
    <t>O22475050002</t>
  </si>
  <si>
    <t>O22475110002</t>
  </si>
  <si>
    <t>O22475150002</t>
  </si>
  <si>
    <t>O22475160002</t>
  </si>
  <si>
    <t>O22475170002</t>
  </si>
  <si>
    <t>B22473400002</t>
  </si>
  <si>
    <t>B22473570002</t>
  </si>
  <si>
    <t>B22473580002</t>
  </si>
  <si>
    <t>B22473590002</t>
  </si>
  <si>
    <t>B22473610002</t>
  </si>
  <si>
    <t>B22473740002</t>
  </si>
  <si>
    <t>B22473970002</t>
  </si>
  <si>
    <t>B22474020002</t>
  </si>
  <si>
    <t>B22474040002</t>
  </si>
  <si>
    <t>B22474050002</t>
  </si>
  <si>
    <t>B22474060002</t>
  </si>
  <si>
    <t>B22474070002</t>
  </si>
  <si>
    <t>B22474090002</t>
  </si>
  <si>
    <t>B22474100002</t>
  </si>
  <si>
    <t>B22474110002</t>
  </si>
  <si>
    <t>B22474140002</t>
  </si>
  <si>
    <t>B22474150002</t>
  </si>
  <si>
    <t>B22474160002</t>
  </si>
  <si>
    <t>B22474300002</t>
  </si>
  <si>
    <t>B22474320002</t>
  </si>
  <si>
    <t>O22475260002</t>
  </si>
  <si>
    <t>Q21468420002</t>
  </si>
  <si>
    <t>Q21468430002</t>
  </si>
  <si>
    <t>Q21469720002</t>
  </si>
  <si>
    <t>G29786400002</t>
  </si>
  <si>
    <t>G29786410001</t>
  </si>
  <si>
    <t>G29784950001</t>
  </si>
  <si>
    <t>S11156140003</t>
  </si>
  <si>
    <t>O22477270002</t>
  </si>
  <si>
    <t>O22477630002</t>
  </si>
  <si>
    <t>O22477690002</t>
  </si>
  <si>
    <t>O22477700002</t>
  </si>
  <si>
    <t>O22477770002</t>
  </si>
  <si>
    <t>O22477780002</t>
  </si>
  <si>
    <t>O22477790002</t>
  </si>
  <si>
    <t>O22478100002</t>
  </si>
  <si>
    <t>O22478130002</t>
  </si>
  <si>
    <t>O22478190002</t>
  </si>
  <si>
    <t>O22478240002</t>
  </si>
  <si>
    <t>O22478410002</t>
  </si>
  <si>
    <t>O22478570002</t>
  </si>
  <si>
    <t>O22478580002</t>
  </si>
  <si>
    <t>O22478590002</t>
  </si>
  <si>
    <t>O22478600002</t>
  </si>
  <si>
    <t>O22478610002</t>
  </si>
  <si>
    <t>B22477090002</t>
  </si>
  <si>
    <t>B22477100002</t>
  </si>
  <si>
    <t>B22477200002</t>
  </si>
  <si>
    <t>B22477220002</t>
  </si>
  <si>
    <t>B22477310002</t>
  </si>
  <si>
    <t>B22477320002</t>
  </si>
  <si>
    <t>B22477530002</t>
  </si>
  <si>
    <t>B22477590002</t>
  </si>
  <si>
    <t>B22477610002</t>
  </si>
  <si>
    <t>O22478630002</t>
  </si>
  <si>
    <t>O22478640002</t>
  </si>
  <si>
    <t>O22478650002</t>
  </si>
  <si>
    <t>G29794070001</t>
  </si>
  <si>
    <t>Q21477090002</t>
  </si>
  <si>
    <t>Q21477100002</t>
  </si>
  <si>
    <t>Q21477120002</t>
  </si>
  <si>
    <t>G29794090001</t>
  </si>
  <si>
    <t>S11156570001</t>
  </si>
  <si>
    <t>S11156580003</t>
  </si>
  <si>
    <t>S11156660003</t>
  </si>
  <si>
    <t>S11156870001</t>
  </si>
  <si>
    <t>S11156550002</t>
  </si>
  <si>
    <t>S11156510002</t>
  </si>
  <si>
    <t>G29802060001</t>
  </si>
  <si>
    <t>G29802090001</t>
  </si>
  <si>
    <t>G29802150001</t>
  </si>
  <si>
    <t>G29802190001</t>
  </si>
  <si>
    <t>G29802250004</t>
  </si>
  <si>
    <t>G29802290004</t>
  </si>
  <si>
    <t>G29802260004</t>
  </si>
  <si>
    <t>G29802270004</t>
  </si>
  <si>
    <t>G29802280004</t>
  </si>
  <si>
    <t>G29802300004</t>
  </si>
  <si>
    <t>G29802310004</t>
  </si>
  <si>
    <t>G29802320004</t>
  </si>
  <si>
    <t>G29802940004</t>
  </si>
  <si>
    <t>G29802950004</t>
  </si>
  <si>
    <t>G29802960004</t>
  </si>
  <si>
    <t>G29802970004</t>
  </si>
  <si>
    <t>G29802980004</t>
  </si>
  <si>
    <t>G29802990004</t>
  </si>
  <si>
    <t>G29803000003</t>
  </si>
  <si>
    <t>G29803010003</t>
  </si>
  <si>
    <t>G29803020004</t>
  </si>
  <si>
    <t>G29803030004</t>
  </si>
  <si>
    <t>S11156540004</t>
  </si>
  <si>
    <t>G29803040003</t>
  </si>
  <si>
    <t>G29803050004</t>
  </si>
  <si>
    <t>S11156480004</t>
  </si>
  <si>
    <t>S11157020003</t>
  </si>
  <si>
    <t>O22480400002</t>
  </si>
  <si>
    <t>O22480450002</t>
  </si>
  <si>
    <t>O22481200002</t>
  </si>
  <si>
    <t>O22481690002</t>
  </si>
  <si>
    <t>O22481740002</t>
  </si>
  <si>
    <t>B22481220002</t>
  </si>
  <si>
    <t>B22481190002</t>
  </si>
  <si>
    <t>B22480750002</t>
  </si>
  <si>
    <t>B22480410002</t>
  </si>
  <si>
    <t>B22481260002</t>
  </si>
  <si>
    <t>Q21484180002</t>
  </si>
  <si>
    <t>G29811360003</t>
  </si>
  <si>
    <t>Q21488260002</t>
  </si>
  <si>
    <t>Q21488270002</t>
  </si>
  <si>
    <t>Q21488290002</t>
  </si>
  <si>
    <t>Q21488300002</t>
  </si>
  <si>
    <t>G29817330001</t>
  </si>
  <si>
    <t>G29817330003</t>
  </si>
  <si>
    <t>G29819170004</t>
  </si>
  <si>
    <t>G29819160004</t>
  </si>
  <si>
    <t>G29819150004</t>
  </si>
  <si>
    <t>G29819140004</t>
  </si>
  <si>
    <t>G29819130004</t>
  </si>
  <si>
    <t>G29819120004</t>
  </si>
  <si>
    <t>G29819110004</t>
  </si>
  <si>
    <t>G29819100004</t>
  </si>
  <si>
    <t>G29819090004</t>
  </si>
  <si>
    <t>G29819080004</t>
  </si>
  <si>
    <t>S11157260002</t>
  </si>
  <si>
    <t>G29819200004</t>
  </si>
  <si>
    <t>G29819210004</t>
  </si>
  <si>
    <t>G29819220004</t>
  </si>
  <si>
    <t>G29819230004</t>
  </si>
  <si>
    <t>G29819240004</t>
  </si>
  <si>
    <t>G29819250004</t>
  </si>
  <si>
    <t>G29819260004</t>
  </si>
  <si>
    <t>S11157410003</t>
  </si>
  <si>
    <t>S11157460003</t>
  </si>
  <si>
    <t>O22484300002</t>
  </si>
  <si>
    <t>O22485090002</t>
  </si>
  <si>
    <t>O22485390002</t>
  </si>
  <si>
    <t>O22485480002</t>
  </si>
  <si>
    <t>O22485600002</t>
  </si>
  <si>
    <t>O22485700002</t>
  </si>
  <si>
    <t>B22484210002</t>
  </si>
  <si>
    <t>B22484220002</t>
  </si>
  <si>
    <t>B22484290002</t>
  </si>
  <si>
    <t>B22484800002</t>
  </si>
  <si>
    <t>G29825390005</t>
  </si>
  <si>
    <t>G29825590001</t>
  </si>
  <si>
    <t>G29825390004</t>
  </si>
  <si>
    <t>J06239230002</t>
  </si>
  <si>
    <t>G29828020003</t>
  </si>
  <si>
    <t>G29828050004</t>
  </si>
  <si>
    <t>G29828060004</t>
  </si>
  <si>
    <t>G29828080004</t>
  </si>
  <si>
    <t>G29828090004</t>
  </si>
  <si>
    <t>G29828110004</t>
  </si>
  <si>
    <t>G29828120004</t>
  </si>
  <si>
    <t>G29828130004</t>
  </si>
  <si>
    <t>Q21493980002</t>
  </si>
  <si>
    <t>Q21495450002</t>
  </si>
  <si>
    <t>Q21495460002</t>
  </si>
  <si>
    <t>G29834120002</t>
  </si>
  <si>
    <t>G29834130001</t>
  </si>
  <si>
    <t>Q21496800002</t>
  </si>
  <si>
    <t>S11158270003</t>
  </si>
  <si>
    <t>S11158370001</t>
  </si>
  <si>
    <t>S11158380001</t>
  </si>
  <si>
    <t>S11158460001</t>
  </si>
  <si>
    <t>O22487870002</t>
  </si>
  <si>
    <t>B22487820002</t>
  </si>
  <si>
    <t>B22487860002</t>
  </si>
  <si>
    <t>B22487910002</t>
  </si>
  <si>
    <t>B22487920002</t>
  </si>
  <si>
    <t>O22489150002</t>
  </si>
  <si>
    <t>O22489170002</t>
  </si>
  <si>
    <t>O22489180002</t>
  </si>
  <si>
    <t>O22489190002</t>
  </si>
  <si>
    <t>O22489200002</t>
  </si>
  <si>
    <t>Q21500020002</t>
  </si>
  <si>
    <t>G29848650002</t>
  </si>
  <si>
    <t>G29848670002</t>
  </si>
  <si>
    <t>G29848600001</t>
  </si>
  <si>
    <t>G29848620001</t>
  </si>
  <si>
    <t>G29848640001</t>
  </si>
  <si>
    <t>G29848660001</t>
  </si>
  <si>
    <t>G29848680001</t>
  </si>
  <si>
    <t>G29848700001</t>
  </si>
  <si>
    <t>S11158980001</t>
  </si>
  <si>
    <t>S11159110001</t>
  </si>
  <si>
    <t>S11159240003</t>
  </si>
  <si>
    <t>S11159290001</t>
  </si>
  <si>
    <t>S11159620003</t>
  </si>
  <si>
    <t>O22490880002</t>
  </si>
  <si>
    <t>O22490890002</t>
  </si>
  <si>
    <t>O22491160002</t>
  </si>
  <si>
    <t>O22491290002</t>
  </si>
  <si>
    <t>O22491320002</t>
  </si>
  <si>
    <t>O22491340002</t>
  </si>
  <si>
    <t>O22491390002</t>
  </si>
  <si>
    <t>O22491400002</t>
  </si>
  <si>
    <t>O22491410002</t>
  </si>
  <si>
    <t>O22491420002</t>
  </si>
  <si>
    <t>O22491830002</t>
  </si>
  <si>
    <t>O22491910002</t>
  </si>
  <si>
    <t>O22491920002</t>
  </si>
  <si>
    <t>O22491930002</t>
  </si>
  <si>
    <t>O22491940002</t>
  </si>
  <si>
    <t>O22492010002</t>
  </si>
  <si>
    <t>O22491950002</t>
  </si>
  <si>
    <t>O22491990002</t>
  </si>
  <si>
    <t>O22492000002</t>
  </si>
  <si>
    <t>O22492150002</t>
  </si>
  <si>
    <t>O22492180002</t>
  </si>
  <si>
    <t>O22492550002</t>
  </si>
  <si>
    <t>O22492680002</t>
  </si>
  <si>
    <t>O22493350002</t>
  </si>
  <si>
    <t>O22493420002</t>
  </si>
  <si>
    <t>Q21509290002</t>
  </si>
  <si>
    <t>G29868340002</t>
  </si>
  <si>
    <t>Q21510480002</t>
  </si>
  <si>
    <t>Q21510580002</t>
  </si>
  <si>
    <t>G29866890002</t>
  </si>
  <si>
    <t>G29866880001</t>
  </si>
  <si>
    <t>G29866900001</t>
  </si>
  <si>
    <t>G29868350001</t>
  </si>
  <si>
    <t>S11160390001</t>
  </si>
  <si>
    <t>S11160390004</t>
  </si>
  <si>
    <t>S11160200001</t>
  </si>
  <si>
    <t>S11160600001</t>
  </si>
  <si>
    <t>S11160780003</t>
  </si>
  <si>
    <t>O22495190002</t>
  </si>
  <si>
    <t>O22495530002</t>
  </si>
  <si>
    <t>O22495550002</t>
  </si>
  <si>
    <t>O22495850002</t>
  </si>
  <si>
    <t>O22495920002</t>
  </si>
  <si>
    <t>O22496120002</t>
  </si>
  <si>
    <t>O22496140002</t>
  </si>
  <si>
    <t>O22496150002</t>
  </si>
  <si>
    <t>O22496250002</t>
  </si>
  <si>
    <t>O22496380002</t>
  </si>
  <si>
    <t>O22496670002</t>
  </si>
  <si>
    <t>O22496700002</t>
  </si>
  <si>
    <t>O22496730002</t>
  </si>
  <si>
    <t>O22496760002</t>
  </si>
  <si>
    <t>O22496790002</t>
  </si>
  <si>
    <t>O22496800002</t>
  </si>
  <si>
    <t>O22497070002</t>
  </si>
  <si>
    <t>O22497150002</t>
  </si>
  <si>
    <t>O22497380002</t>
  </si>
  <si>
    <t>O22497400002</t>
  </si>
  <si>
    <t>O22497670002</t>
  </si>
  <si>
    <t>O22497960002</t>
  </si>
  <si>
    <t>O22498030002</t>
  </si>
  <si>
    <t>O22498040002</t>
  </si>
  <si>
    <t>O22498050002</t>
  </si>
  <si>
    <t>O22498060002</t>
  </si>
  <si>
    <t>O22498070002</t>
  </si>
  <si>
    <t>O22498080002</t>
  </si>
  <si>
    <t>O22498100002</t>
  </si>
  <si>
    <t>O22498110002</t>
  </si>
  <si>
    <t>O22498120002</t>
  </si>
  <si>
    <t>O22498130002</t>
  </si>
  <si>
    <t>O22498140002</t>
  </si>
  <si>
    <t>O22498150002</t>
  </si>
  <si>
    <t>O22498180002</t>
  </si>
  <si>
    <t>B22495540002</t>
  </si>
  <si>
    <t>B22496170002</t>
  </si>
  <si>
    <t>B22496260002</t>
  </si>
  <si>
    <t>B22496480002</t>
  </si>
  <si>
    <t>B22496500002</t>
  </si>
  <si>
    <t>B22496510002</t>
  </si>
  <si>
    <t>G29877770002</t>
  </si>
  <si>
    <t>G29877780001</t>
  </si>
  <si>
    <t>G29885810002</t>
  </si>
  <si>
    <t>Q21517500002</t>
  </si>
  <si>
    <t>G29884200001</t>
  </si>
  <si>
    <t>G29884220001</t>
  </si>
  <si>
    <t>G29884250004</t>
  </si>
  <si>
    <t>G29885750004</t>
  </si>
  <si>
    <t>G29885820001</t>
  </si>
  <si>
    <t>G29885860001</t>
  </si>
  <si>
    <t>G29890720001</t>
  </si>
  <si>
    <t>O22500290002</t>
  </si>
  <si>
    <t>O22500520002</t>
  </si>
  <si>
    <t>O22500490002</t>
  </si>
  <si>
    <t>O22500570002</t>
  </si>
  <si>
    <t>O22500820002</t>
  </si>
  <si>
    <t>O22500850002</t>
  </si>
  <si>
    <t>O22501010002</t>
  </si>
  <si>
    <t>O22501320002</t>
  </si>
  <si>
    <t>B22500430002</t>
  </si>
  <si>
    <t>B22500440002</t>
  </si>
  <si>
    <t>B22500450002</t>
  </si>
  <si>
    <t>B22500710002</t>
  </si>
  <si>
    <t>B22500840002</t>
  </si>
  <si>
    <t>G29901220002</t>
  </si>
  <si>
    <t>G29901240002</t>
  </si>
  <si>
    <t>G29899480001</t>
  </si>
  <si>
    <t>G29901230001</t>
  </si>
  <si>
    <t>G29901250001</t>
  </si>
  <si>
    <t>Q21523790002</t>
  </si>
  <si>
    <t>G29905650001</t>
  </si>
  <si>
    <t>Q21526460002</t>
  </si>
  <si>
    <t>Q21526740002</t>
  </si>
  <si>
    <t>Q21526750002</t>
  </si>
  <si>
    <t>G29905670001</t>
  </si>
  <si>
    <t>G29907220001</t>
  </si>
  <si>
    <t>G29907250001</t>
  </si>
  <si>
    <t>S11165300003</t>
  </si>
  <si>
    <t>S11165430001</t>
  </si>
  <si>
    <t>S11165510003</t>
  </si>
  <si>
    <t>O22502970002</t>
  </si>
  <si>
    <t>O22503030002</t>
  </si>
  <si>
    <t>O22503050002</t>
  </si>
  <si>
    <t>O22503200002</t>
  </si>
  <si>
    <t>O22503270002</t>
  </si>
  <si>
    <t>O22503420002</t>
  </si>
  <si>
    <t>O22503480002</t>
  </si>
  <si>
    <t>O22503590002</t>
  </si>
  <si>
    <t>O22503630002</t>
  </si>
  <si>
    <t>O22503680002</t>
  </si>
  <si>
    <t>O22503860002</t>
  </si>
  <si>
    <t>O22503900002</t>
  </si>
  <si>
    <t>O22503910002</t>
  </si>
  <si>
    <t>O22503930002</t>
  </si>
  <si>
    <t>O22503960002</t>
  </si>
  <si>
    <t>O22503970002</t>
  </si>
  <si>
    <t>O22503990002</t>
  </si>
  <si>
    <t>O22504000002</t>
  </si>
  <si>
    <t>O22504010002</t>
  </si>
  <si>
    <t>O22504040002</t>
  </si>
  <si>
    <t>O22504050002</t>
  </si>
  <si>
    <t>O22504070002</t>
  </si>
  <si>
    <t>O22504100002</t>
  </si>
  <si>
    <t>O22504270002</t>
  </si>
  <si>
    <t>O22504110002</t>
  </si>
  <si>
    <t>O22504260002</t>
  </si>
  <si>
    <t>O22504320002</t>
  </si>
  <si>
    <t>O22504370002</t>
  </si>
  <si>
    <t>O22504430002</t>
  </si>
  <si>
    <t>O22504460002</t>
  </si>
  <si>
    <t>O22504510002</t>
  </si>
  <si>
    <t>O22505230002</t>
  </si>
  <si>
    <t>O22505260002</t>
  </si>
  <si>
    <t>O22505430002</t>
  </si>
  <si>
    <t>B22503620002</t>
  </si>
  <si>
    <t>B22504170002</t>
  </si>
  <si>
    <t>S11166560002</t>
  </si>
  <si>
    <t>Q21531100002</t>
  </si>
  <si>
    <t>Q21532140002</t>
  </si>
  <si>
    <t>S11166830001</t>
  </si>
  <si>
    <t>S11166550001</t>
  </si>
  <si>
    <t>S11166550004</t>
  </si>
  <si>
    <t>S11166830004</t>
  </si>
  <si>
    <t>S11167810003</t>
  </si>
  <si>
    <t>O22507060002</t>
  </si>
  <si>
    <t>O22507420002</t>
  </si>
  <si>
    <t>O22507680002</t>
  </si>
  <si>
    <t>O22508220002</t>
  </si>
  <si>
    <t>O22508430002</t>
  </si>
  <si>
    <t>O22508620002</t>
  </si>
  <si>
    <t>O22508850002</t>
  </si>
  <si>
    <t>O22508860002</t>
  </si>
  <si>
    <t>O22508900002</t>
  </si>
  <si>
    <t>O22508930002</t>
  </si>
  <si>
    <t>O22508970002</t>
  </si>
  <si>
    <t>O22508980002</t>
  </si>
  <si>
    <t>O22509050002</t>
  </si>
  <si>
    <t>O22508940002</t>
  </si>
  <si>
    <t>O22509380002</t>
  </si>
  <si>
    <t>O22509480002</t>
  </si>
  <si>
    <t>O22509650002</t>
  </si>
  <si>
    <t>O22509670002</t>
  </si>
  <si>
    <t>B22507500002</t>
  </si>
  <si>
    <t>B22507570002</t>
  </si>
  <si>
    <t>B22507580002</t>
  </si>
  <si>
    <t>B22507650002</t>
  </si>
  <si>
    <t>B22507600002</t>
  </si>
  <si>
    <t>B22507610002</t>
  </si>
  <si>
    <t>B22507640002</t>
  </si>
  <si>
    <t>B22507660002</t>
  </si>
  <si>
    <t>O22509690002</t>
  </si>
  <si>
    <t>O22509710002</t>
  </si>
  <si>
    <t>O22509720002</t>
  </si>
  <si>
    <t>O22509730002</t>
  </si>
  <si>
    <t>O22509750002</t>
  </si>
  <si>
    <t>O22509760002</t>
  </si>
  <si>
    <t>G29932360003</t>
  </si>
  <si>
    <t>G29932410003</t>
  </si>
  <si>
    <t>G29932400003</t>
  </si>
  <si>
    <t>G29932420003</t>
  </si>
  <si>
    <t>G29932450003</t>
  </si>
  <si>
    <t>G29932490003</t>
  </si>
  <si>
    <t>G29932510003</t>
  </si>
  <si>
    <t>Q21538630002</t>
  </si>
  <si>
    <t>Q21538640002</t>
  </si>
  <si>
    <t>G29934210001</t>
  </si>
  <si>
    <t>Q21542140002</t>
  </si>
  <si>
    <t>Q21542150002</t>
  </si>
  <si>
    <t>Q21542160002</t>
  </si>
  <si>
    <t>G29935730002</t>
  </si>
  <si>
    <t>G29935740001</t>
  </si>
  <si>
    <t>G29938390001</t>
  </si>
  <si>
    <t>G29938380001</t>
  </si>
  <si>
    <t>G29938380004</t>
  </si>
  <si>
    <t>G29938390004</t>
  </si>
  <si>
    <t>G29938400001</t>
  </si>
  <si>
    <t>G29938400004</t>
  </si>
  <si>
    <t>G29938410004</t>
  </si>
  <si>
    <t>G29938410001</t>
  </si>
  <si>
    <t>S11169130003</t>
  </si>
  <si>
    <t>S11169470001</t>
  </si>
  <si>
    <t>S11169490001</t>
  </si>
  <si>
    <t>S11169510001</t>
  </si>
  <si>
    <t>S11169510003</t>
  </si>
  <si>
    <t>S11169850004</t>
  </si>
  <si>
    <t>S11169850001</t>
  </si>
  <si>
    <t>S11169890004</t>
  </si>
  <si>
    <t>S11169890001</t>
  </si>
  <si>
    <t>O22512060002</t>
  </si>
  <si>
    <t>O22512100002</t>
  </si>
  <si>
    <t>O22512180002</t>
  </si>
  <si>
    <t>O22512400002</t>
  </si>
  <si>
    <t>O22512810002</t>
  </si>
  <si>
    <t>O22513070002</t>
  </si>
  <si>
    <t>O22513060002</t>
  </si>
  <si>
    <t>O22513090002</t>
  </si>
  <si>
    <t>O22513310002</t>
  </si>
  <si>
    <t>O22513920002</t>
  </si>
  <si>
    <t>O22513930002</t>
  </si>
  <si>
    <t>O22513990002</t>
  </si>
  <si>
    <t>O22514010002</t>
  </si>
  <si>
    <t>O22514040002</t>
  </si>
  <si>
    <t>O22514060002</t>
  </si>
  <si>
    <t>O22514070002</t>
  </si>
  <si>
    <t>O22514080002</t>
  </si>
  <si>
    <t>O22514100002</t>
  </si>
  <si>
    <t>O22514130002</t>
  </si>
  <si>
    <t>O22514210002</t>
  </si>
  <si>
    <t>B22511770002</t>
  </si>
  <si>
    <t>B22511790002</t>
  </si>
  <si>
    <t>B22511810002</t>
  </si>
  <si>
    <t>B22512030002</t>
  </si>
  <si>
    <t>B22512220002</t>
  </si>
  <si>
    <t>B22512570002</t>
  </si>
  <si>
    <t>B22512660002</t>
  </si>
  <si>
    <t>B22512680002</t>
  </si>
  <si>
    <t>B22512690002</t>
  </si>
  <si>
    <t>B22512760002</t>
  </si>
  <si>
    <t>B22512790002</t>
  </si>
  <si>
    <t>B22512860002</t>
  </si>
  <si>
    <t>G29952580001</t>
  </si>
  <si>
    <t>J06259200002</t>
  </si>
  <si>
    <t>Q21549870002</t>
  </si>
  <si>
    <t>Q21549880002</t>
  </si>
  <si>
    <t>S11170670001</t>
  </si>
  <si>
    <t>S11170430003</t>
  </si>
  <si>
    <t>S11170550003</t>
  </si>
  <si>
    <t>S11170650003</t>
  </si>
  <si>
    <t>S11170800003</t>
  </si>
  <si>
    <t>S11170830003</t>
  </si>
  <si>
    <t>O22515910002</t>
  </si>
  <si>
    <t>O22516080002</t>
  </si>
  <si>
    <t>O22516090002</t>
  </si>
  <si>
    <t>O22516190002</t>
  </si>
  <si>
    <t>O22516360002</t>
  </si>
  <si>
    <t>O22516390002</t>
  </si>
  <si>
    <t>O22516420002</t>
  </si>
  <si>
    <t>O22516540002</t>
  </si>
  <si>
    <t>O22516710002</t>
  </si>
  <si>
    <t>O22516760002</t>
  </si>
  <si>
    <t>O22516820002</t>
  </si>
  <si>
    <t>O22516850002</t>
  </si>
  <si>
    <t>O22517030002</t>
  </si>
  <si>
    <t>O22517340002</t>
  </si>
  <si>
    <t>O22517350002</t>
  </si>
  <si>
    <t>O22517360002</t>
  </si>
  <si>
    <t>O22517550002</t>
  </si>
  <si>
    <t>O22517600002</t>
  </si>
  <si>
    <t>O22517680002</t>
  </si>
  <si>
    <t>O22517710002</t>
  </si>
  <si>
    <t>O22517800002</t>
  </si>
  <si>
    <t>O22517830002</t>
  </si>
  <si>
    <t>O22518100002</t>
  </si>
  <si>
    <t>O22518120002</t>
  </si>
  <si>
    <t>O22518130002</t>
  </si>
  <si>
    <t>B22516570002</t>
  </si>
  <si>
    <t>B22516680002</t>
  </si>
  <si>
    <t>B22516700002</t>
  </si>
  <si>
    <t>B22516720002</t>
  </si>
  <si>
    <t>B22516740002</t>
  </si>
  <si>
    <t>B22516770002</t>
  </si>
  <si>
    <t>B22516780002</t>
  </si>
  <si>
    <t>J06260270002</t>
  </si>
  <si>
    <t>G29964690001</t>
  </si>
  <si>
    <t>G29967870002</t>
  </si>
  <si>
    <t>G29967880001</t>
  </si>
  <si>
    <t>S11171340001</t>
  </si>
  <si>
    <t>Q21556080002</t>
  </si>
  <si>
    <t>Q21556130002</t>
  </si>
  <si>
    <t>Q21556140002</t>
  </si>
  <si>
    <t>Q21556160002</t>
  </si>
  <si>
    <t>G29970830001</t>
  </si>
  <si>
    <t>G29970850001</t>
  </si>
  <si>
    <t>G29970860003</t>
  </si>
  <si>
    <t>G29970880001</t>
  </si>
  <si>
    <t>S11171960003</t>
  </si>
  <si>
    <t>S11171940003</t>
  </si>
  <si>
    <t>S11171650003</t>
  </si>
  <si>
    <t>G29975550004</t>
  </si>
  <si>
    <t>S11171860003</t>
  </si>
  <si>
    <t>O22520310002</t>
  </si>
  <si>
    <t>O22520500002</t>
  </si>
  <si>
    <t>O22520540002</t>
  </si>
  <si>
    <t>O22520570002</t>
  </si>
  <si>
    <t>O22520580002</t>
  </si>
  <si>
    <t>O22520590002</t>
  </si>
  <si>
    <t>O22520640002</t>
  </si>
  <si>
    <t>O22520680002</t>
  </si>
  <si>
    <t>O22520700002</t>
  </si>
  <si>
    <t>O22520730002</t>
  </si>
  <si>
    <t>O22520770002</t>
  </si>
  <si>
    <t>O22520830002</t>
  </si>
  <si>
    <t>O22521310002</t>
  </si>
  <si>
    <t>O22521360002</t>
  </si>
  <si>
    <t>O22521430002</t>
  </si>
  <si>
    <t>O22521510002</t>
  </si>
  <si>
    <t>O22521560002</t>
  </si>
  <si>
    <t>O22521580002</t>
  </si>
  <si>
    <t>O22521590002</t>
  </si>
  <si>
    <t>O22521630002</t>
  </si>
  <si>
    <t>O22521710002</t>
  </si>
  <si>
    <t>O22521760002</t>
  </si>
  <si>
    <t>O22521860002</t>
  </si>
  <si>
    <t>O22521910002</t>
  </si>
  <si>
    <t>O22522000002</t>
  </si>
  <si>
    <t>O22522010002</t>
  </si>
  <si>
    <t>O22522100002</t>
  </si>
  <si>
    <t>O22522190002</t>
  </si>
  <si>
    <t>O22522210002</t>
  </si>
  <si>
    <t>O22522460002</t>
  </si>
  <si>
    <t>O22522580002</t>
  </si>
  <si>
    <t>B22520880002</t>
  </si>
  <si>
    <t>B22520930002</t>
  </si>
  <si>
    <t>B22520990002</t>
  </si>
  <si>
    <t>B22521030002</t>
  </si>
  <si>
    <t>B22521060002</t>
  </si>
  <si>
    <t>B22521090002</t>
  </si>
  <si>
    <t>B22521100002</t>
  </si>
  <si>
    <t>G29982550003</t>
  </si>
  <si>
    <t>G29985580001</t>
  </si>
  <si>
    <t>Q21564690002</t>
  </si>
  <si>
    <t>Q21564730002</t>
  </si>
  <si>
    <t>Q21564700002</t>
  </si>
  <si>
    <t>Q21564710002</t>
  </si>
  <si>
    <t>Q21564720002</t>
  </si>
  <si>
    <t>Q21564740002</t>
  </si>
  <si>
    <t>G29989980001</t>
  </si>
  <si>
    <t>G29990000001</t>
  </si>
  <si>
    <t>G29990020001</t>
  </si>
  <si>
    <t>S11172430003</t>
  </si>
  <si>
    <t>S11173050003</t>
  </si>
  <si>
    <t>O22524360002</t>
  </si>
  <si>
    <t>O22524700002</t>
  </si>
  <si>
    <t>O22524840002</t>
  </si>
  <si>
    <t>O22525490002</t>
  </si>
  <si>
    <t>O22525570002</t>
  </si>
  <si>
    <t>O22525670002</t>
  </si>
  <si>
    <t>O22525850002</t>
  </si>
  <si>
    <t>O22525870002</t>
  </si>
  <si>
    <t>O22525880002</t>
  </si>
  <si>
    <t>O22526190002</t>
  </si>
  <si>
    <t>O22526520002</t>
  </si>
  <si>
    <t>O22526650002</t>
  </si>
  <si>
    <t>B22524230002</t>
  </si>
  <si>
    <t>B22524420002</t>
  </si>
  <si>
    <t>B22524440002</t>
  </si>
  <si>
    <t>B22524560002</t>
  </si>
  <si>
    <t>B22525050002</t>
  </si>
  <si>
    <t>B22525070002</t>
  </si>
  <si>
    <t>B22525090002</t>
  </si>
  <si>
    <t>B22525100002</t>
  </si>
  <si>
    <t>B22525130002</t>
  </si>
  <si>
    <t>B22525160002</t>
  </si>
  <si>
    <t>B22525180002</t>
  </si>
  <si>
    <t>B22525190002</t>
  </si>
  <si>
    <t>B22525220002</t>
  </si>
  <si>
    <t>B22525230002</t>
  </si>
  <si>
    <t>B22525250002</t>
  </si>
  <si>
    <t>B22525260002</t>
  </si>
  <si>
    <t>B22525610002</t>
  </si>
  <si>
    <t>B22525270002</t>
  </si>
  <si>
    <t>B22525290002</t>
  </si>
  <si>
    <t>B22525600002</t>
  </si>
  <si>
    <t>G30000150003</t>
  </si>
  <si>
    <t>G30000160003</t>
  </si>
  <si>
    <t>G30000170003</t>
  </si>
  <si>
    <t>G30000200004</t>
  </si>
  <si>
    <t>G30000230004</t>
  </si>
  <si>
    <t>G30000240004</t>
  </si>
  <si>
    <t>G30000250004</t>
  </si>
  <si>
    <t>G30000260004</t>
  </si>
  <si>
    <t>G30000290003</t>
  </si>
  <si>
    <t>G30002030003</t>
  </si>
  <si>
    <t>J06261500002</t>
  </si>
  <si>
    <t>J06261510002</t>
  </si>
  <si>
    <t>G30002150003</t>
  </si>
  <si>
    <t>S11173870003</t>
  </si>
  <si>
    <t>Q21573010002</t>
  </si>
  <si>
    <t>Q21573040002</t>
  </si>
  <si>
    <t>Q21573190002</t>
  </si>
  <si>
    <t>Q21573200002</t>
  </si>
  <si>
    <t>Q21573210002</t>
  </si>
  <si>
    <t>Q21573230002</t>
  </si>
  <si>
    <t>Q21573240002</t>
  </si>
  <si>
    <t>Q21573380002</t>
  </si>
  <si>
    <t>S11173950001</t>
  </si>
  <si>
    <t>S11174020003</t>
  </si>
  <si>
    <t>S11174040003</t>
  </si>
  <si>
    <t>G30009080001</t>
  </si>
  <si>
    <t>O22528500002</t>
  </si>
  <si>
    <t>O22528510002</t>
  </si>
  <si>
    <t>O22528580002</t>
  </si>
  <si>
    <t>O22528710002</t>
  </si>
  <si>
    <t>O22528740002</t>
  </si>
  <si>
    <t>O22528810002</t>
  </si>
  <si>
    <t>O22528860002</t>
  </si>
  <si>
    <t>O22528880002</t>
  </si>
  <si>
    <t>O22529070002</t>
  </si>
  <si>
    <t>O22529090002</t>
  </si>
  <si>
    <t>O22529120002</t>
  </si>
  <si>
    <t>O22529280002</t>
  </si>
  <si>
    <t>O22529290002</t>
  </si>
  <si>
    <t>O22529660002</t>
  </si>
  <si>
    <t>O22529740002</t>
  </si>
  <si>
    <t>O22530030002</t>
  </si>
  <si>
    <t>O22530060002</t>
  </si>
  <si>
    <t>O22530460002</t>
  </si>
  <si>
    <t>B22528550002</t>
  </si>
  <si>
    <t>B22528570002</t>
  </si>
  <si>
    <t>B22528590002</t>
  </si>
  <si>
    <t>B22528600002</t>
  </si>
  <si>
    <t>B22528620002</t>
  </si>
  <si>
    <t>B22528650002</t>
  </si>
  <si>
    <t xml:space="preserve">B22528660002 </t>
  </si>
  <si>
    <t>B22529000002</t>
  </si>
  <si>
    <t>B22529030002</t>
  </si>
  <si>
    <t>G30017640003</t>
  </si>
  <si>
    <t>J06262480002</t>
  </si>
  <si>
    <t>J06262490002</t>
  </si>
  <si>
    <t>J06262500002</t>
  </si>
  <si>
    <t>J06262510002</t>
  </si>
  <si>
    <t>Q21579740002</t>
  </si>
  <si>
    <t>G30021670001</t>
  </si>
  <si>
    <t>G30021690001</t>
  </si>
  <si>
    <t>G30021710001</t>
  </si>
  <si>
    <t>Q21580530002</t>
  </si>
  <si>
    <t>G30026670002</t>
  </si>
  <si>
    <t>G30026730002</t>
  </si>
  <si>
    <t>G30026720001</t>
  </si>
  <si>
    <t>G30026680001</t>
  </si>
  <si>
    <t>G30026700001</t>
  </si>
  <si>
    <t>G30026740001</t>
  </si>
  <si>
    <t>G30026760001</t>
  </si>
  <si>
    <t>S11174780003</t>
  </si>
  <si>
    <t>S11174670003</t>
  </si>
  <si>
    <t>S11175110003</t>
  </si>
  <si>
    <t>S11174950003</t>
  </si>
  <si>
    <t>S11174930003</t>
  </si>
  <si>
    <t>S11174890001</t>
  </si>
  <si>
    <t>S11174760003</t>
  </si>
  <si>
    <t>O22532220002</t>
  </si>
  <si>
    <t>O22532570002</t>
  </si>
  <si>
    <t>O22532580002</t>
  </si>
  <si>
    <t>O22532640002</t>
  </si>
  <si>
    <t>O22532590002</t>
  </si>
  <si>
    <t>O22532620002</t>
  </si>
  <si>
    <t>O22532630002</t>
  </si>
  <si>
    <t>O22532650002</t>
  </si>
  <si>
    <t>O22532660002</t>
  </si>
  <si>
    <t>O22532670002</t>
  </si>
  <si>
    <t>O22532710002</t>
  </si>
  <si>
    <t>O22532880002</t>
  </si>
  <si>
    <t>O22533000002</t>
  </si>
  <si>
    <t>O22533440002</t>
  </si>
  <si>
    <t>O22533460002</t>
  </si>
  <si>
    <t>O22533500002</t>
  </si>
  <si>
    <t>O22533520002</t>
  </si>
  <si>
    <t>O22533550002</t>
  </si>
  <si>
    <t>O22533560002</t>
  </si>
  <si>
    <t>O22533590002</t>
  </si>
  <si>
    <t>O22533610002</t>
  </si>
  <si>
    <t>O22533640002</t>
  </si>
  <si>
    <t>O22533660002</t>
  </si>
  <si>
    <t>O22533940002</t>
  </si>
  <si>
    <t>O22534290002</t>
  </si>
  <si>
    <t>O22534300002</t>
  </si>
  <si>
    <t>O22534550002</t>
  </si>
  <si>
    <t>O22534750002</t>
  </si>
  <si>
    <t>B22533080002</t>
  </si>
  <si>
    <t>B22533190002</t>
  </si>
  <si>
    <t>B22533380002</t>
  </si>
  <si>
    <t>B22533410002</t>
  </si>
  <si>
    <t>G30033780004</t>
  </si>
  <si>
    <t>G30033790004</t>
  </si>
  <si>
    <t>G30033800004</t>
  </si>
  <si>
    <t>G30033810004</t>
  </si>
  <si>
    <t>G30033820004</t>
  </si>
  <si>
    <t>G30033830004</t>
  </si>
  <si>
    <t>G30033840004</t>
  </si>
  <si>
    <t>G30035420004</t>
  </si>
  <si>
    <t>G30035430004</t>
  </si>
  <si>
    <t>G30035520004</t>
  </si>
  <si>
    <t>G30035530004</t>
  </si>
  <si>
    <t>Q21588230002</t>
  </si>
  <si>
    <t>Q21588250002</t>
  </si>
  <si>
    <t>Q21588260002</t>
  </si>
  <si>
    <t>Q21588270002</t>
  </si>
  <si>
    <t>G30037320001</t>
  </si>
  <si>
    <t>G30038890003</t>
  </si>
  <si>
    <t>G30038900025</t>
  </si>
  <si>
    <t>G30038910006</t>
  </si>
  <si>
    <t>G30038920007</t>
  </si>
  <si>
    <t>G30038930003</t>
  </si>
  <si>
    <t>G30038940004</t>
  </si>
  <si>
    <t>G30038950035</t>
  </si>
  <si>
    <t>G30038960007</t>
  </si>
  <si>
    <t>G30038970006</t>
  </si>
  <si>
    <t>G30041850072</t>
  </si>
  <si>
    <t>S11175600001</t>
  </si>
  <si>
    <t>S11176020003</t>
  </si>
  <si>
    <t>S11175750003</t>
  </si>
  <si>
    <t>S11175790003</t>
  </si>
  <si>
    <t>O22536700002</t>
  </si>
  <si>
    <t>O22536720002</t>
  </si>
  <si>
    <t>O22536980002</t>
  </si>
  <si>
    <t>O22537030002</t>
  </si>
  <si>
    <t>O22537460002</t>
  </si>
  <si>
    <t>O22537530002</t>
  </si>
  <si>
    <t>O22537890002</t>
  </si>
  <si>
    <t>O22537910002</t>
  </si>
  <si>
    <t>O22538320002</t>
  </si>
  <si>
    <t>O22538340002</t>
  </si>
  <si>
    <t>O22538410002</t>
  </si>
  <si>
    <t>B22537480002</t>
  </si>
  <si>
    <t>B22537770002</t>
  </si>
  <si>
    <t>B22537780002</t>
  </si>
  <si>
    <t>B22537790002</t>
  </si>
  <si>
    <t>B22537810002</t>
  </si>
  <si>
    <t>B22537820002</t>
  </si>
  <si>
    <t>B22537850002</t>
  </si>
  <si>
    <t>O22538870002</t>
  </si>
  <si>
    <t>Q21594560002</t>
  </si>
  <si>
    <t>Q21594590002</t>
  </si>
  <si>
    <t>Q21598190002</t>
  </si>
  <si>
    <t>G30061160002</t>
  </si>
  <si>
    <t>G30061000001</t>
  </si>
  <si>
    <t>G30061020001</t>
  </si>
  <si>
    <t>G30061080004</t>
  </si>
  <si>
    <t>G30061030004</t>
  </si>
  <si>
    <t>G30061070004</t>
  </si>
  <si>
    <t>G30061150001</t>
  </si>
  <si>
    <t>G30061170001</t>
  </si>
  <si>
    <t>S11176720001</t>
  </si>
  <si>
    <t>S11176720004</t>
  </si>
  <si>
    <t>J06266310002</t>
  </si>
  <si>
    <t>J06266320002</t>
  </si>
  <si>
    <t>J06266330002</t>
  </si>
  <si>
    <t>J06266340002</t>
  </si>
  <si>
    <t>S11177120003</t>
  </si>
  <si>
    <t>S11176750004</t>
  </si>
  <si>
    <t>S11176780001</t>
  </si>
  <si>
    <t>S11176940003</t>
  </si>
  <si>
    <t>S11177100003</t>
  </si>
  <si>
    <t>S11176840003</t>
  </si>
  <si>
    <t>S11176850003</t>
  </si>
  <si>
    <t>S11176950003</t>
  </si>
  <si>
    <t>S11177320001</t>
  </si>
  <si>
    <t>S11177330004</t>
  </si>
  <si>
    <t>S11177330001</t>
  </si>
  <si>
    <t>O22540600002</t>
  </si>
  <si>
    <t>O22540690002</t>
  </si>
  <si>
    <t>O22540800002</t>
  </si>
  <si>
    <t>O22540890002</t>
  </si>
  <si>
    <t>O22540950002</t>
  </si>
  <si>
    <t>O22540980002</t>
  </si>
  <si>
    <t>O22541060002</t>
  </si>
  <si>
    <t>O22541200002</t>
  </si>
  <si>
    <t>O22541230002</t>
  </si>
  <si>
    <t>O22541260002</t>
  </si>
  <si>
    <t>O22541310002</t>
  </si>
  <si>
    <t>O22541340002</t>
  </si>
  <si>
    <t>O22541350002</t>
  </si>
  <si>
    <t>O22541360002</t>
  </si>
  <si>
    <t>O22541370002</t>
  </si>
  <si>
    <t>O22541380002</t>
  </si>
  <si>
    <t>O22541510002</t>
  </si>
  <si>
    <t>O22541690002</t>
  </si>
  <si>
    <t>O22541910002</t>
  </si>
  <si>
    <t>O22541920002</t>
  </si>
  <si>
    <t>O22541980002</t>
  </si>
  <si>
    <t>O22542070002</t>
  </si>
  <si>
    <t>O22542080002</t>
  </si>
  <si>
    <t>O22542250002</t>
  </si>
  <si>
    <t>O22542290002</t>
  </si>
  <si>
    <t>O22542300002</t>
  </si>
  <si>
    <t>O22542440002</t>
  </si>
  <si>
    <t>O22542600002</t>
  </si>
  <si>
    <t>O22542780002</t>
  </si>
  <si>
    <t>O22542830002</t>
  </si>
  <si>
    <t>B22540570002</t>
  </si>
  <si>
    <t xml:space="preserve">B22540580002 </t>
  </si>
  <si>
    <t xml:space="preserve">B22540590002 </t>
  </si>
  <si>
    <t>B22541420002</t>
  </si>
  <si>
    <t>B22541450002</t>
  </si>
  <si>
    <t>B22541470002</t>
  </si>
  <si>
    <t>Q21602400002</t>
  </si>
  <si>
    <t>G30073850003</t>
  </si>
  <si>
    <t>Q21604590002</t>
  </si>
  <si>
    <t>G30075790003</t>
  </si>
  <si>
    <t>G30077630001</t>
  </si>
  <si>
    <t>G30077650001</t>
  </si>
  <si>
    <t>Q21606000002</t>
  </si>
  <si>
    <t>Q21605750002</t>
  </si>
  <si>
    <t>Q21605770002</t>
  </si>
  <si>
    <t>Q21606010002</t>
  </si>
  <si>
    <t>Q21606020002</t>
  </si>
  <si>
    <t>Q21606030002</t>
  </si>
  <si>
    <t>Q21606050002</t>
  </si>
  <si>
    <t>Q21606060002</t>
  </si>
  <si>
    <t>Q21606070002</t>
  </si>
  <si>
    <t>G30082750001</t>
  </si>
  <si>
    <t>S11178250003</t>
  </si>
  <si>
    <t>S11178340001</t>
  </si>
  <si>
    <t>S11178350001</t>
  </si>
  <si>
    <t>S11178390003</t>
  </si>
  <si>
    <t>S11178400003</t>
  </si>
  <si>
    <t>J06266580002</t>
  </si>
  <si>
    <t>ARC</t>
  </si>
  <si>
    <t>S11178060002</t>
  </si>
  <si>
    <t>S11178080002</t>
  </si>
  <si>
    <t>S11178090002</t>
  </si>
  <si>
    <t>S11178100002</t>
  </si>
  <si>
    <t>S11178120002</t>
  </si>
  <si>
    <t>O22544660002</t>
  </si>
  <si>
    <t>O22544840002</t>
  </si>
  <si>
    <t>O22544850002</t>
  </si>
  <si>
    <t>O22544890002</t>
  </si>
  <si>
    <t>O22544960002</t>
  </si>
  <si>
    <t>O22545060002</t>
  </si>
  <si>
    <t>O22545420002</t>
  </si>
  <si>
    <t>O22545440002</t>
  </si>
  <si>
    <t>O22545500002</t>
  </si>
  <si>
    <t>O22545650002</t>
  </si>
  <si>
    <t>O22545740002</t>
  </si>
  <si>
    <t>O22545810002</t>
  </si>
  <si>
    <t>O22545850002</t>
  </si>
  <si>
    <t>O22545880002</t>
  </si>
  <si>
    <t>O22545890002</t>
  </si>
  <si>
    <t>O22545930002</t>
  </si>
  <si>
    <t>O22546040002</t>
  </si>
  <si>
    <t>O22546150002</t>
  </si>
  <si>
    <t>O22546180002</t>
  </si>
  <si>
    <t>O22546190002</t>
  </si>
  <si>
    <t>O22546200002</t>
  </si>
  <si>
    <t>O22546210002</t>
  </si>
  <si>
    <t>O22546470002</t>
  </si>
  <si>
    <t>O22546620002</t>
  </si>
  <si>
    <t>O22546640002</t>
  </si>
  <si>
    <t>O22546720002</t>
  </si>
  <si>
    <t>B22544970002</t>
  </si>
  <si>
    <t>B22544980002</t>
  </si>
  <si>
    <t>B22545000002</t>
  </si>
  <si>
    <t>B22545090002</t>
  </si>
  <si>
    <t>B22545430002</t>
  </si>
  <si>
    <t>B22545110002</t>
  </si>
  <si>
    <t>B22545230002</t>
  </si>
  <si>
    <t>B22545410002</t>
  </si>
  <si>
    <t>B22545680002</t>
  </si>
  <si>
    <t>B22545690002</t>
  </si>
  <si>
    <t>B22545700002</t>
  </si>
  <si>
    <t>B22545710002</t>
  </si>
  <si>
    <t>B22545720002</t>
  </si>
  <si>
    <t>B22545730002</t>
  </si>
  <si>
    <t>Q21612170002</t>
  </si>
  <si>
    <t>Q21612190002</t>
  </si>
  <si>
    <t>G30099750001</t>
  </si>
  <si>
    <t>G30099770001</t>
  </si>
  <si>
    <t>S11179290003</t>
  </si>
  <si>
    <t>S11179400003</t>
  </si>
  <si>
    <t>S11179600001</t>
  </si>
  <si>
    <t>S11180210003</t>
  </si>
  <si>
    <t>S11179660003</t>
  </si>
  <si>
    <t>S11180110003</t>
  </si>
  <si>
    <t>S11180120003</t>
  </si>
  <si>
    <t>S11180240003</t>
  </si>
  <si>
    <t>S11180280003</t>
  </si>
  <si>
    <t>S11180310003</t>
  </si>
  <si>
    <t>Q21617730002</t>
  </si>
  <si>
    <t>S11179570004</t>
  </si>
  <si>
    <t>S11179590001</t>
  </si>
  <si>
    <t>F0022956</t>
  </si>
  <si>
    <t>O22548450002</t>
  </si>
  <si>
    <t>O22548570002</t>
  </si>
  <si>
    <t>O22548860002</t>
  </si>
  <si>
    <t>O22548880002</t>
  </si>
  <si>
    <t>O22548890002</t>
  </si>
  <si>
    <t>O22548940002</t>
  </si>
  <si>
    <t>O22548950002</t>
  </si>
  <si>
    <t>O22549320002</t>
  </si>
  <si>
    <t>O22549450002</t>
  </si>
  <si>
    <t>O22549910002</t>
  </si>
  <si>
    <t>O22549940002</t>
  </si>
  <si>
    <t>O22549950002</t>
  </si>
  <si>
    <t>O22549960002</t>
  </si>
  <si>
    <t>O22549970002</t>
  </si>
  <si>
    <t>O22549980002</t>
  </si>
  <si>
    <t>O22549990002</t>
  </si>
  <si>
    <t>O22550000002</t>
  </si>
  <si>
    <t>O22550010002</t>
  </si>
  <si>
    <t>O22550020002</t>
  </si>
  <si>
    <t>O22550030002</t>
  </si>
  <si>
    <t>O22550040002</t>
  </si>
  <si>
    <t>O22550050002</t>
  </si>
  <si>
    <t>O22550190002</t>
  </si>
  <si>
    <t>O22550320002</t>
  </si>
  <si>
    <t>O22550330002</t>
  </si>
  <si>
    <t>O22550470002</t>
  </si>
  <si>
    <t>B22548560002</t>
  </si>
  <si>
    <t>B22548580002</t>
  </si>
  <si>
    <t>B22548960002</t>
  </si>
  <si>
    <t>B22548980002</t>
  </si>
  <si>
    <t>B22549030002</t>
  </si>
  <si>
    <t>B22549040002</t>
  </si>
  <si>
    <t>B22549130002</t>
  </si>
  <si>
    <t>B22549180002</t>
  </si>
  <si>
    <t>B22549200002</t>
  </si>
  <si>
    <t>B22549230002</t>
  </si>
  <si>
    <t>B22549240002</t>
  </si>
  <si>
    <t>B22549360002</t>
  </si>
  <si>
    <t>B22549380002</t>
  </si>
  <si>
    <t>B22549410002</t>
  </si>
  <si>
    <t>B22549430002</t>
  </si>
  <si>
    <t>B22549460002</t>
  </si>
  <si>
    <t>B22549470002</t>
  </si>
  <si>
    <t>B22549490002</t>
  </si>
  <si>
    <t>B22549510002</t>
  </si>
  <si>
    <t>B22549520002</t>
  </si>
  <si>
    <t>G30111790003</t>
  </si>
  <si>
    <t>Q21621360002</t>
  </si>
  <si>
    <t>Q21621370002</t>
  </si>
  <si>
    <t>S11181050001</t>
  </si>
  <si>
    <t>S11181500003</t>
  </si>
  <si>
    <t>S11181540003</t>
  </si>
  <si>
    <t>O22552150002</t>
  </si>
  <si>
    <t>O22552170002</t>
  </si>
  <si>
    <t>O22552200002</t>
  </si>
  <si>
    <t>O22552370002</t>
  </si>
  <si>
    <t>O22552390002</t>
  </si>
  <si>
    <t>O22552400002</t>
  </si>
  <si>
    <t>O22552630002</t>
  </si>
  <si>
    <t>O22552810002</t>
  </si>
  <si>
    <t>O22552820002</t>
  </si>
  <si>
    <t>O22552850002</t>
  </si>
  <si>
    <t>O22552860002</t>
  </si>
  <si>
    <t>O22552880002</t>
  </si>
  <si>
    <t>O22552900002</t>
  </si>
  <si>
    <t>O22553170002</t>
  </si>
  <si>
    <t>O22553180002</t>
  </si>
  <si>
    <t>O22553350002</t>
  </si>
  <si>
    <t>O22553660002</t>
  </si>
  <si>
    <t>O22553840002</t>
  </si>
  <si>
    <t>O22553870002</t>
  </si>
  <si>
    <t>O22553990002</t>
  </si>
  <si>
    <t>O22553940002</t>
  </si>
  <si>
    <t>O22554100002</t>
  </si>
  <si>
    <t>O22554260002</t>
  </si>
  <si>
    <t>O22554470002</t>
  </si>
  <si>
    <t>O22554480002</t>
  </si>
  <si>
    <t>O22554490002</t>
  </si>
  <si>
    <t>O22554500002</t>
  </si>
  <si>
    <t>O22554510002</t>
  </si>
  <si>
    <t>O22554520002</t>
  </si>
  <si>
    <t>O22554530002</t>
  </si>
  <si>
    <t>O22554540002</t>
  </si>
  <si>
    <t>O22554580002</t>
  </si>
  <si>
    <t>O22554550002</t>
  </si>
  <si>
    <t>O22554560002</t>
  </si>
  <si>
    <t>O22554570002</t>
  </si>
  <si>
    <t>O22554590002</t>
  </si>
  <si>
    <t>O22554690002</t>
  </si>
  <si>
    <t>O22554710002</t>
  </si>
  <si>
    <t>O22554730002</t>
  </si>
  <si>
    <t>O22554740002</t>
  </si>
  <si>
    <t>O22554970002</t>
  </si>
  <si>
    <t>O22554980002</t>
  </si>
  <si>
    <t>O22555030002</t>
  </si>
  <si>
    <t>O22555040002</t>
  </si>
  <si>
    <t>B22552310002</t>
  </si>
  <si>
    <t>B22552330002</t>
  </si>
  <si>
    <t>B22552340002</t>
  </si>
  <si>
    <t>B22552360002</t>
  </si>
  <si>
    <t>B22552480002</t>
  </si>
  <si>
    <t>B22552950002</t>
  </si>
  <si>
    <t>B22553070002</t>
  </si>
  <si>
    <t>B22553100002</t>
  </si>
  <si>
    <t>B22553770002</t>
  </si>
  <si>
    <t>B22553800002</t>
  </si>
  <si>
    <t>B22553810002</t>
  </si>
  <si>
    <t>B22553820002</t>
  </si>
  <si>
    <t>B22553830002</t>
  </si>
  <si>
    <t>B22553860002</t>
  </si>
  <si>
    <t>J06267060002</t>
  </si>
  <si>
    <t>J06267080002</t>
  </si>
  <si>
    <t>J06267110002</t>
  </si>
  <si>
    <t>J06267120002</t>
  </si>
  <si>
    <t>J06267130002</t>
  </si>
  <si>
    <t>J06267170002</t>
  </si>
  <si>
    <t>J06267180002</t>
  </si>
  <si>
    <t>J06267190002</t>
  </si>
  <si>
    <t>J06267230002</t>
  </si>
  <si>
    <t>J06267260002</t>
  </si>
  <si>
    <t>J06267280002</t>
  </si>
  <si>
    <t>J06267290002</t>
  </si>
  <si>
    <t>J06267300002</t>
  </si>
  <si>
    <t>J06267330002</t>
  </si>
  <si>
    <t>G30130590002</t>
  </si>
  <si>
    <t>Q21627730002</t>
  </si>
  <si>
    <t>G30130600001</t>
  </si>
  <si>
    <t>J06267390002</t>
  </si>
  <si>
    <t>J06267400002</t>
  </si>
  <si>
    <t>J06267410002</t>
  </si>
  <si>
    <t>Q21629750002</t>
  </si>
  <si>
    <t>J06268230002</t>
  </si>
  <si>
    <t>J06268240002</t>
  </si>
  <si>
    <t>J06268270002</t>
  </si>
  <si>
    <t>J06268310002</t>
  </si>
  <si>
    <t>J06268320002</t>
  </si>
  <si>
    <t>J06268340002</t>
  </si>
  <si>
    <t>J06268360002</t>
  </si>
  <si>
    <t>G30137970001</t>
  </si>
  <si>
    <t>S11182570001</t>
  </si>
  <si>
    <t>J06268370002</t>
  </si>
  <si>
    <t>J06268380002</t>
  </si>
  <si>
    <t>J06268430002</t>
  </si>
  <si>
    <t>L00052880002</t>
  </si>
  <si>
    <t>Q21634090002</t>
  </si>
  <si>
    <t>Q21634100002</t>
  </si>
  <si>
    <t>Q21634110002</t>
  </si>
  <si>
    <t>J06268450002</t>
  </si>
  <si>
    <t>J06268470002</t>
  </si>
  <si>
    <t>J06268490002</t>
  </si>
  <si>
    <t>J06268510002</t>
  </si>
  <si>
    <t>S11183570003</t>
  </si>
  <si>
    <t>S11183070003</t>
  </si>
  <si>
    <t>S11183080003</t>
  </si>
  <si>
    <t>S11183410003</t>
  </si>
  <si>
    <t>S11183430003</t>
  </si>
  <si>
    <t>G30141600001</t>
  </si>
  <si>
    <t>J06268540002</t>
  </si>
  <si>
    <t>J06268550002</t>
  </si>
  <si>
    <t>J06268580002</t>
  </si>
  <si>
    <t>J06268600002</t>
  </si>
  <si>
    <t>J06268620002</t>
  </si>
  <si>
    <t>J06268640002</t>
  </si>
  <si>
    <t>J06268660002</t>
  </si>
  <si>
    <t>S11184290001</t>
  </si>
  <si>
    <t>00070011102 DEPOSITO DE EFECTIVO, DEPOSITANTE: LESLI LOZA GUEVARA, CONCEPTO: DEVOLUCION, CUENTA DE DEPOSITO: CUENTA UNICA DEL TESORO</t>
  </si>
  <si>
    <t>00070011102 DEPOSITO DE EFECTIVO, DEPOSITANTE: CAMILO ERNESTO MERUVIA MARTINEZ, CONCEPTO: DEVOLUCION, CUENTA DE DEPOSITO: CUENTA UNICA DEL TESORO</t>
  </si>
  <si>
    <t>00099021001 DEPOSITO DE EFECTIVO, DEPOSITANTE: GIOVANA FLORES CUSI, CONCEPTO: REV. PAGO, CUENTA DE DEPOSITO: CUENTA UNICA DEL TESORO/DJBR</t>
  </si>
  <si>
    <t>00046171101 DEPOSITO DE EFECTIVO, DEPOSITANTE: IMPORTADORA Y COMERCIAL B- TYRELL, CONCEPTO: PAGO POR SANCION S/146, CUENTA DE DEPOSITO: CUENTA UNICA DEL TESORO</t>
  </si>
  <si>
    <t>00099021001 DEPOSITO DE EFECTIVO, DEPOSITANTE: JULIO FELIX PATTY CHURA, CONCEPTO: DEVOLUCION DE VIATICOS, CUENTA DE DEPOSITO: CUENTA UNICA DEL TESORO/DJBR</t>
  </si>
  <si>
    <t>00099021001 DEPOSITO DE EFECTIVO, DEPOSITANTE: LISBETH NINA MENDOZA, CONCEPTO: DEVOLUCION DE CURSO DE NEGOCIACIONES, CUENTA DE DEPOSITO: CUENTA UNICA DEL TESORO/DJBR</t>
  </si>
  <si>
    <t>00046031102 DEPOSITO DE EFECTIVO, DEPOSITANTE: THELMA CECILIA ARCE LAUREL, CONCEPTO: DEVOLUCION DE REFRIGERIO, CUENTA DE DEPOSITO: CUENTA UNICA DEL TESORO</t>
  </si>
  <si>
    <t>00070011102 DEPOSITO DE EFECTIVO, DEPOSITANTE: JORGE EDUARDO PAZ TAPIA, CONCEPTO: DEV. CURSO AIMARA, CUENTA DE DEPOSITO: CUENTA UNICA DEL TESORO</t>
  </si>
  <si>
    <t>00081011101 DEPOSITO DE EFECTIVO, DEPOSITANTE: LIZETH MORAIMA MONJE HIROSE, CONCEPTO: POR EXTRAVIO DE CREDENCIAL, CUENTA DE DEPOSITO: CUENTA UNICA DEL TESORO</t>
  </si>
  <si>
    <t>00099021001 DEPOSITO DE EFECTIVO, DEPOSITANTE: EDWIN CUELLAR QUIROZ, CONCEPTO: REFRIGERIOS CONSULTORES PREVENTIVO 814, CUENTA DE DEPOSITO: CUENTA UNICA DEL TESORO/DJBR</t>
  </si>
  <si>
    <t>00587012013 DEP.DE CHEQ.AJENOS,RET.DE CAM.,CONCEPTO: MUYUPAMPA-PLAN 97,DEP.: EBC , PROCEDENCIA: BANCO UNION S.A., CHEQUE: 2334, FECHA DE EMISION:31/12/2024</t>
  </si>
  <si>
    <t>00578012002 DEP.DE CHEQ.AJENOS,RET.DE CAM.,CONCEPTO: REVERSION,DEP.: BOLIVIANA DE AVIACION , PROCEDENCIA: BANCO UNION S.A., CHEQUE: 19256, FECHA DE EMISION:31/12/2024</t>
  </si>
  <si>
    <t>00578012002 DEP.DE CHEQ.AJENOS,RET.DE CAM.,CONCEPTO: REVERSION,DEP.: BOLIVIANA DE AVIACION , PROCEDENCIA: BANCO UNION S.A., CHEQUE: 19254, FECHA DE EMISION:31/12/2024</t>
  </si>
  <si>
    <t>00578012002 DEP.DE CHEQ.AJENOS,RET.DE CAM.,CONCEPTO: REVERSION,DEP.: BOLIVIANA DE AVIACION , PROCEDENCIA: BANCO UNION S.A., CHEQUE: 19253, FECHA DE EMISION:31/12/2024</t>
  </si>
  <si>
    <t>00030011106 DEP.DE CHEQ.AJENOS,RET.DE CAM.,CONCEPTO: REPOSICION CREDENCIAL,DEP.: M.J.T.I. , PROCEDENCIA: BANCO UNION S.A., CHEQUE: 1277, FECHA DE EMISION:30/12/2024</t>
  </si>
  <si>
    <t>00020011103 DEP.DE CHEQ.AJENOS,RET.DE CAM.,CONCEPTO: TRANSFERENCIA DE RECURSOS POR RECLUTAMIENTO DE SERVICIO PREMILITAR 2024-2025 FUENTE 11,DEP.: MINISTERIO DE DEFENSA , PROCEDENCIA: BANCO UNION S.A., CHEQUE: 16187, FECHA DE EMISION:30/12/2024</t>
  </si>
  <si>
    <t>00599072001 DEP.DE CHEQ.AJENOS,RET.DE CAM.,CONCEPTO: SALDO NO UTILIZADO FONDOS EN AVANCE,DEP.: EBA , PROCEDENCIA: BANCO UNION S.A., CHEQUE: 203, FECHA DE EMISION:30/12/2024</t>
  </si>
  <si>
    <t>00599072001 DEP.DE CHEQ.AJENOS,RET.DE CAM.,CONCEPTO: SALDO NO UTILIZADO FONDOS EN AVANCE,DEP.: EBA , PROCEDENCIA: BANCO UNION S.A., CHEQUE: 1739, FECHA DE EMISION:30/12/2024</t>
  </si>
  <si>
    <t>00599072001 DEP.DE CHEQ.AJENOS,RET.DE CAM.,CONCEPTO: SALDO NO UTILIZADO FONDOS EN AVANCE,DEP.: EBA , PROCEDENCIA: BANCO UNION S.A., CHEQUE: 1740, FECHA DE EMISION:30/12/2024</t>
  </si>
  <si>
    <t>00099021001 DEP.DE CHEQ.AJENOS,RET.DE CAM.,CONCEPTO: SALDOS,DEP.: GAMT , PROCEDENCIA: BANCO UNION S.A., CHEQUE: 6480, FECHA DE EMISION:31/12/2024</t>
  </si>
  <si>
    <t>00599072001 DEP.DE CHEQ.AJENOS,RET.DE CAM.,CONCEPTO: SALDO NO UTILIZADO FONDOS EN AVANCE,DEP.: EBA , PROCEDENCIA: BANCO UNION S.A., CHEQUE: 1741, FECHA DE EMISION:30/12/2024</t>
  </si>
  <si>
    <t>00599072001 DEP.DE CHEQ.AJENOS,RET.DE CAM.,CONCEPTO: SALDO NO UTILIZADO FONDOS EN AVANCE,DEP.: EBA , PROCEDENCIA: BANCO UNION S.A., CHEQUE: 201, FECHA DE EMISION:30/12/2024</t>
  </si>
  <si>
    <t>00599072001 DEP.DE CHEQ.AJENOS,RET.DE CAM.,CONCEPTO: SALDO NO UTILIZADO FONDOS EN AVANCE,DEP.: EBA , PROCEDENCIA: BANCO UNION S.A., CHEQUE: 202, FECHA DE EMISION:30/12/2024</t>
  </si>
  <si>
    <t>00599072001 DEP.DE CHEQ.AJENOS,RET.DE CAM.,CONCEPTO: SALDO NO UTILIZADO FONDOS EN AVANCE,DEP.: EBA , PROCEDENCIA: BANCO UNION S.A., CHEQUE: 1742, FECHA DE EMISION:30/12/2024</t>
  </si>
  <si>
    <t>00599072001 DEP.DE CHEQ.AJENOS,RET.DE CAM.,CONCEPTO: SALDO NO UTILIZADO FONDOS EN AVANCE,DEP.: EBA , PROCEDENCIA: BANCO UNION S.A., CHEQUE: 1743, FECHA DE EMISION:30/12/2024</t>
  </si>
  <si>
    <t>00599072001 DEP.DE CHEQ.AJENOS,RET.DE CAM.,CONCEPTO: SALDO NO UTILIZADO FONDOS EN AVANCE,DEP.: EBA , PROCEDENCIA: BANCO UNION S.A., CHEQUE: 1744, FECHA DE EMISION:30/12/2024</t>
  </si>
  <si>
    <t>00599072001 DEP.DE CHEQ.AJENOS,RET.DE CAM.,CONCEPTO: SALDO NO UTILIZADO FONDOS EN AVANCE,DEP.: EBA , PROCEDENCIA: BANCO UNION S.A., CHEQUE: 1745, FECHA DE EMISION:30/12/2024</t>
  </si>
  <si>
    <t>00660102001 DEP.DE CHEQ.AJENOS,RET.DE CAM.,CONCEPTO: DEVOLUCION VIATICOS EDGAR JALLASA,DEP.: ORGANO JUDICIAL - DISTRITO POTOSI , PROCEDENCIA: BANCO UNION S.A., CHEQUE: 620, FECHA DE EMISION:30/12/2024</t>
  </si>
  <si>
    <t>00660102001 DEP.DE CHEQ.AJENOS,RET.DE CAM.,CONCEPTO: DEPÓSITOS EN DEMASIA,DEP.: ORGANO JUDICIAL - DISTRITO POTOSI , PROCEDENCIA: BANCO UNION S.A., CHEQUE: 619, FECHA DE EMISION:30/12/2024</t>
  </si>
  <si>
    <t>00099021001 DEPOSITO DE EFECTIVO, DEPOSITANTE: DANIEL QUISPE COLQUE, CONCEPTO: DEPÓSITO, CUENTA DE DEPOSITO: CUENTA UNICA DEL TESORO/DJBR</t>
  </si>
  <si>
    <t>NUMERO DE LIBRETA CUT: 00099021001 OPERACIÓN E75 TRANSFERENCIA DE LA CUENTA FISCAL BUN A LA CUT EN MN TRANSF.FDOS.AL.BCB GOBIERNO AUTONOMO MUNICIPAL DE SAPAHAQUI CITE: GAMS/MAE/DAF/096/2024 CUENTA CUT 3987 LIBRETA NÂ° 00099021001</t>
  </si>
  <si>
    <t>NUMERO DE LIBRETA CUT: 00099021001 OPERACIÓN E75 TRANSFERENCIA DE LA CUENTA FISCAL BUN A LA CUT EN MN TRANSF.FDOS.AL.BCB GOBIERNO AUTONOMO MUNICIPAL TARIJA, CITE: GAMT/SMAEF/DF/TES NÂ° 001/2025 CUENTA CUT 3987 LIBRETA NÂ° 00099021001</t>
  </si>
  <si>
    <t>TRANSFERENCIA DEL EXTERIOR SEGUN SWIFT NO.74 DE FECHA 02/01/2025 ORDENANTE: CONSULADO DE BOLIVIA EN CALAMA REF.: TRANSFERENCIA DE DICIEMBRE 2024 SEGIP LIB. 00340012005 SEGIP - RECAUDACION EXTERIOR - CEDULAS DE IDENTIDAD</t>
  </si>
  <si>
    <t>COBRO COSTOS DE PAPELERIA SEGUN TRANSFERENCIA DEL EXTERIOR POR ORDEN DE CONSULADO DE BOLIVIA EN CALAMA REF.: TRANSFERENCIA DE DICIEMBRE 2024 SEGIP LIB. 00340012003 RECAUDACION EXTRANJERIA - C.I. -L.C.</t>
  </si>
  <si>
    <t>COBRO COSTOS DE PAPELERIA SEGUN TRANSFERENCIA DEL EXTERIOR POR ORDEN DE PARAGUAY ENERGY GAS S.R.L. (PY/ASUNCIÓN) REF.: OPE 0/761587 - S004762 FECHA VALOR 2/01/2025 LIB. 00513062002 YPFB - EXPORTACIÓN DE GLP Y OTROS-BOLIVIANOS</t>
  </si>
  <si>
    <t>||TRANSFERENCIA DE FONDOS S/G MENSAJES SWIFT NROS. 46 Y 17 DE LA FECHA Y NOTA CITE DGAC/10571/2024 DE F.14.03.2024 (HRE-TGL-4549) DE LA DIRECCION GENERAL DE AERONAUTICA CIVIL (SECTOR PÚBLICO). DEBITO DE LA LIBRETA 00117012001 DGAC, REPOSICIÓN DE ÚTILES DE ESCRITORIO.</t>
  </si>
  <si>
    <t>00099021001 DEPOSITO DE EFECTIVO, DEPOSITANTE: ELIZABETH VERONICA VERA JIMENEZ, CONCEPTO: DEV. DUODECIMA DE AGUINALDO, CUENTA DE DEPOSITO: CUENTA UNICA DEL TESORO</t>
  </si>
  <si>
    <t>00591012001 DEPOSITO DE EFECTIVO, DEPOSITANTE: CARLA RAMOS CANAZA, CONCEPTO: DEV. FONDOS EN AVANCE, CUENTA DE DEPOSITO: CUENTA UNICA DEL TESORO</t>
  </si>
  <si>
    <t>00099021001 DEPOSITO DE EFECTIVO, DEPOSITANTE: DAVID CARVALLO SORIA-FAB, CONCEPTO: REV. COMBUSTIBLE TERRESTRE PRV. 4 PAGO7 PART 34110 EPTA /2024, CUENTA DE DEPOSITO: CUENTA UNICA DEL TESORO</t>
  </si>
  <si>
    <t>00099021001 DEPOSITO DE EFECTIVO, DEPOSITANTE: CARLOS KENIFER CORDOVA IGNACIO-FAB, CONCEPTO: REV. COMBUSTIBLE TERRESTRE PRV 4 PAGO 7 PART 34110 GADA 93/2024, CUENTA DE DEPOSITO: CUENTA UNICA DEL TESORO</t>
  </si>
  <si>
    <t>00132032001 DEPOSITO DE EFECTIVO, DEPOSITANTE: DANIEL ANDIA, CONCEPTO: DEVOLUCION DE VIATICOS, CUENTA DE DEPOSITO: CUENTA UNICA DEL TESORO</t>
  </si>
  <si>
    <t>00066014202 DEPOSITO DE EFECTIVO, DEPOSITANTE: CARLA TERESA DUEÑAS DURAN, CONCEPTO: DEVOLUCION DE REFRIGERIO, CUENTA DE DEPOSITO: CUENTA UNICA DEL TESORO</t>
  </si>
  <si>
    <t>00099021001 DEPOSITO DE EFECTIVO, DEPOSITANTE: JUAN ANGEL CORONEL SARDON, CONCEPTO: COACTIVO SOCIAL DEVOLUCION SENASIR, CUENTA DE DEPOSITO: CUENTA UNICA DEL TESORO</t>
  </si>
  <si>
    <t>00099021001 DEPOSITO DE EFECTIVO, DEPOSITANTE: GERTRUDES RAMIREZ MEJIA, CONCEPTO: DEVOLUCION DE AGUINALDO 2024, CUENTA DE DEPOSITO: CUENTA UNICA DEL TESORO</t>
  </si>
  <si>
    <t>00599012001 DEPOSITO DE EFECTIVO, DEPOSITANTE: WALDO OMAR CENTELLA CAMA, CONCEPTO: REPOSICION DE CREDITO FISCAL FACTURA N° 92, CUENTA DE DEPOSITO: CUENTA UNICA DEL TESORO</t>
  </si>
  <si>
    <t>00086107004 DEPOSITO DE EFECTIVO, DEPOSITANTE: PABLO CHOQUE CUSI, CONCEPTO: REGULARIZACION, CUENTA DE DEPOSITO: CUENTA UNICA DEL TESORO</t>
  </si>
  <si>
    <t>00383012001 DEPOSITO DE EFECTIVO, DEPOSITANTE: AGENCIA BOLIVIANA DE CORREOS, CONCEPTO: REGIONAL SUCRE 9-14/12/2024, CUENTA DE DEPOSITO: CUENTA UNICA DEL TESORO</t>
  </si>
  <si>
    <t>00383012001 DEPOSITO DE EFECTIVO, DEPOSITANTE: AGENCIA BOLIVIANA DE CORREOS, CONCEPTO: REGIONAL TARIJA 9-14/12/2024, CUENTA DE DEPOSITO: CUENTA UNICA DEL TESORO</t>
  </si>
  <si>
    <t>00383012001 DEPOSITO DE EFECTIVO, DEPOSITANTE: AGENCIA BOLIVIANA DE CORREOS, CONCEPTO: EMPRESA PUBLICA QUIPUS, CUENTA DE DEPOSITO: CUENTA UNICA DEL TESORO</t>
  </si>
  <si>
    <t>00383012001 DEPOSITO DE EFECTIVO, DEPOSITANTE: AGENCIA BOLIVIANA DE CORREOS, CONCEPTO: REGIONAL TARIJA 16-21/12/2024, CUENTA DE DEPOSITO: CUENTA UNICA DEL TESORO</t>
  </si>
  <si>
    <t>00383012001 DEPOSITO DE EFECTIVO, DEPOSITANTE: AGENCIA BOLIVIANA DE CORREOS, CONCEPTO: REGIONAL SUCRE 16-21/12/2024, CUENTA DE DEPOSITO: CUENTA UNICA DEL TESORO</t>
  </si>
  <si>
    <t>00119012001 DEP.DE CHEQ.AJENOS,RET.DE CAM.,CONCEPTO: DEVOLUCION DE REFRIGERIO PAGADO EN DEMASIA,DEP.: ADSIB , PROCEDENCIA: BANCO UNION S.A., CHEQUE: 237, FECHA DE EMISION:30/12/2024</t>
  </si>
  <si>
    <t>00099021001 DEP.DE CHEQ.AJENOS,RET.DE CAM.,CONCEPTO: DEVOLUCION DE PASAJES NACIONALES,DEP.: BOA , PROCEDENCIA: BANCO UNION S.A., CHEQUE: 19186, FECHA DE EMISION:20/12/2024</t>
  </si>
  <si>
    <t>00578012002 DEP.DE CHEQ.AJENOS,RET.DE CAM.,CONCEPTO: REVERSION,DEP.: BOA , PROCEDENCIA: BANCO UNION S.A., CHEQUE: 19259, FECHA DE EMISION:03/01/2025</t>
  </si>
  <si>
    <t>00578012002 DEP.DE CHEQ.AJENOS,RET.DE CAM.,CONCEPTO: REVERSION,DEP.: BOA , PROCEDENCIA: BANCO UNION S.A., CHEQUE: 19260, FECHA DE EMISION:03/01/2025</t>
  </si>
  <si>
    <t>00047137004 DEP.DE CHEQ.AJENOS,RET.DE CAM.,CONCEPTO: DEV. SALDO,DEP.: ALIANZAS RURALES PAR III , PROCEDENCIA: BANCO UNION S.A., CHEQUE: 350, FECHA DE EMISION:30/12/2024</t>
  </si>
  <si>
    <t>00047137004 DEP.DE CHEQ.AJENOS,RET.DE CAM.,CONCEPTO: DEV. SALDO,DEP.: ALIANZAS RURALES PAR III , PROCEDENCIA: BANCO UNION S.A., CHEQUE: 351, FECHA DE EMISION:30/12/2024</t>
  </si>
  <si>
    <t>00099021001 DEP.DE CHEQ.AJENOS,RET.DE CAM.,CONCEPTO: DEV. ESTIPENDIOS,DEP.: TED. PANDO , PROCEDENCIA: BANCO UNION S.A., CHEQUE: 1699, FECHA DE EMISION:27/12/2024</t>
  </si>
  <si>
    <t>00099021001 DEP.DE CHEQ.AJENOS,RET.DE CAM.,CONCEPTO: DEPÓSITO,DEP.: MARIA TERESA QUINTEROS IRIARTE , PROCEDENCIA: BANCO UNION S.A., CHEQUE: 211553, FECHA DE EMISION:03/01/2025</t>
  </si>
  <si>
    <t>00291012008 DEP.DE CHEQ.AJENOS,RET.DE CAM.,CONCEPTO: DEPÓSITO,DEP.: VIVIANA AGUERO JUSTINIANO , PROCEDENCIA: BANCO UNION S.A., CHEQUE: 211554, FECHA DE EMISION:03/01/2025</t>
  </si>
  <si>
    <t>00383012001 DEPOSITO DE EFECTIVO, DEPOSITANTE: AGENCIA BOLIVIANA DE CORREOS, CONCEPTO: REGIONAL LA PAZ 28/04/2023, CUENTA DE DEPOSITO: CUENTA UNICA DEL TESORO</t>
  </si>
  <si>
    <t>00383012001 DEPOSITO DE EFECTIVO, DEPOSITANTE: AGENCIA BOLIVIANA DE CORREOS, CONCEPTO: REGIONAL SUCRE 23-28/12/2024, CUENTA DE DEPOSITO: CUENTA UNICA DEL TESORO</t>
  </si>
  <si>
    <t>00383012001 DEPOSITO DE EFECTIVO, DEPOSITANTE: AGENCIA BOLIVIANA DE CORREOS, CONCEPTO: REGIONAL BENI 19,23,24,26 Y 30/12/2024, CUENTA DE DEPOSITO: CUENTA UNICA DEL TESORO</t>
  </si>
  <si>
    <t>COBRO COSTOS DE PAPELERIA SEGUN TRANSFERENCIA DEL EXTERIOR POR ORDEN DE PETROLEO BRASILEIRO SA PETROBRAS REF.: YACIMIENTOS PETROLIFEROS FISCALES NO. EXB-GAS-307-24.1/2.2025 FECHA VALOR 3/01/2025 LIB. 00513012007 YPFB - RECURSOS NACIONALIZACIÓN</t>
  </si>
  <si>
    <t>NUMERO DE LIBRETA CUT: 00099021001 OPERACIÓN E75 TRANSFERENCIA DE LA CUENTA FISCAL BUN A LA CUT EN MN TRANSF.FDOS.AL.BCB GOBIERNO AUTONOMO MUNICIPAL DE CHACARILLA CITE: GAMCH/MAE/HTA/NÂ°377/2024 CUENTA CUT 3987 LIBRETA NÂ° 00099021001</t>
  </si>
  <si>
    <t>NUMERO DE LIBRETA CUT: 00099021001 OPERACIÓN E75 TRANSFERENCIA DE LA CUENTA FISCAL BUN A LA CUT EN MN TRANSF.FDOS.AL.BCB GOBIERNO AUTONOMO MUNICIPAL PADCAYA, CITE: G.A.M.P./CITE DESPACHO - MAE/W.G.Q./M.R./NÂ°001/2025 CUENTA CUT 3987 LIBRETA NÂ° 00099021001</t>
  </si>
  <si>
    <t>NUMERO DE LIBRETA CUT: 00099021001 OPERACIÓN E75 TRANSFERENCIA DE LA CUENTA FISCAL BUN A LA CUT EN MN TRANSF.FDOS.AL.BCB GOBIERNO AUTONOMO MUNICIPAL DE COLQUIRI CITE: DESP/MAE/CITE NÂ°566/2025 CUENTA CUT 3987 LIBRETA NÂ° 00099021001</t>
  </si>
  <si>
    <t>COBRO COSTOS DE PAPELERIA SEGUN TRANSFERENCIA DEL EXTERIOR POR ORDEN DE GAS CORONA S A E C A (ASUNCION PARAGUAY) REF.: 931249600FS - S004864 FECHA VALOR 2/01/2025 LIB. 00513062002 YPFB - EXPORTACIÓN DE GLP Y OTROS-BOLIVIANOS</t>
  </si>
  <si>
    <t>||TRANSFERENCIA DE FONDOS POR PARTE DEL TGN, PARA PAGOS DE VALORES C EN M/N, CON FECHA DE VENCIMIENTO 03-01-2025, SEGÚN NOTA MEFP/VTCP/DGCP/UODP/N° 002/2025 DE FECHA 03-01-2025 DEL MINISTERIO DE ECONOMÍA Y FINANZAS PÚBLICAS, LIBRETA 00099021001 TGN - RECURSOS ORDINARIOS  MONEDA NACIONAL LIBRETA 00099021001 TGN - RECURSOS ORDINARIOS  MONEDA NACIONAL</t>
  </si>
  <si>
    <t>||TRANSFERENCIA DE FONDOS SEGÚN MENSAJE SWIFT N°104, CORREO ELECTRÓNICO DE LA FECHA Y NOTA CITE: DGAC/10571/2024 (HRE-TGL-4549) DE FECHA 14/03/2024 DE LA DIRECCIÓN GENERAL DE AERONÁUTICA CIVIL. (SECTOR PÚBLICO). DÉBITO DE LA LIBRETA 00117012001 DGAC, REPOSICIÓN DE ÚTILES DE ESCRITORIO.</t>
  </si>
  <si>
    <t>||TRANSFERENCIA DE FONDOS S/G MENSAJES SWIFTS NROS. 91-123 EN ATENCIÓN A NOTA: DGAC/10571/2024 DE F.14/3/2024 (HRE-TGL-4549) ENVIADO POR LA DIRECCIÓN GENERAL DE AERONÁUTICA CIVIL (SECTOR PÚBLICO). DEBITO DE LA LIBRETA 00117012001 DGAC, REPOSICIÓN ÚTILES DE ESCRITORIO.</t>
  </si>
  <si>
    <t>'COBRO DE'||ÚTILES DE ESCRITORIO POR EL COMPROBANTE NRO.1115686 DE LA FECHA S/G. NOTA CITE GAFC-803/ DFC/URTE-0153/2024 DE F.26.03.2024 (HRE-TGL-5158) ENVIADA POR YACIMIENTOS PETROLIFEROS FISCALES BOLIVIANOS DÉBITO DE LA LIBRETA 00513022001 YPFB - OPERACIONES, REPOSICIÓN DE ÚTILES DE ESCRITORIO.</t>
  </si>
  <si>
    <t>||DIFERENCIAL CAMBIARIO SOL.053409-22318 TRANSFERENCIA DE FONDOS AL EXTERIOR PAGO A FAVOR DE GALILEO TRADING DMCC EUR 6.814.481,61 EQUIV. A USD 6.989.641,60 EN COMPLEMENTO A COMPROBANTE S-1115654 DE LA FECHA LIB.00513012004 LBP-YPFB-UNICOMERCIAL (4030005415/1-2188907) DEVOLUCION DIF T/C</t>
  </si>
  <si>
    <t>||DIFERENCIAL CAMBIARIO SOL.053410-22317 TRANSFERENCIA DE FONDOS AL EXTERIOR PAGO A FAVOR DE GALILEO TRADING DMCC EUR 4.867.486,87 EQUIV. A USD 4.992.601,15 EN COMPLEMENTO A COMPROBANTE S-1115648 DE LA FECHA LIB.00099021001 TGN-RECURSOS ORDINARIOS (DEVOLUCION DIF T/C)</t>
  </si>
  <si>
    <t>COBRO COSTOS DE PAPELERIA SEGUN TRANSFERENCIA DEL EXTERIOR POR ORDEN DE MTX COMERCIALIZADORA DE GAS LT (BRAZIL SAO PAULO) REF.: CRED INV YPFB/VPACF/GCGN DOGN-916 2024 FECHA VALOR 3/01/2025 LIB. 00513012015 YPFB-HEROES DEL CHACO-BS</t>
  </si>
  <si>
    <t>COBRO COSTOS DE PAPELERIA SEGUN TRANSFERENCIA DEL EXTERIOR POR ORDEN DE LIMA GAS S.A. (LIMA PERÚ) REF.: CRED 2025010300341716 - S003843 FECHA VALOR 3/01/2025 LIB. 00513062002 YPFB - EXPORTACIÓN DE GLP Y OTROS-BOLIVIANOS</t>
  </si>
  <si>
    <t>COBRO COSTOS DE PAPELERIA SEGUN TRANSFERENCIA DEL EXTERIOR POR ORDEN DE TRAFIGURA PUENTE LTD (SINGAPORE) REF.: CRED GAS NATURAL FECHA VALOR 3/01/2025 LIB. 00513012015 YPFB-HEROES DEL CHACO-BS</t>
  </si>
  <si>
    <t>COBRO COSTOS DE PAPELERIA SEGUN TRANSFERENCIA DEL EXTERIOR POR ORDEN DE TRAFIGURA PTE LTD (SINGAPORE) REF.: CRED GAS NATURAL FECHA VALOR 3/01/2025 LIB. 00513012015 YPFB-HEROES DEL CHACO-BS</t>
  </si>
  <si>
    <t>VENTA DE DIVISAS CON TRANSFERENCIA DE FONDOS A SOLICITUD DE YACIMIENTOS PETROLIFEROS FISCALES BOLIVIANOS SEGUN SOLICITUD 22337 REF: VITOL ENERGIA AMERICAS SA 32DO POST PAGO SUM HIDR LIQ SUR ORIENTE 2023 OP UPCA 1180 HR GPDI 9819 2024 PROC 731 LIB. 00513012004 LBP-YPFB-UNICOMERCIAL (4030005415/1-2188907)</t>
  </si>
  <si>
    <t>VENTA DE DIVISAS CON TRANSFERENCIA DE FONDOS A SOLICITUD DE YACIMIENTOS PETROLIFEROS FISCALES BOLIVIANOS SEGUN SOLICITUD 22341 REF: REPRESENTACION DE YPFB EN ARGENTINA PARA CUBRIR GASTOS OPERATIVOS MES OCTUBRE 2024 PROC 664 LIB. 00513012003 LBP-YPFB (2011349681373)</t>
  </si>
  <si>
    <t>VENTA DE DIVISAS CON TRANSFERENCIA DE FONDOS A SOLICITUD DE YACIMIENTOS PETROLIFEROS FISCALES BOLIVIANOS SEGUN SOLICITUD 22335 REF: BOTRADING SA 1ER POST PAGO SUM PETROLEO CRUDO Y CONDENSADO MI 2024 OP UPCA 2684 HR DCIM 26943 2024 PROC 727 LIB. 00513012004 LBP-YPFB-UNICOMERCIAL (4030005415/1-2188907)</t>
  </si>
  <si>
    <t>VENTA DE DIVISAS CON TRANSFERENCIA DE FONDOS A SOLICITUD DE YACIMIENTOS PETROLIFEROS FISCALES BOLIVIANOS SEGUN SOLICITUD 22344 REF: REPRESENTACION DE YPFB EN ARGENTINA PARA CUBRIR GASTOS OPERATIVOS MES JULIO 2024 PROC 538 LIB. 00513012003 LBP-YPFB (2011349681373)</t>
  </si>
  <si>
    <t>VENTA DE DIVISAS CON TRANSFERENCIA DE FONDOS A SOLICITUD DE YACIMIENTOS PETROLIFEROS FISCALES BOLIVIANOS SEGUN SOLICITUD 22343 REF: REPRESENTACION DE YPFB EN ARGENTINA PARA CUBRIR GASTOS OPERATIVOS MES SEPTIEMBRE 2024 PROC 586 LIB. 00513012003 LBP-YPFB (2011349681373)</t>
  </si>
  <si>
    <t>VENTA DE DIVISAS CON TRANSFERENCIA DE FONDOS A SOLICITUD DE YACIMIENTOS PETROLIFEROS FISCALES BOLIVIANOS SEGUN SOLICITUD 22339 REF: REPRESENTACION DE YPFB EN ARGENTINA PARA CUBRIR GASTOS OPERATIVOS MES OCTUBRE 2024 PROC 694 LIB. 00513012003 LBP-YPFB (2011349681373)</t>
  </si>
  <si>
    <t>VENTA DE DIVISAS CON TRANSFERENCIA DE FONDOS A SOLICITUD DE YACIMIENTOS PETROLIFEROS FISCALES BOLIVIANOS SEGUN SOLICITUD 22340 REF: REPRESENTACION DE YPFB EN ARGENTINA PARA CUBRIR GASTOS OPERATIVOS MES JULIO 2024 PROC 537 LIB. 00513012003 LBP-YPFB (2011349681373)</t>
  </si>
  <si>
    <t>VENTA DE DIVISAS CON TRANSFERENCIA DE FONDOS A SOLICITUD DE YACIMIENTOS PETROLIFEROS FISCALES BOLIVIANOS SEGUN SOLICITUD 22342 REF: REPRESENTACION DE YPFB EN ARGENTINA PARA CUBRIR GASTOS OPERATIVOS MES AGOSTO 2024 PROC 569 LIB. 00513012003 LBP-YPFB (2011349681373)</t>
  </si>
  <si>
    <t>VENTA DE DIVISAS CON TRANSFERENCIA DE FONDOS A SOLICITUD DE BOLIVIANA DE AVIACION SEGUN SOLICITUD 22347 REF: INVOICE ACGBUK PSI003197 CP 3206 MSN 37746 POR ALQUILER DE LA AERONAVE PERIODO 20NOV2024 AL 19DIC2024 LIB. 00578012002 BOA-BOLIVIANA DE AVIACION-INGRESOS</t>
  </si>
  <si>
    <t>VENTA DE DIVISAS CON TRANSFERENCIA DE FONDOS A SOLICITUD DE BOLIVIANA DE AVIACION SEGUN SOLICITUD 22348 REF: INVOICE ACGBUK PSI003216 CP 3204 MSN 37743 POR RESERVAS DE MANTENIMIENTO DE LA AERONAVE PERIODO SEPTIEMBRE 2024 LIB. 00578012002 BOA-BOLIVIANA DE AVIACION-INGRESOS</t>
  </si>
  <si>
    <t>VENTA DE DIVISAS CON TRANSFERENCIA DE FONDOS A SOLICITUD DE BOLIVIANA DE AVIACION SEGUN SOLICITUD 22349 REF: INVOICE ACGBUK PSI003215 CP3206 MSN 37746 PAGO POR RESERVAS DE MANTENIMIENTO CORRESPONDIENTE A SEPTIEMBRE 2024 LIB. 00578012002 BOA-BOLIVIANA DE AVIACION-INGRESOS</t>
  </si>
  <si>
    <t>VENTA DE DIVISAS CON TRANSFERENCIA DE FONDOS A SOLICITUD DE BOLIVIANA DE AVIACION SEGUN SOLICITUD 22350 REF: INVOICE ACGBUK PSI003218 CP 3204 MSN 37743 POR RESERVAS DE MANTENIMIENTO DE AERONAVE PERIODO OCTUBRE 2024 LIB. 00578012002 BOA-BOLIVIANA DE AVIACION-INGRESOS</t>
  </si>
  <si>
    <t>VENTA DE DIVISAS CON TRANSFERENCIA DE FONDOS A SOLICITUD DE BOLIVIANA DE AVIACION SEGUN SOLICITUD 22336 REF: INVOICE 30645 241115 M CP 3151 MSN 30645 RESERVAS DE MANTENIMIENTO MES OCTUBRE 2024 LIB. 00578012002 BOA-BOLIVIANA DE AVIACION-INGRESOS</t>
  </si>
  <si>
    <t>VENTA DE DIVISAS CON TRANSFERENCIA DE FONDOS A SOLICITUD DE BOLIVIANA DE AVIACION SEGUN SOLICITUD 22351 REF: INVOICE 200 PSINV 030023 CP 3138 MSN 30661 ALQUILER DE AERONAVE DEL 06NOV2024 AL 05DIC2024 LIB. 00578012002 BOA-BOLIVIANA DE AVIACION-INGRESOS</t>
  </si>
  <si>
    <t>TRANSFERENCIA DE FONDOS AL EXTERIOR A SOLICITUD DE BOLIVIANA DE AVIACION SEGUN SOLICITUD 22354 REF: INVOICE 30037 08 24 M CP 2924 MSN 30037 PAGO POR RESERVA DE MANTENIMIENTO CORRESPONDIENTE AL MES DE AGOSTO 2024 LIB. 00578012002 BOA-BOLIVIANA DE AVIACION-INGRESOS</t>
  </si>
  <si>
    <t>TRANSFERENCIA DE FONDOS AL EXTERIOR A SOLICITUD DE BOLIVIANA DE AVIACION SEGUN SOLICITUD 22357 REF: INVOICES 5577 5614 5595 5616 5559 PO 11008 PO 11128 PO 11069 PO 11119 REP 5214 POR LA COMPRA DE COMPONENTES ROTABLES Y CONSUMIBLES LIB. 00578012002 BOA-BOLIVIANA DE AVIACION-INGRESOS</t>
  </si>
  <si>
    <t>VENTA DE DIVISAS CON TRANSFERENCIA DE FONDOS A SOLICITUD DE BOLIVIANA DE AVIACION SEGUN SOLICITUD 22356 REF: INVOICES 9240 9293 9300 9301 9302 9303 9304 9305 9306 9312 9314 9320 9321 9322 9328 9329 9330 9331 POR SERVICIO DE REPARACION DE PARTES Y COMPONENTES AERONAUTICOS PARA LA FLOTA BOA LIB. 00578012002 BOA-BOLIVIANA DE AVIACION-INGRESOS</t>
  </si>
  <si>
    <t>VENTA DE DIVISAS CON TRANSFERENCIA DE FONDOS A SOLICITUD DE BOLIVIANA DE AVIACION SEGUN SOLICITUD 22355 REF: INVOICE 15786 CFM56 7B26 ESN 889571 PAGO POR SERVICIO DE REPARACION DE MOTOR LIB. 00578012002 BOA-BOLIVIANA DE AVIACION-INGRESOS</t>
  </si>
  <si>
    <t>||TRANSF.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t>
  </si>
  <si>
    <t>TRANSFERENCIA DE FONDOS AL EXTERIOR A SOLICITUD DE BOLIVIANA DE AVIACION SEGUN SOLICITUD 22353 REF: INVOICE 125115 55 CP 2923 MSN 30642 ALQUILER DE LA AERONAVE DEL 14SEPT2024 AL 13OCT2024 LIB. 00578012002 BOA-BOLIVIANA DE AVIACION-INGRESOS</t>
  </si>
  <si>
    <t>VENTA DE DIVISAS CON TRANSFERENCIA DE FONDOS A SOLICITUD DE BOLIVIANA DE AVIACION SEGUN SOLICITUD 22352 REF: INVOICE 200 PSINV 030024 CP 3196 MSN 34710 ALQUILER DE AERONAVE DEL 14NOV2024 AL 13DIC2024 LIB. 00578012002 BOA-BOLIVIANA DE AVIACION-INGRESOS</t>
  </si>
  <si>
    <t>||TRANSF.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t>
  </si>
  <si>
    <t>||REGULARIZACIÓN DE NUESTRA OPERACIÓN N°1115689 DE LA FECHA EN ATENCIÓN A NOTA DGAC/10571/2024 (HRE-TSO-4549), CORREOS ELECTRÓNICOS ENVIADOS POR LA DGAC Y NAABOL (ORIGINAL CURSA EN COMP. N°11115701) (SECTOR PÚBLICO). DEBITO DE LA LIBRETA 00117012001 DGAC, REPOSICIÓN DE ÚTILES DE ESCRITORIO.</t>
  </si>
  <si>
    <t>00099021001 DEPOSITO DE EFECTIVO, DEPOSITANTE: HECTOR FAJARDO FERNANDEZ, CONCEPTO: DEVOLUCION, CUENTA DE DEPOSITO: CUENTA UNICA DEL TESORO</t>
  </si>
  <si>
    <t>00046171101 DEPOSITO DE EFECTIVO, DEPOSITANTE: LABORATORIOS REX SRL, CONCEPTO: PAGO POR SANCION, CUENTA DE DEPOSITO: CUENTA UNICA DEL TESORO</t>
  </si>
  <si>
    <t>00099021001 DEPOSITO DE EFECTIVO, DEPOSITANTE: ESPERANZA AGUILAR ZEBALLOS, CONCEPTO: DEVOLUCION HABERES POR SOBREPASAR LETRA A POLICIA BOLIVIANA, CUENTA DE DEPOSITO: CUENTA UNICA DEL TESORO/DJBR</t>
  </si>
  <si>
    <t>00206012001 DEPOSITO DE EFECTIVO, DEPOSITANTE: INSTITUTO NACIONAL DE ESTADISTICA, CONCEPTO: DEPÓSITO POR VENTAS DE LA OFICINA CENTRAL LA PAZ FECHA 03/01/2025, CUENTA DE DEPOSITO: CUENTA UNICA DEL TESORO</t>
  </si>
  <si>
    <t>00099021001 DEP.DE CHEQ.AJENOS,RET.DE CAM.,CONCEPTO: DEVOLUCION DE CC SEPTIEMBRE 2024,DEP.: LA VITALICIA SEGUROS Y REASEGUROS DE VIDA S.A. , PROCEDENCIA: BANCO BISA S.A., CHEQUE: 80818, FECHA DE EMISION:06/01/2025</t>
  </si>
  <si>
    <t>00283012002 DEP.DE CHEQ.AJENOS,RET.DE CAM.,CONCEPTO: PAGO DE CREDENCIALES POR REPOSICION,DEP.: AN-GERENCIA REGIONAL LA PAZ , PROCEDENCIA: BANCO UNION S.A., CHEQUE: 2819, FECHA DE EMISION:31/12/2024</t>
  </si>
  <si>
    <t>00291012008 DEP.DE CHEQ.AJENOS,RET.DE CAM.,CONCEPTO: DEPÓSITO,DEP.: VIVIANA AGUERO JUSTINIANO , PROCEDENCIA: BANCO UNION S.A., CHEQUE: 211555, FECHA DE EMISION:06/01/2025</t>
  </si>
  <si>
    <t>00099021001 DEP.DE CHEQ.AJENOS,RET.DE CAM.,CONCEPTO: INCAPACIDADES,DEP.: CAJA NACIONAL DE SALUD, PROCEDENCIA: BANCO UNION S.A., CHEQUE: 37948, FECHA DE EMISION:30/12/2024
DT - 010 - P - 3193</t>
  </si>
  <si>
    <t>00099021001 DEP.DE CHEQ.AJENOS,RET.DE CAM.,CONCEPTO: DEVOLUCION DE CC SEPTIEMBRE 2024,DEP.: LA VITALICIA SEGUROS Y REASEGUROS DE VIDA S.A. , PROCEDENCIA: BANCO BISA S.A., CHEQUE: 1869265, FECHA DE EMISION:06/01/2025</t>
  </si>
  <si>
    <t>NUMERO DE LIBRETA CUT: 03420102001 OPERACIÓN E18 TRANSFERENCIA DEL SISTEMA FINANCIERO POR CUENTA DE TERCEROS A LA CUT TRANSFERENCIA DE RECURSOS FIDEICOMISO AEVIVIENDA SALDOS NO UTILIZADOS A DICIEMBRE 2024</t>
  </si>
  <si>
    <t>PAGO A BID PRÉSTAMO 3487/BL-BO VCTO. 06-01-2025 POR CUENTA DE TGN , NTI. 019592 VALOR 06-01-2025 CAPITAL USD 2.327.020,41 INTERESES USD 1.832.360,56 CTA. 3987 CUENTA UNICA DEL TESORO LIB. 00099021001 REF.: COMISIONES BANCARIAS</t>
  </si>
  <si>
    <t>NUMERO DE LIBRETA CUT: 00099021001 OPERACIÓN E75 TRANSFERENCIA DE LA CUENTA FISCAL BUN A LA CUT EN MN TRANSF.FDOS.AL.BCB GOBIERNO AUTONOMO MUNICIPAL DE SORACACHI, CITE: G.A.M.S/ NÂ° 002/2025 CUENTA CUT 3987 LIBRETA NÂ° 00099021001</t>
  </si>
  <si>
    <t>NUMERO DE LIBRETA CUT: 00099021001 OPERACIÓN E75 TRANSFERENCIA DE LA CUENTA FISCAL BUN A LA CUT EN MN TRANSF.FDOS.AL.BCB GOBIERNO AUTONOMO MUNICIPAL DE ESCOMA CITE: GAME/MAE/COAY/N.001/2025 CUENTA CUT 3987 LIBRETA NÂ° 00099021001</t>
  </si>
  <si>
    <t>NUMERO DE LIBRETA CUT: 00099021001 OPERACIÓN E75 TRANSFERENCIA DE LA CUENTA FISCAL BUN A LA CUT EN MN TRANSF.FDOS.AL.BCB GOBIERNO AUTONOMO MUNICIPAL DE ESCOMA CITE: GAME/MAE/COAY/N.002/2025 CUENTA CUT 3987 LIBRETA NÂ° 00099021001</t>
  </si>
  <si>
    <t>NUMERO DE LIBRETA CUT: 00099021001 OPERACIÓN E75 TRANSFERENCIA DE LA CUENTA FISCAL BUN A LA CUT EN MN TRANSF.FDOS.AL.BCB GOBIERNO AUTONOMO MUNICIPAL DE HUMANATA CITE: GAMH/MAE/V.CH.M./001/2025 CUENTA CUT 3987 LIBRETA NÂ° 00099021001</t>
  </si>
  <si>
    <t>PAGO PRÉSTAMO VAR.ACRE.BILAT. VARIOS CLUB DE PARIS VCTO. 04-01-2025 POR CUENTA DE TGN, SEGÚN NOTA MEFP/VTCP/DGCP/UODP/No 001/2025 DE 03-01-2025, VALOR 06-01-2025 CAPITAL UFV 13.312.330,76 INTERESES UFV 1.147.717,22 CTA. 3987 CUENTA UNICA DEL TESORO LIB. 00099021001</t>
  </si>
  <si>
    <t>PAGO PRÉSTAMO VAR.ACRE.BILAT. VARIOS CLUB DE PARIS VCTO. 04-01-2025 POR CUENTA DE TGN, SEGÚN NOTA MEFP/VTCP/DGCP/UODP/No 001/2025 DE 03-01-2025, VALOR 06-01-2025 CAPITAL UFV 13.312.330,76 INTERESES UFV 1.147.717,22 CTA. 3987 CUENTA UNICA DEL TESORO LIB. 00099021001 REF.: COMISIONES BANCARIAS</t>
  </si>
  <si>
    <t>VENTA DE DIVISAS CON TRANSFERENCIA DE FONDOS A SOLICITUD DE YACIMIENTOS PETROLIFEROS FISCALES BOLIVIANOS SEGUN SOLICITUD 22367 REF: REPRESENTACION DE YPFB EN ARGENTINA PARA CUBRIR GASTOS OPERATIVOS MES AGOSTO 2024 PROC 570 LIB. 00513012003 LBP-YPFB (2011349681373)</t>
  </si>
  <si>
    <t>VENTA DE DIVISAS CON TRANSFERENCIA DE FONDOS A SOLICITUD DE YACIMIENTOS PETROLIFEROS FISCALES BOLIVIANOS SEGUN SOLICITUD 22366 REF: BOTRADING SA 1ER POST PAGO SUM PETROLEO CRUDO Y CONDENSADO MI 2024 OP UPCA 2684 HR DCIM 26943 2024 PROC 725 LIB. 00513012004 LBP-YPFB-UNICOMERCIAL (4030005415/1-2188907)</t>
  </si>
  <si>
    <t>VENTA DE DIVISAS CON TRANSFERENCIA DE FONDOS A SOLICITUD DE YACIMIENTOS PETROLIFEROS FISCALES BOLIVIANOS SEGUN SOLICITUD 22365 REF: BOTRADING SA 1ER POST PAGO SUM PETROLEO CRUDO Y CONDENSADO MI 2024 OP UPCA 2684 HR DCIM 26943 2024 PROC 724 LIB. 00513012004 LBP-YPFB-UNICOMERCIAL (4030005415/1-2188907)</t>
  </si>
  <si>
    <t>VENTA DE DIVISAS CON TRANSFERENCIA DE FONDOS A SOLICITUD DE YACIMIENTOS PETROLIFEROS FISCALES BOLIVIANOS SEGUN SOLICITUD 22364 REF: VITOL ENERGIA AMERICAS SA 32DO POST PAGO SUM HIDR LIQ SUR ORIENTE 2023 OP UPCA 1180 HR GPDI 9819 2024 PROC 723 LIB. 00513012004 LBP-YPFB-UNICOMERCIAL (4030005415/1-2188907)</t>
  </si>
  <si>
    <t>VENTA DE DIVISAS CON TRANSFERENCIA DE FONDOS A SOLICITUD DE YACIMIENTOS PETROLIFEROS FISCALES BOLIVIANOS SEGUN SOLICITUD 22363 REF: VITOL ENERGIA AMERICAS SA 32DO POST PAGO SUM HIDR LIQ SUR ORIENTE 2023 OP UPCA 1180 HR GPDI 9819 2024 PROC 722 LIB. 00513012004 LBP-YPFB-UNICOMERCIAL (4030005415/1-2188907)</t>
  </si>
  <si>
    <t>VENTA DE DIVISAS CON TRANSFERENCIA DE FONDOS A SOLICITUD DE YACIMIENTOS PETROLIFEROS FISCALES BOLIVIANOS SEGUN SOLICITUD 22362 REF: VITOL ENERGIA AMERICAS SA 32DO POST PAGO SUM HIDR LIQ SUR ORIENTE 2023 OP UPCA 1180 HR GPDI 9819 2024 PROC 721 LIB. 00513012004 LBP-YPFB-UNICOMERCIAL (4030005415/1-2188907)</t>
  </si>
  <si>
    <t>VENTA DE DIVISAS CON TRANSFERENCIA DE FONDOS A SOLICITUD DE YACIMIENTOS PETROLIFEROS FISCALES BOLIVIANOS SEGUN SOLICITUD 22358 REF: TRAFIGURA PTE LTD 1ER POST PAGO SUM HIDR LIQ OCCIDENTE 2024 OP UPCA 1560 HR DCIM 13272 2024 PROC 712 LIB. 00513012004 LBP-YPFB-UNICOMERCIAL (4030005415/1-2188907)</t>
  </si>
  <si>
    <t>VENTA DE DIVISAS CON TRANSFERENCIA DE FONDOS A SOLICITUD DE YACIMIENTOS PETROLIFEROS FISCALES BOLIVIANOS SEGUN SOLICITUD 22359 REF: TRAFIGURA PTE LTD 1ER POST PAGO SUM HIDR LIQ OCCIDENTE 2024 OP UPCA 1560 HR DCIM 13272 2024 PROC 714 LIB. 00513012004 LBP-YPFB-UNICOMERCIAL (4030005415/1-2188907)</t>
  </si>
  <si>
    <t>VENTA DE DIVISAS CON TRANSFERENCIA DE FONDOS A SOLICITUD DE YACIMIENTOS PETROLIFEROS FISCALES BOLIVIANOS SEGUN SOLICITUD 22360 REF: TRAFIGURA PTE LTD 1ER POST PAGO SUM HIDR LIQ OCCIDENTE 2024 OP UPCA 1560 HR DCIM 13272 2024 PROC 715 LIB. 00513012004 LBP-YPFB-UNICOMERCIAL (4030005415/1-2188907)</t>
  </si>
  <si>
    <t>VENTA DE DIVISAS CON TRANSFERENCIA DE FONDOS A SOLICITUD DE YACIMIENTOS PETROLIFEROS FISCALES BOLIVIANOS SEGUN SOLICITUD 22361 REF: VITOL ENERGIA AMERICAS SA 32DO POST PAGO SUM HIDR LIQ SUR ORIENTE 2023 OP UPCA 1180 HR GPDI 9819 2024 PROC 720 LIB. 00513012004 LBP-YPFB-UNICOMERCIAL (4030005415/1-2188907)</t>
  </si>
  <si>
    <t>||TRANSFERENCIA DE FONDOS S/G MENSAJES SWIFT NROS. 217 Y 216 DE LA FECHA. Y NOTA CITE ABE-DGE 166/2024 DE LA AGENCIA BOLIVIANA DE CORREOS DE F.6.03.2024 (SECTOR PÚBLICO) A LA LIBRETA 585012001 - AGENCIA BOLIVIANA ESPACIAL-ABE ; P/CTA DE IKO MEDIA GROUP AG</t>
  </si>
  <si>
    <t>VENTA DE DIVISAS CON TRANSFERENCIA DE FONDOS A SOLICITUD DE YACIMIENTOS PETROLIFEROS FISCALES BOLIVIANOS SEGUN SOLICITUD 22370 REF: CAMIN CARGO CONTROL CHILE LTDA SERV DE INSP PLANTAS DE ALMACENAJE CHILE OP UPCA 2753 HR VPNO 41367 2024 PROC 696 LIB. 00513012004 LBP-YPFB-UNICOMERCIAL (4030005415/1-2188907)</t>
  </si>
  <si>
    <t>VENTA DE DIVISAS CON TRANSFERENCIA DE FONDOS A SOLICITUD DE YACIMIENTOS PETROLIFEROS FISCALES BOLIVIANOS SEGUN SOLICITUD 22371 REF: INTERTEK TESTING SERVICES PERU SA INSP PLANTA ALMACENAJE PERU OP UPCA 2685 HR VPNO 41260 2024 PROC 697 LIB. 00513012004 LBP-YPFB-UNICOMERCIAL (4030005415/1-2188907)</t>
  </si>
  <si>
    <t>VENTA DE DIVISAS CON TRANSFERENCIA DE FONDOS A SOLICITUD DE YACIMIENTOS PETROLIFEROS FISCALES BOLIVIANOS SEGUN SOLICITUD 22372 REF: INTERTEK TESTING SERVICES PERU SA INSP PLANTA ALMACENAJE PERU OP UPCA 2687 HR VPNO 41261 2024 PROC 699 LIB. 00513012004 LBP-YPFB-UNICOMERCIAL (4030005415/1-2188907)</t>
  </si>
  <si>
    <t>VENTA DE DIVISAS CON TRANSFERENCIA DE FONDOS A SOLICITUD DE YACIMIENTOS PETROLIFEROS FISCALES BOLIVIANOS SEGUN SOLICITUD 22373 REF: INTERTEK TESTING SERVICES PERU SA INSP PLANTA ALMACENAJE PERU OP UPCA 2688 HR VPNO 41262 2024 PROC 700 LIB. 00513012004 LBP-YPFB-UNICOMERCIAL (4030005415/1-2188907)</t>
  </si>
  <si>
    <t>VENTA DE DIVISAS CON TRANSFERENCIA DE FONDOS A SOLICITUD DE YACIMIENTOS PETROLIFEROS FISCALES BOLIVIANOS SEGUN SOLICITUD 22374 REF: INTERTEK TESTING SERVICES PERU SA INSP PLANTA ALMACENAJE PERU OP UPCA 2686 HR VPNO 41259 2024 PROC 698 LIB. 00513012004 LBP-YPFB-UNICOMERCIAL (4030005415/1-2188907)</t>
  </si>
  <si>
    <t>VENTA DE DIVISAS CON TRANSFERENCIA DE FONDOS A SOLICITUD DE YACIMIENTOS PETROLIFEROS FISCALES BOLIVIANOS SEGUN SOLICITUD 22375 REF: TRAFIGURA PTE LTD 1ER POST PAGO SUM HIDR LIQ OCCIDENTE 2024 OP UPCA 1560 HR DCIM 13272 2024 PROC 713 LIB. 00513012004 LBP-YPFB-UNICOMERCIAL (4030005415/1-2188907)</t>
  </si>
  <si>
    <t>VENTA DE DIVISAS CON TRANSFERENCIA DE FONDOS A SOLICITUD DE YACIMIENTOS PETROLIFEROS FISCALES BOLIVIANOS SEGUN SOLICITUD 22376 REF: REPRESENTACION DE YPFB EN BRASIL PARA CUBRIR GASTOS OPERATIVOS 4TO TRIMESTRE 2024 OP DUER 512 2024 PROC 648 LIB. 00513012003 LBP-YPFB (2011349681373)</t>
  </si>
  <si>
    <t>||REGULARIZACIÓN DE NUESTRA OPERACIÓN NRO.1115720 DE LA FECHA SEGÚN DOCUMENTACIÓN ADJUNTA Y NOTA DGAC/10571/2024 (HRE-TSO-4549), ENVIADA POR LA DIRECCIÓN GENERAL DE AERONÁUTICA CIVIL DEBITO DE LA LIBRETA 00117012001 DGAC, REPOSICIÓN DE ÚTILES DE ESCRITORIO.</t>
  </si>
  <si>
    <t>||REGULARIZACIÓN DE NUESTRA OPERACIÓN N° 1115722 DE LA FECHA SEGÚN CORREO ELECTRONICO DE LA FECHA Y NOTA CITE CITE DGAC/10571/2024 DE F.14.03.2024 (HRE-TGL-4549) ENVIADA POR LA DIRECCION GENERAL DE AERONAUTICA CIVIL. DEBITO DE LA LIBRETA 00117012001 DGAC, REPOSICIÓN DE ÚTILES DE ESCRITORIO.</t>
  </si>
  <si>
    <t>00670012003 DEPOSITO DE EFECTIVO, DEPOSITANTE: MARIA LUCIA GOMEZ RIVERO, CONCEPTO: DEPÓSITO, CUENTA DE DEPOSITO: CUENTA UNICA DEL TESORO</t>
  </si>
  <si>
    <t>00099021001 DEPOSITO DE EFECTIVO, DEPOSITANTE: ADMINISTRADORA BOLIVIANA DE CARRETERAS-ABC, CONCEPTO: INCAPACIDAD TEMPORAL (JULIO CESAR BARRIONUEVO), CUENTA DE DEPOSITO: CUENTA UNICA DEL TESORO</t>
  </si>
  <si>
    <t>00016011101 DEPOSITO DE EFECTIVO, DEPOSITANTE: LIBRERIA DE MINISTERIO DE EDUCACION, CONCEPTO: VENTA DE MATERIAL BIBLIOGRAFICO Y/O MULTIMEDIA DE LA LIBRERIA DEL MINISTERIO DE EDUCACION, CUENTA DE DEPOSITO: CUENTA UNICA DEL TESORO</t>
  </si>
  <si>
    <t>00020051101 DEPOSITO DE EFECTIVO, DEPOSITANTE: IVAN QUINO ALIAGA, CONCEPTO: DEPÓSITO, CUENTA DE DEPOSITO: CUENTA UNICA DEL TESORO</t>
  </si>
  <si>
    <t>00046041101 DEPOSITO DE EFECTIVO, DEPOSITANTE: SANDRA YAKELIN PACO VALLEJOS, CONCEPTO: DEV. VIATICOS, CUENTA DE DEPOSITO: CUENTA UNICA DEL TESORO</t>
  </si>
  <si>
    <t>00099021001 DEPOSITO DE EFECTIVO, DEPOSITANTE: AYGC FOTOCOPIAS, CONCEPTO: PAGO DE LUZ MINISTERIO DE JUSTICIA, CUENTA DE DEPOSITO: CUENTA UNICA DEL TESORO</t>
  </si>
  <si>
    <t>00099021001 DEP.DE CHEQ.AJENOS,RET.DE CAM.,CONCEPTO: POR FALTAS DEL PERSONAL MES 11/2024 PLANILLA N°63,DEP.: ANH , PROCEDENCIA: BANCO UNION S.A., CHEQUE: 7825, FECHA DE EMISION:03/01/2025</t>
  </si>
  <si>
    <t>00099021001 DEP.DE CHEQ.AJENOS,RET.DE CAM.,CONCEPTO: POR FALTAS DE CONSULTORES DE LINEA MES 08/2024 PLANILLA N°60,DEP.: ANH , PROCEDENCIA: BANCO UNION S.A., CHEQUE: 7824, FECHA DE EMISION:03/01/2025</t>
  </si>
  <si>
    <t>00099021001 DEP.DE CHEQ.AJENOS,RET.DE CAM.,CONCEPTO: DEVOLUCION DE RECURSOS NO EJECUTADOS,DEP.: GAM COMBAYA , PROCEDENCIA: BANCO UNION S.A., CHEQUE: 4439, FECHA DE EMISION:31/12/2024</t>
  </si>
  <si>
    <t>00047377001 DEP.DE CHEQ.AJENOS,RET.DE CAM.,CONCEPTO: DEVOLUCION FONDO ROTATIVO,DEP.: LARISSA PEREZ , PROCEDENCIA: BANCO UNION S.A., CHEQUE: 128, FECHA DE EMISION:31/12/2024</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</si>
  <si>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t>
  </si>
  <si>
    <t>COBRO COSTOS DE PAPELERIA POR REGULARIZACION DE TRANSFERENCIA DEL EXTERIOR POR ORDEN DE PUMA ENERGY PARAGUAY SA (ASUNCIÓN PARAGUAY) REF.: S0650033700201 FECHA VALOR 3/01/2025 LIB. 00513062002 YPFB - EXPORTACIÓN DE GLP Y OTROS-BOLIVIANOS</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</si>
  <si>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t>
  </si>
  <si>
    <t>A:00373024105 Débito Automático por incumplimiento del Gobierno Autónomo Municipal de Roboré (GAM ROB) – Santa Cruz, correspondiente al Convenio Intergubernativo de Financiamiento FDI/CONV/N°316/2017, suscrito entre el FDI y el GAM ROB correspondiente al proyecto “Mejoramiento de la Actividad Pecuaria con Recuperación de Barbecho en 16 Comunidades del Municipio de Roboré”, de fecha 09 de julio de 2019.</t>
  </si>
  <si>
    <t>PAGO A CAF PRÉSTAMO CFA012050 VCTO. 07-01-2025 POR CUENTA DE TGN , NTI. 019562 VALOR 07-01-2025 INTERESES USD 472.288,45 COMISIONES USD 56.037,45 CTA. 3987 CUENTA UNICA DEL TESORO LIB. 00099021001 REF.: COMISIONES BANCARIAS</t>
  </si>
  <si>
    <t>VENTA DE DIVISAS CON TRANSFERENCIA DE FONDOS A SOLICITUD DE YACIMIENTOS PETROLIFEROS FISCALES BOLIVIANOS SEGUN SOLICITUD 22378 REF: REPRESENTACION DE YPFB EN ARGENTINA PARA CUBRIR GASTOS OPERATIVOS MES NOVIEMBRE 2024 PROC 706 LIB. 00513012003 LBP-YPFB (2011349681373)</t>
  </si>
  <si>
    <t>VENTA DE DIVISAS CON TRANSFERENCIA DE FONDOS A SOLICITUD DE YACIMIENTOS PETROLIFEROS FISCALES BOLIVIANOS SEGUN SOLICITUD 22377 REF: REPRESENTACION DE YPFB EN ARGENTINA PARA CUBRIR GASTOS OPERATIVOS MES DICIEMBRE 2024 PROC 708 LIB. 00513012003 LBP-YPFB (2011349681373)</t>
  </si>
  <si>
    <t>VENTA DE DIVISAS CON TRANSFERENCIA DE FONDOS A SOLICITUD DE YACIMIENTOS PETROLIFEROS FISCALES BOLIVIANOS SEGUN SOLICITUD 22383 REF: CAMIN CARGO CONTROL ARGENTINA SA SERV DE INSP PLANTAS DE ALMAC ARGENTINA PARAGUAY OP UPCA 1983 HR VPNO 29183 2024 PROC 561 LIB. 00513012004 LBP-YPFB-UNICOMERCIAL (4030005415/1-2188907)</t>
  </si>
  <si>
    <t>VENTA DE DIVISAS CON TRANSFERENCIA DE FONDOS A SOLICITUD DE YACIMIENTOS PETROLIFEROS FISCALES BOLIVIANOS SEGUN SOLICITUD 22382 REF: CAMIN CARGO CONTROL ARGENTINA SA SERV DE INSP PLANTAS DE ALM ARGENTINA PARAGUAY OP UPCA 2283 HR VPNO 33556 2024 PROC 631 LIB. 00513012004 LBP-YPFB-UNICOMERCIAL (4030005415/1-2188907)</t>
  </si>
  <si>
    <t>VENTA DE DIVISAS CON TRANSFERENCIA DE FONDOS A SOLICITUD DE YACIMIENTOS PETROLIFEROS FISCALES BOLIVIANOS SEGUN SOLICITUD 22381 REF: CAMIN CARGO CONTROL CHILE LTDA SERV DE INSP PLANTAS DE ALMACENAJE CHILE OP UPCA 2282 HR VPNO 33558 2024 PROC 592 LIB. 00513012003 LBP-YPFB (2011349681373)</t>
  </si>
  <si>
    <t>VENTA DE DIVISAS CON TRANSFERENCIA DE FONDOS A SOLICITUD DE YACIMIENTOS PETROLIFEROS FISCALES BOLIVIANOS SEGUN SOLICITUD 22380 REF: CAMIN CARGO CONTROL ARGENTINA SA SERV DE INSP PLANTAS DE ALM ARGENTINA PARAGUAY OP UPCA 2482 HR VPNO 37689 2024 PROC 682 LIB. 00513012004 LBP-YPFB-UNICOMERCIAL (4030005415/1-2188907)</t>
  </si>
  <si>
    <t>VENTA DE DIVISAS CON TRANSFERENCIA DE FONDOS A SOLICITUD DE YACIMIENTOS PETROLIFEROS FISCALES BOLIVIANOS SEGUN SOLICITUD 22379 REF: CAMIN CARGO CONTROL CHILE LTDA SERV DE INSP PLANTAS DE ALMACENAJE CHILE OP UPCA 2450 HR VPNO 37358 2024 PROC 671 LIB. 00513012004 LBP-YPFB-UNICOMERCIAL (4030005415/1-2188907)</t>
  </si>
  <si>
    <t>NUMERO DE LIBRETA CUT: 00283012001 OPERACIÓN E18 TRANSFERENCIA DEL SISTEMA FINANCIERO POR CUENTA DE TERCEROS A LA CUT SOL. ESC. DE SOCIEDAD JENNEFER S.R.L.</t>
  </si>
  <si>
    <t>NUMERO DE LIBRETA CUT: 00099021001 OPERACIÓN E75 TRANSFERENCIA DE LA CUENTA FISCAL BUN A LA CUT EN MN TRANSF.FDOS.AL.BCB UNIVERSIDAD AMAZONICA DE PANDO CITE DAF/TESORERIA NÂ° 004/2025 CUENTA CUT 3987 LIBRETA NÂ° 00099021001</t>
  </si>
  <si>
    <t>NUMERO DE LIBRETA CUT: 00099021001 OPERACIÓN E75 TRANSFERENCIA DE LA CUENTA FISCAL BUN A LA CUT EN MN TRANSF.FDOS.AL.BCB GOBIERNO AUTONOMO MUNICIPAL DE COLLANA CITE: G.A.M.C./MAE.E./RJPE/NRO 001/2025 CUENTA CUT 3987 LIBRETA NÂ° 00099021001</t>
  </si>
  <si>
    <t>TRANSFERENCIA DEL EXTERIOR SEGUN SWIFT NO.228 Y NO.227 DE FECHA 07/01/2025 ORDENANTE: CAMMESA (BUENOS AIRES) REF.: CRED TRB0540669284000 LIB. 00514012005 ENDE-Bs. ING EGR INTERCAMBIO INTERNAL ENERGIA ELECTRICA</t>
  </si>
  <si>
    <t>COBRO COSTOS DE PAPELERIA SEGUN TRANSFERENCIA DEL EXTERIOR POR ORDEN DE CAMMESA (BUENOS AIRES) REF.: CRED TRB0540669284000 LIB. 00514012005 ENDE-Bs. ING EGR INTERCAMBIO INTERNAL ENERGIA ELECTRICA</t>
  </si>
  <si>
    <t>NUMERO DE LIBRETA CUT: 00010011101 OPERACIÓN E18 TRANSFERENCIA DEL SISTEMA FINANCIERO POR CUENTA DE TERCEROS A LA CUT SOL. ESC. DE DHL SRL</t>
  </si>
  <si>
    <t>||TRANSFERENCIA DE FONDOS S/G MENSAJES SWIFT NROS. 281 Y 249 DE LA FECHA Y NOTA CITE DGAC/10571/2024 DE F.14.03.2024 (HRE-TGL-4549) DE LA DIRECCION GENERAL DE AERONAUTICA CIVIL (SECTOR PÚBLICO). DEBITO DE LA LIBRETA 00117012001 DGAC, REPOSICIÓN DE ÚTILES DE ESCRITORIO.</t>
  </si>
  <si>
    <t>'COBRO DE'||ÚTILES DE ESCRITORIO POR EL COMPROBANTE NRO. 1115835 DE LA FECHA, S/G. NOTA GAFC-0803/DFC/URTE-0153/2024 DE FECHA 26/3/2024 (HRE-TGL-5158) ENVIADO POR YACIMIENTOS PETROLÍFEROS FISCALES BOLIVIANOS. DÉBITO DE LA LIBRETA 00513022001 YPFB-"OPERACIONES" COBRO DE ÚTILES DE ESCRITORIO.</t>
  </si>
  <si>
    <t>'COBRO DE'||ÚTILES DE ESCRITORIO POR EL COMPROBANTE NRO.1115834 DE LA FECHA S/G. NOTA CITE GAFC-803/ DFC/URTE-0153/2024 DE F.26.03.2024 (HRE-TGL-5158) ENVIADA POR YACIMIENTOS PETROLIFEROS FISCALES BOLIVIANOS DÉBITO DE LA LIBRETA 00513022001 YPFB - OPERACIONES, REPOSICIÓN DE ÚTILES DE ESCRITORIO.</t>
  </si>
  <si>
    <t>||TRANSFERENCIA DE FONDOS POR PARTE DEL TGN, PARA PAGO DE COMISIÓN POR ADMINISTRACIÓN DE TÍTULOS DEL TESORO CORRESPONDIENTE A DICIEMBRE, SEGÚN NOTA MEFP/VTCP/DGCP/UODP/N° 012/2025 DE FECHA 07-01-2025 DEL MEFP, LIBRETA 00099021001 TGN - RECURSOS ORDINARIOS  MONEDA NACIONAL LIBRETA 00099021001 TGN - RECURSOS ORDINARIOS  MONEDA NACIONAL</t>
  </si>
  <si>
    <t>00597022001 DEPOSITO DE EFECTIVO, DEPOSITANTE: CYTEC DE MEXICO SA, CONCEPTO: DEPÓSITO POR EMISION DE CARTA DE CREDITO, CUENTA DE DEPOSITO: CUENTA UNICA DEL TESORO</t>
  </si>
  <si>
    <t>00099021001 DEP.DE CHEQ.AJENOS,RET.DE CAM.,CONCEPTO: DEVOLUCION DE SALDO NO EJECUTADO,DEP.: GOB. AUTONOMO MCPAL. COROCORO , PROCEDENCIA: BANCO UNION S.A., CHEQUE: 5691, FECHA DE EMISION:31/12/2024</t>
  </si>
  <si>
    <t>00070011102 DEP.DE CHEQ.AJENOS,RET.DE CAM.,CONCEPTO: DEVOLUCION,DEP.: SERGIO CARDOZO SUBIETA , PROCEDENCIA: BANCO UNION S.A., CHEQUE: 11483, FECHA DE EMISION:07/01/2025</t>
  </si>
  <si>
    <t>00291012008 DEP.DE CHEQ.AJENOS,RET.DE CAM.,CONCEPTO: DEPÓSITO,DEP.: CARMEN CRESPO HERRERA , PROCEDENCIA: BANCO UNION S.A., CHEQUE: 211556, FECHA DE EMISION:08/01/2025</t>
  </si>
  <si>
    <t>00099021001 DEP.DE CHEQ.AJENOS,RET.DE CAM.,CONCEPTO: DEVOLUCION,DEP.: HEINAR GUDY SALAZAR OJEDA , PROCEDENCIA: BANCO UNION S.A., CHEQUE: 211557, FECHA DE EMISION:08/01/2025</t>
  </si>
  <si>
    <t>00099021001 DEPOSITO DE EFECTIVO, DEPOSITANTE: ANDREE SOLIZ REYNALDO MOISES, CONCEPTO: DEVOLUCION DE PAGO ABRIL 2024, CUENTA DE DEPOSITO: CUENTA UNICA DEL TESORO/DJBR</t>
  </si>
  <si>
    <t>00099021001 DEPOSITO DE EFECTIVO, DEPOSITANTE: ANDREE SOLIZ REYNALDO MOISES, CONCEPTO: DEVOLUCION DE PAGO RETROACTIVO 2024, CUENTA DE DEPOSITO: CUENTA UNICA DEL TESORO/DJBR</t>
  </si>
  <si>
    <t>00099021001 DEPOSITO DE EFECTIVO, DEPOSITANTE: ANDREE SOLIZ REYNALDO MOISES, CONCEPTO: DEVOLUCION DE PAGO MAYO 2024, CUENTA DE DEPOSITO: CUENTA UNICA DEL TESORO/DJBR</t>
  </si>
  <si>
    <t>00099021001 DEPOSITO DE EFECTIVO, DEPOSITANTE: ANDREE SOLIZ REYNALDO MOISES, CONCEPTO: DEVOLUCION DE PAGO JUNIO 2024, CUENTA DE DEPOSITO: CUENTA UNICA DEL TESORO/DJBR</t>
  </si>
  <si>
    <t>00099021001 DEPOSITO DE EFECTIVO, DEPOSITANTE: ANDREE SOLIZ REYNALDO MOISES, CONCEPTO: DEVOLUCION DE PAGO JULIO 2024, CUENTA DE DEPOSITO: CUENTA UNICA DEL TESORO/DJBR</t>
  </si>
  <si>
    <t>NUMERO DE LIBRETA CUT: 00099021001 OPERACIÓN E75 TRANSFERENCIA DE LA CUENTA FISCAL BUN A LA CUT EN MN TRANSF.FDOS.AL.BCB GOB. AUTONOMO MCPAL. DE COLOMI CITE: GAMC / 004/2025 CUENTA CUT 3987069001 LIBRETA NÂ° 00099021001</t>
  </si>
  <si>
    <t>TRANSFERENCIA DEL EXTERIOR SEGUN SWIFT NO.324 DE FECHA 08/01/2025 ORDENANTE: CONSULADO GENERAL DE BOLIVIA EN WASHINGTON REF.: RECAUDACIONES EXTERIOR CÉDULAS DE IDENTIDAD DICIEMBRE 2024 LIB. 00340012005 SEGIP - RECAUDACION EXTERIOR - CEDULAS DE IDENTIDAD</t>
  </si>
  <si>
    <t>TRANSFERENCIA DEL EXTERIOR SEGUN SWIFT NO.325 DE FECHA 08/01/2025 ORDENANTE: CONSULADO GERAL DA BOLIVIA (BR/SAO PAULO) REF.: RECAUDACIÓN EXTERIOR CÉDULA DE IDENTIDAD LIB. 00340012005 SEGIP - RECAUDACION EXTERIOR - CEDULAS DE IDENTIDAD</t>
  </si>
  <si>
    <t>COBRO COSTOS DE PAPELERIA POR REGULARIZACION DE TRANSFERENCIA DEL EXTERIOR POR ORDEN DE YPF EXPLORACIÓN + PRODUCCIÓN DE FERMIN PERALTA TORRES REF.: ATS OF 25/01/07 FECHA VALOR 7/01/2025 LIB. 00513012007 YPFB - RECURSOS NACIONALIZACIÓN</t>
  </si>
  <si>
    <t>COBRO COSTOS DE PAPELERIA SEGUN TRANSFERENCIA DEL EXTERIOR POR ORDEN DE SOLGAS SA (LIMA PERÚ) REF.: CRED 550 2383338 FECHA VALOR 7/01/2025 LIB. 00513062002 YPFB - EXPORTACIÓN DE GLP Y OTROS-BOLIVIANOS</t>
  </si>
  <si>
    <t>COBRO COSTOS DE PAPELERIA SEGUN TRANSFERENCIA DEL EXTERIOR POR ORDEN DE PUMA ENERGY PARAGUAY SA (ASUNCIÓN PARAGUAY) REF.: 0682975007FS - S004755 FECHA VALOR 7/01/2025 LIB. 00513062002 YPFB - EXPORTACIÓN DE GLP Y OTROS-BOLIVIANOS</t>
  </si>
  <si>
    <t>COBRO COSTOS DE PAPELERIA SEGUN TRANSFERENCIA DEL EXTERIOR POR ORDEN DE CONSULADO GENERAL DE BOLIVIA EN WASHINGTON REF.: RECAUDACIONES EXTERIOR CÉDULAS DE IDENTIDAD DICIEMBRE 2024 LIB. 00340012003 RECAUDACION EXTRANJERIA - C.I. -L.C.</t>
  </si>
  <si>
    <t>COBRO COSTOS DE PAPELERIA SEGUN TRANSFERENCIA DEL EXTERIOR POR ORDEN DE CONSULADO GERAL DA BOLIVIA (BR/SAO PAULO) REF.: RECAUDACIÓN EXTERIOR CÉDULA DE IDENTIDAD LIB. 00340012003 RECAUDACION EXTRANJERIA - C.I. -L.C.</t>
  </si>
  <si>
    <t>COBRO COSTOS DE PAPELERIA SEGUN TRANSFERENCIA DEL EXTERIOR POR ORDEN DE GAS CORONA S A E C A (ASUNCIÓN PARAGUAY) REF.: S06500735E3D01 FECHA VALOR 7/01/2025 LIB. 00513062002 YPFB - EXPORTACIÓN DE GLP Y OTROS-BOLIVIANOS</t>
  </si>
  <si>
    <t>'COBRO DE'||ÚTILES DE ESCRITORIO POR EL COMPROBANTE NRO.1115897 DE LA FECHA S/G. NOTA CITE GAFC-803/ DFC/URTE-0153/2024 DE F.26.03.2024 (HRE-TGL-5158) ENVIADA POR YACIMIENTOS PETROLIFEROS FISCALES BOLIVIANOS DÉBITO DE LA LIBRETA 00513022001 YPFB - OPERACIONES, REPOSICIÓN DE ÚTILES DE ESCRITORIO.</t>
  </si>
  <si>
    <t>'COBRO DE'||ÚTILES DE ESCRITORIO POR EL COMPROBANTE NRO.1115910 DE LA FECHA S/G. NOTA CITE GAFC-803/ DFC/URTE-0153/2024 DE F.26.03.2024 (HRE-TGL-5158) ENVIADA POR YACIMIENTOS PETROLIFEROS FISCALES BOLIVIANOS DEBITO DE LA LIBRETA 00513022001 YPFB  OPERACIONES</t>
  </si>
  <si>
    <t>||TRANSFERENCIA DE FONDOS S/G MENSAJES SWIFTS NROS. 374-380 EN ATENCIÓN A NOTA: DGAC/10571/2024 DE F.14/3/2024 (HRE-TGL-4549) ENVIADO POR LA DIRECCIÓN GENERAL DE AERONÁUTICA CIVIL (SECTOR PÚBLICO). DEBITO DE LA LIBRETA 00117012001 DGAC, REPOSICIÓN ÚTILES DE ESCRITORIO.</t>
  </si>
  <si>
    <t>'COBRO DE'||ÚTILES DE ESCRITORIO POR EL COMPROBANTE NRO. 1115927 DE LA FECHA, S/G. NOTA GAFC-0803/DFC/URTE-0153/2024 DE FECHA 26/3/2024 (HRE-TGL-5158) ENVIADO POR YACIMIENTOS PETROLÍFEROS FISCALES BOLIVIANOS. DÉBITO DE LA LIBRETA 00513022001 YPFB-"OPERACIONES" COBRO DE ÚTILES DE ESCRITORIO.</t>
  </si>
  <si>
    <t>||REGULARIZACIÓN DE NUESTRA OPERACIÓN N°1115907 DE LA FECHA SEGÚN CORREO ELECTRONICO DE LA FECHA ENVIADO POR LA DIRECCION GENERAL DE AERONAUTICA CIVIL (SECTOR PÚBLICO). DEBITO DE LA LIBRETA 00117012001 DGAC, REPOSICIÓN DE ÚTILES DE ESCRITORIO.</t>
  </si>
  <si>
    <t>00290182001 DEPOSITO DE EFECTIVO, DEPOSITANTE: LUIS FERNANDO VIAÑA ALTAMIRANO, CONCEPTO: PAGO CONSUMO DE AGUA MES DICIEMBRE, CUENTA DE DEPOSITO: CUENTA UNICA DEL TESORO</t>
  </si>
  <si>
    <t>00290182001 DEPOSITO DE EFECTIVO, DEPOSITANTE: LUSI FERNANDO VIAÑA ALTAMIRANO, CONCEPTO: PAGO CONSUMO DE ENERGIA ELECTRICA MES DICIEMBRE, CUENTA DE DEPOSITO: CUENTA UNICA DEL TESORO</t>
  </si>
  <si>
    <t>00099021001 DEPOSITO DE EFECTIVO, DEPOSITANTE: LUIS ALBERTO SILES SEVERICH, CONCEPTO: REVERSION, CUENTA DE DEPOSITO: CUENTA UNICA DEL TESORO</t>
  </si>
  <si>
    <t>00099021001 DEPOSITO DE EFECTIVO, DEPOSITANTE: DORIAN ALEXANDER ROMERO ALCOCER, CONCEPTO: DEVOLUCION POR CONCEPTO DE COLEGIATURA, CUENTA DE DEPOSITO: CUENTA UNICA DEL TESORO</t>
  </si>
  <si>
    <t>00099021001 DEPOSITO DE EFECTIVO, DEPOSITANTE: DORIAN ALEXANDER ROMERO ALCOCER, CONCEPTO: DEVOLUCION POR CONCEPTO DE COLEGIATURTA, CUENTA DE DEPOSITO: CUENTA UNICA DEL TESORO</t>
  </si>
  <si>
    <t>00099021001 DEPOSITO DE EFECTIVO, DEPOSITANTE: RAFAEL FELIX PINEDA PINEDA, CONCEPTO: DEVOLUCION DE RECURSOS POR EL PAGO DE REFRIGERIOS EN DEMASIA - DIC/2024, CUENTA DE DEPOSITO: CUENTA UNICA DEL TESORO/DJBR</t>
  </si>
  <si>
    <t>00099021001 DEPOSITO DE EFECTIVO, DEPOSITANTE: JIMMY VASQUEZ RODRIGUEZ-FAB, CONCEPTO: REVERSION COMBUSTIBLE PREV 4 PAGO 7 PART 34110 DGAJ/2024, CUENTA DE DEPOSITO: CUENTA UNICA DEL TESORO</t>
  </si>
  <si>
    <t>00099021001 DEPOSITO DE EFECTIVO, DEPOSITANTE: HERNAN ADHEMAR ALVAREZ ZELAYA-FAB, CONCEPTO: REVERSION COMBUSTIBLE PREV 4 PAGO 7 PART 34110 SECC TT.TT. MOTOR POOL/2024, CUENTA DE DEPOSITO: CUENTA UNICA DEL TESORO</t>
  </si>
  <si>
    <t>00099021001 DEPOSITO DE EFECTIVO, DEPOSITANTE: JOSEFINA TEODOSIA TORREZ DE CALLANCHO, CONCEPTO: DEVOLUCION DUODECIMA DE AGUINALDO, CUENTA DE DEPOSITO: CUENTA UNICA DEL TESORO</t>
  </si>
  <si>
    <t>00099021001 DEPOSITO DE EFECTIVO, DEPOSITANTE: CLAUDIO FANOR VALDIVIA VALDEZ, CONCEPTO: DEV. RECURSOS PAGO REFRIGERIO EN DEMASIA DIC/24, CUENTA DE DEPOSITO: CUENTA UNICA DEL TESORO/DJBR</t>
  </si>
  <si>
    <t>00099021001 DEPOSITO DE EFECTIVO, DEPOSITANTE: MARCO ANTONIO SANCHEZ VACA, CONCEPTO: DEV. RECURSOS PAGO REFRIGERIO EN DEMASIA DIC/24, CUENTA DE DEPOSITO: CUENTA UNICA DEL TESORO/DJBR</t>
  </si>
  <si>
    <t>00099021001 DEPOSITO DE EFECTIVO, DEPOSITANTE: GLORIA GLADYS AJPI CALLE, CONCEPTO: DEV. RECURSOS PAGO REFRIGERIO EN DEMASIA DIC/24, CUENTA DE DEPOSITO: CUENTA UNICA DEL TESORO/DJBR</t>
  </si>
  <si>
    <t>00099021001 DEPOSITO DE EFECTIVO, DEPOSITANTE: RICARDO RAMOS ZEBALLOS, CONCEPTO: DEV. RECURSOS PAGO REFRIGERIO EN DEMASIA DIC/24, CUENTA DE DEPOSITO: CUENTA UNICA DEL TESORO/DJBR</t>
  </si>
  <si>
    <t>00046171101 DEPOSITO DE EFECTIVO, DEPOSITANTE: LABORATORIOS EUROFARMA BOLIVIA S.A., CONCEPTO: POR SANCION, CUENTA DE DEPOSITO: CUENTA UNICA DEL TESORO</t>
  </si>
  <si>
    <t>00099021001 DEPOSITO DE EFECTIVO, DEPOSITANTE: EVELIN AVILES MALDONADO, CONCEPTO: DEV. RECURSOS PAGO REFRIGERIO EN DEMASIA DIC/24, CUENTA DE DEPOSITO: CUENTA UNICA DEL TESORO/DJBR</t>
  </si>
  <si>
    <t>00046171101 DEPOSITO DE EFECTIVO, DEPOSITANTE: MEDISEG, CONCEPTO: POR SANCION, CUENTA DE DEPOSITO: CUENTA UNICA DEL TESORO</t>
  </si>
  <si>
    <t>00046171101 DEPOSITO DE EFECTIVO, DEPOSITANTE: APPLEDENTAL BOLIVIA SRL, CONCEPTO: SANCION JURIDICA, CUENTA DE DEPOSITO: CUENTA UNICA DEL TESORO</t>
  </si>
  <si>
    <t>00099021001 DEPOSITO DE EFECTIVO, DEPOSITANTE: OTILIA HORTENCIA CONDORI CUNO, CONCEPTO: POR COBRO INDEVIDO (SEGUNDAS NUPCIAS) DE LOLA CELESTINA CUNO CANASA Q.E.P.D., CUENTA DE DEPOSITO: CUENTA UNICA DEL TESORO</t>
  </si>
  <si>
    <t>00099021001 DEPOSITO DE EFECTIVO, DEPOSITANTE: PLACIDO CORDERO TURPO, CONCEPTO: DEVOLUCION DE SALARIOS 3 MESES (ABRIL, MAYO Y JUNIO 2024) PLACIDO CORDERO TURPO - CI. 3463623, CUENTA DE DEPOSITO: CUENTA UNICA DEL TESORO</t>
  </si>
  <si>
    <t>00099021001 DEPOSITO DE EFECTIVO, DEPOSITANTE: MIGUEL LAURA TORREZ, CONCEPTO: DEVOLUCION PASAJE TERRESTRE, CUENTA DE DEPOSITO: CUENTA UNICA DEL TESORO</t>
  </si>
  <si>
    <t>00373024101 DEPOSITO DE EFECTIVO, DEPOSITANTE: VIRGINIA JANNETH PALOMINO, CONCEPTO: REPOSICION DE CREDENCIAL, CUENTA DE DEPOSITO: CUENTA UNICA DEL TESORO</t>
  </si>
  <si>
    <t>00222018015 DEPOSITO DE EFECTIVO, DEPOSITANTE: DANIEL SALDAÑO CASTILLO, CONCEPTO: DEVOLUCION, CUENTA DE DEPOSITO: CUENTA UNICA DEL TESORO</t>
  </si>
  <si>
    <t>00595012003 DEPOSITO DE EFECTIVO, DEPOSITANTE: JOSE LUIS MONZON MENDOZA, CONCEPTO: DEVOLUCION, CUENTA DE DEPOSITO: CUENTA UNICA DEL TESORO</t>
  </si>
  <si>
    <t>NUMERO DE LIBRETA CUT: 00099021001 OPERACIÓN E75 TRANSFERENCIA DE LA CUENTA FISCAL BUN A LA CUT EN MN TRANSF.FDOS.AL.BCB GOBIERNO AUTONOMO MUNICIPAL DE SAN JULIAN SEGÃN CARTA CITE: GAMSJ-MAE.OF.EXT.NÂ°0004/2025 A LA CUENTA ÃNICA DEL TESORO 3987 LIBRETA NÂ° 00099021001</t>
  </si>
  <si>
    <t>TRANSFERENCIA DEL EXTERIOR SEGUN SWIFT NO.415 DE FECHA 09/01/2025 ORDENANTE: CONSULADO DE BOLIVIA EN MADRID REF.: RECAUDACIÓN EXTERIOR 351 CÉDULAS DE IDENTIDAD CORRESPONDIENTES A DICIEMBRE 6.318. LIB. 00340012005 SEGIP - RECAUDACION EXTERIOR - CEDULAS DE IDENTIDAD</t>
  </si>
  <si>
    <t>NUMERO DE LIBRETA CUT: 00590012001 OPERACIÓN E18 TRANSFERENCIA DEL SISTEMA FINANCIERO POR CUENTA DE TERCEROS A LA CUT DEVOLUCION DE GARANTIAS EN EFECTIVO POLIZA UAR-LP0201-8261-0 BENEFICIARIO EMPRESA PUBLICA QUIPUS</t>
  </si>
  <si>
    <t>NUMERO DE LIBRETA CUT: 00572019205 OPERACIÓN E82 TRANSFERENCIA BDP FINPRO A LA CUT DESEMBOLSO 18 FINPRO 27 OP 20027 IMPLEMENTACION DE LA INDUSTRIA DE CARNICOS EN EL BENI EMAPA</t>
  </si>
  <si>
    <t>TRANSFERENCIA DEL EXTERIOR SEGUN SWIFT NO.413 DE FECHA 09/01/2025 ORDENANTE: CONSULADO DE BOLIVIA EN MADRID RECAUDACIÓN EXTERIOR 40 LICENCIAS DE CONDUCIR CORRESPONDIENTES A DICIEMBRE 2.400 LIB. 00340012004 SEGIP-RECAUDACION EXTERIOR-LICENCIAS DE CONDUCIR</t>
  </si>
  <si>
    <t>COBRO COSTOS DE PAPELERIA SEGUN TRANSFERENCIA DEL EXTERIOR POR ORDEN DE FIDEICOMISO HERCO-CKM (LIMA PERU) REF.: CRED EMB 42-2 CIST CONTRATO 48 FECHA VALOR 9/01/2025 LIB. 00513062002 YPFB - EXPORTACIÓN DE GLP Y OTROS-BOLIVIANOS</t>
  </si>
  <si>
    <t>COBRO COSTOS DE PAPELERIA SEGUN TRANSFERENCIA DEL EXTERIOR POR ORDEN DE CONSULADO DE BOLIVIA EN MADRID RECAUDACIÓN EXTERIOR 40 LICENCIAS DE CONDUCIR CORRESPONDIENTES A DICIEMBRE 2.400 LIB. 00340012003 RECAUDACION EXTRANJERIA - C.I. -L.C.</t>
  </si>
  <si>
    <t>COBRO COSTOS DE PAPELERIA SEGUN TRANSFERENCIA DEL EXTERIOR POR ORDEN DE CONSULADO DE BOLIVIA EN MADRID REF.: RECAUDACIÓN EXTERIOR 351 CÉDULAS DE IDENTIDAD CORRESPONDIENTES A DICIEMBRE 6.318. LIB. 00340012003 RECAUDACION EXTRANJERIA - C.I. -L.C.</t>
  </si>
  <si>
    <t>||COMISIONES QUE COBRA EL MUFG BANK LTD. POR PAGO FINAL JPY1.339.000 CORRESPONDIENTE A LA DONACIÓN JAPONESA N° 1660870 REF. 28-VJ-128B S/G MENSAJE SWIFT N° 396 DE 09-01-2025 Y NOTA ABC/GNA/SAF/ATE/2024-0508 DE FECHA 04-03-2024. CTA. 3987069001 - LIBRETA N° 00291012002 ABC-RECURSOS PROPIOS</t>
  </si>
  <si>
    <t>||COMISIONES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t>
  </si>
  <si>
    <t>'COBRO DE'||ÚTILES DE ESCRITORIO POR EL COMPROBANTE NRO.1116017 DE LA FECHA S/G. NOTA CITE GAFC-803/ DFC/URTE-0153/2024 DE F.26.03.2024 (HRE-TGL-5158) ENVIADA POR YACIMIENTOS PETROLIFEROS FISCALES BOLIVIANOS DEBITO DE LA LIBRETA 00513022001 YPFB  OPERACIONES</t>
  </si>
  <si>
    <t>'COBRO DE'||ÚTILES DE ESCRITORIO POR EL COMPROBANTE NRO.1116059 DE LA FECHA S/G. NOTA CITE GAFC-803/ DFC/URTE-0153/2024 DE F.26.03.2024 (HRE-TGL-5158) ENVIADA POR YACIMIENTOS PETROLIFEROS FISCALES BOLIVIANOS DÉBITO DE LA LIBRETA 00513022001 YPFB - OPERACIONES, REPOSICIÓN DE ÚTILES DE ESCRITORIO.</t>
  </si>
  <si>
    <t>||TRANSFERENCIA DE FONDOS S/G MENSAJE SWIFT NRO. 428 EN ATENCIÓN A CORREO ELECTRÓNICO Y NOTA: DGAC/10571/2024 DE F.14/3/2024 (HRE-TGL-4549) ENVIADO POR LA DIRECCIÓN GENERAL DE AERONÁUTICA CIVIL (SECTOR PÚBLICO). DEBITO DE LA LIBRETA 00117012001 DGAC, REPOSICIÓN ÚTILES DE ESCRITORIO.</t>
  </si>
  <si>
    <t>00099021001 DEPOSITO DE EFECTIVO, DEPOSITANTE: HERLAN AMERICO DIAZ APAZA, CONCEPTO: SALDO NO EJECUTADO, CUENTA DE DEPOSITO: CUENTA UNICA DEL TESORO</t>
  </si>
  <si>
    <t>00522012001 DEPOSITO DE EFECTIVO, DEPOSITANTE: JESUS ALVARES RAMOS, CONCEPTO: PAGO POR UN DIA SIN GOCE DE HABER, CUENTA DE DEPOSITO: CUENTA UNICA DEL TESORO</t>
  </si>
  <si>
    <t>00522012001 DEPOSITO DE EFECTIVO, DEPOSITANTE: XIMENA CHURA ORUÑO, CONCEPTO: PAGO POR UN DIA SIN GOCE DE HABER, CUENTA DE DEPOSITO: CUENTA UNICA DEL TESORO</t>
  </si>
  <si>
    <t>00099021001 DEPOSITO DE EFECTIVO, DEPOSITANTE: NATALIA XIMENA MEDINA CONDORI, CONCEPTO: DEVOLUCION PAGO DE HABERES DICIEMBRE 2024, CUENTA DE DEPOSITO: CUENTA UNICA DEL TESORO/DJBR</t>
  </si>
  <si>
    <t>00099021001 DEPOSITO DE EFECTIVO, DEPOSITANTE: ANDREE SOLIZ REYNALDO MOISES, CONCEPTO: DEVOLUCION DE PAGO AGOSTO 2024, CUENTA DE DEPOSITO: CUENTA UNICA DEL TESORO/DJBR</t>
  </si>
  <si>
    <t>00099021001 DEPOSITO DE EFECTIVO, DEPOSITANTE: MELISSA JOSELINE SANCHEZ GISBERT, CONCEPTO: DEV. RECURSOS PAGO REFRIGERIO EN DEMASIA -DIC/2024, CUENTA DE DEPOSITO: CUENTA UNICA DEL TESORO/DJBR</t>
  </si>
  <si>
    <t>00099021001 DEPOSITO DE EFECTIVO, DEPOSITANTE: LENNY QUISPE COCA, CONCEPTO: PAGO AGUA PRONASSLE NOVIEMBRE, CUENTA DE DEPOSITO: CUENTA UNICA DEL TESORO</t>
  </si>
  <si>
    <t>00099021001 DEPOSITO DE EFECTIVO, DEPOSITANTE: GABRIELA COLOMO COSTAS, CONCEPTO: DEV. RECURSOS PAGO REFRIGERIO EN DEMASIA -DIC/2024, CUENTA DE DEPOSITO: CUENTA UNICA DEL TESORO/DJBR</t>
  </si>
  <si>
    <t>00526012001 DEPOSITO DE EFECTIVO, DEPOSITANTE: BOLIVA TV - SOFIA HEREDIA CHUCATANY, CONCEPTO: DEV. FONDOS NO UTILIZADOS HR 10452, CUENTA DE DEPOSITO: CUENTA UNICA DEL TESORO</t>
  </si>
  <si>
    <t>00099021001 DEPOSITO DE EFECTIVO, DEPOSITANTE: JHENNRY RAMIREZ FELIX, CONCEPTO: DEV. EXAMEN PREOCUPACIONAL GESTION 2024, CUENTA DE DEPOSITO: CUENTA UNICA DEL TESORO/DJBR</t>
  </si>
  <si>
    <t>00099021001 DEPOSITO DE EFECTIVO, DEPOSITANTE: ESPINOZA MEDRANO FERNANDO, CONCEPTO: DEVOLUCION DE PASAJE AEREO, CUENTA DE DEPOSITO: CUENTA UNICA DEL TESORO/DJBR</t>
  </si>
  <si>
    <t>00015011108 DEPOSITO DE EFECTIVO, DEPOSITANTE: ESPINOZA MEDRANO FERNANDO, CONCEPTO: DEVOLUCION DE PASAJE AEREO, CUENTA DE DEPOSITO: CUENTA UNICA DEL TESORO</t>
  </si>
  <si>
    <t>00015011108 DEPOSITO DE EFECTIVO, DEPOSITANTE: CLAUDIA DANITZA BELLO RIVERO, CONCEPTO: DEVOLUCION DE PASAJE AEREO, CUENTA DE DEPOSITO: CUENTA UNICA DEL TESORO</t>
  </si>
  <si>
    <t>00099021001 DEPOSITO DE EFECTIVO, DEPOSITANTE: DANITZA FABIANET AGUAYO TORREZ, CONCEPTO: DEVOLUCION DE RECURSOS POR REFRIGERIO - DIC 2024, CUENTA DE DEPOSITO: CUENTA UNICA DEL TESORO/DJBR</t>
  </si>
  <si>
    <t>00099021001 DEPOSITO DE EFECTIVO, DEPOSITANTE: PATRICIA ELIZABETH MARTINEZ VILLA, CONCEPTO: DEVOLUCION DE RECURSOS POR EL PAGO DE REGRIGERIOS EN DEMASIA DIC/2024, CUENTA DE DEPOSITO: CUENTA UNICA DEL TESORO/DJBR</t>
  </si>
  <si>
    <t>00066047003 DEPOSITO DE EFECTIVO, DEPOSITANTE: ROSWAL MANOLO FLORES CHINO, CONCEPTO: DEV. POR ATRASO DE 1 DIA MES 12/2024, CUENTA DE DEPOSITO: CUENTA UNICA DEL TESORO</t>
  </si>
  <si>
    <t>00595012002 DEPOSITO DE EFECTIVO, DEPOSITANTE: GONZALO EDWIN ZEBALLOS FERREL, CONCEPTO: DEV. PAGO SUBSIDIO FRONTERA DEMASIA DIC/24, CUENTA DE DEPOSITO: CUENTA UNICA DEL TESORO</t>
  </si>
  <si>
    <t>00291012008 DEPOSITO DE EFECTIVO, DEPOSITANTE: VLADIMIR CHRISTIAN QUISPE PAYLLO, CONCEPTO: TRABAJO DE LABORATORIO, CUENTA DE DEPOSITO: CUENTA UNICA DEL TESORO</t>
  </si>
  <si>
    <t>00342012001 DEPOSITO DE EFECTIVO, DEPOSITANTE: BELEN UTURUNCO MENDOZA, CONCEPTO: DEPÓSITO, CUENTA DE DEPOSITO: CUENTA UNICA DEL TESORO</t>
  </si>
  <si>
    <t>00383012001 DEPOSITO DE EFECTIVO, DEPOSITANTE: AGENCIA BOLIVIANA DE CORREOS, CONCEPTO: REGIONAL LA PAZ 20-21/03/2024, CUENTA DE DEPOSITO: CUENTA UNICA DEL TESORO</t>
  </si>
  <si>
    <t>00383012001 DEPOSITO DE EFECTIVO, DEPOSITANTE: AGENCIA BOLIVIANA DE CORREOS, CONCEPTO: SAFI UNION S.A., CUENTA DE DEPOSITO: CUENTA UNICA DEL TESORO</t>
  </si>
  <si>
    <t>00383012001 DEPOSITO DE EFECTIVO, DEPOSITANTE: AGENCIA BOLIVIANA DE CORREOS, CONCEPTO: REGIONAL LA PAZ 28/03/2024, CUENTA DE DEPOSITO: CUENTA UNICA DEL TESORO</t>
  </si>
  <si>
    <t>00383012001 DEPOSITO DE EFECTIVO, DEPOSITANTE: AGENCIA BOLIVIANA DE CORREOS, CONCEPTO: REGIONAL TARIJA 23-31/12/2024, CUENTA DE DEPOSITO: CUENTA UNICA DEL TESORO</t>
  </si>
  <si>
    <t>00383012001 DEPOSITO DE EFECTIVO, DEPOSITANTE: AGENCIA BOLIVIANA DE CORREOS, CONCEPTO: REGIONAL LA PAZ 2,3,10 Y 19/07/2024, CUENTA DE DEPOSITO: CUENTA UNICA DEL TESORO</t>
  </si>
  <si>
    <t>00383012001 DEPOSITO DE EFECTIVO, DEPOSITANTE: AGENCIA BOLIVIANA DE CORREOS, CONCEPTO: REGIONAL LA PAZ 01/08/2024, CUENTA DE DEPOSITO: CUENTA UNICA DEL TESORO</t>
  </si>
  <si>
    <t>00383012001 DEPOSITO DE EFECTIVO, DEPOSITANTE: AGENCIA BOLIVIANA DE CORREOS, CONCEPTO: REGIONAL ORURO 2-4/12/2024, CUENTA DE DEPOSITO: CUENTA UNICA DEL TESORO</t>
  </si>
  <si>
    <t>00383012001 DEPOSITO DE EFECTIVO, DEPOSITANTE: AGENCIA BOLIVIANA DE CORREOS, CONCEPTO: REGIONAL LA PAZ 02/08/2024, CUENTA DE DEPOSITO: CUENTA UNICA DEL TESORO</t>
  </si>
  <si>
    <t>00383012001 DEPOSITO DE EFECTIVO, DEPOSITANTE: AGENCIA BOLIVIANA DE CORREOS, CONCEPTO: REGIONAL ORURO 6-19/12/2024, CUENTA DE DEPOSITO: CUENTA UNICA DEL TESORO</t>
  </si>
  <si>
    <t>00383012001 DEPOSITO DE EFECTIVO, DEPOSITANTE: AGENCIA BOLIVIANA DE CORREOS, CONCEPTO: REGIONAL LA PAZ 08/08/2024, CUENTA DE DEPOSITO: CUENTA UNICA DEL TESORO</t>
  </si>
  <si>
    <t>00383012001 DEPOSITO DE EFECTIVO, DEPOSITANTE: AGENCIA BOLIVIANA DE CORREOS, CONCEPTO: REGIONAL ORURO 21-28/12/2024, CUENTA DE DEPOSITO: CUENTA UNICA DEL TESORO</t>
  </si>
  <si>
    <t>00670012003 DEPOSITO DE EFECTIVO, DEPOSITANTE: MARIA LUCIA GOMEZ RIVERO, CONCEPTO: PAGO, CUENTA DE DEPOSITO: CUENTA UNICA DEL TESORO</t>
  </si>
  <si>
    <t>00099021001 DEPOSITO DE EFECTIVO, DEPOSITANTE: SIMON VENTURA CONDORI, CONCEPTO: DEVOLUCION DE SALARIOS, CUENTA DE DEPOSITO: CUENTA UNICA DEL TESORO/DJBR</t>
  </si>
  <si>
    <t>00099021001 DEP.DE CHEQ.AJENOS,RET.DE CAM.,CONCEPTO: DEPÓSITO,DEP.: GOB. AUTONOMO MCPAL TIPUANI , PROCEDENCIA: BANCO UNION S.A., CHEQUE: 4777, FECHA DE EMISION:31/12/2024</t>
  </si>
  <si>
    <t>00099021001 DEP.DE CHEQ.AJENOS,RET.DE CAM.,CONCEPTO: DEPÓSITO,DEP.: EDWIN GONZALO PORCEL ARANCIBIA , PROCEDENCIA: BANCO UNION S.A., CHEQUE: 211560, FECHA DE EMISION:10/01/2025</t>
  </si>
  <si>
    <t>00291012006 DEP.DE CHEQ.AJENOS,RET.DE CAM.,CONCEPTO: PAGO DE USO DE VIA,DEP.: GOBIERNO AUTONOMO DEPARTAMENTAL DE ORURO , PROCEDENCIA: BANCO UNION S.A., CHEQUE: 86070, FECHA DE EMISION:23/12/2024</t>
  </si>
  <si>
    <t>00514012004 DEP.DE CHEQ.AJENOS,RET.DE CAM.,CONCEPTO: TRANSFERENCIA ENTRE CUENTAS PARA CUMPLIR CON LAS OBLIGACIONES FINANCIERAS DE LA EMPRESA,DEP.: ENDE , PROCEDENCIA: BANCO UNION S.A., CHEQUE: 29150, FECHA DE EMISION:09/01/2025</t>
  </si>
  <si>
    <t>00514012004 DEP.DE CHEQ.AJENOS,RET.DE CAM.,CONCEPTO: TRANSFERENCIA ENTRE CUENTAS PARA CUMPLIR CON LAS OBLIGACIONES FINANCIERAS DE LA EMPRESA,DEP.: ENDE , PROCEDENCIA: BANCO UNION S.A., CHEQUE: 29149, FECHA DE EMISION:09/01/2025</t>
  </si>
  <si>
    <t>00595012002 DEP.DE CHEQ.AJENOS,RET.DE CAM.,CONCEPTO: DEVOLUCION POR INCAPACIDAD TEMPORAL,DEP.: CAJA DE SALUD DE LA BANCA PRIVADA , PROCEDENCIA: BANCO NACIONAL DE BOLIVIA S.A., CHEQUE: 7235635, FECHA DE EMISION:12/12/2024</t>
  </si>
  <si>
    <t>REGULARIZACION DE TRANSFERENCIA DEL EXTERIOR SEGUN SWIFT NO.426 DE FECHA 10/01/2025 ORDENANTE: CONSULADO GENERAL DE BOLIVIA (BUENOS AIRES ARGENTINA) REF.: GOVERNMENT SERVI LIB. 00340012005 SEGIP - RECAUDACION EXTERIOR - CEDULAS DE IDENTIDAD</t>
  </si>
  <si>
    <t>COBRO COSTOS DE PAPELERIA POR REGULARIZACION DE TRANSFERENCIA DEL EXTERIOR POR ORDEN DE CONSULADO GENERAL DE BOLIVIA (BUENOS AIRES ARGENTINA) REF.: GOVERNMENT SERVI LIB. 00340012003 RECAUDACION EXTRANJERIA - C.I. -L.C.</t>
  </si>
  <si>
    <t>TRANSFERENCIA DEL EXTERIOR SEGUN SWIFT NO.479 Y NO.478 DE FECHA 10/01/2025 ORDENANTE: QUIMICA MAVAR (CL/LAMPA) REF.: CRED MAVAR 24-02 LIB. 00597012001 RECURSOS PROPIOS VENTAS YLB</t>
  </si>
  <si>
    <t>NUMERO DE LIBRETA CUT: 00099021001 OPERACIÓN E75 TRANSFERENCIA DE LA CUENTA FISCAL BUN A LA CUT EN MN TRANSF.FDOS.AL.BCB GOBIERNO AUTONOMO MUNICIPAL INCAHUASI, CITE:G.A.M.INC./DESPACHO MAE NÂ°025/2025 CUENTA CUT 3987 LIBRETA NÂ° 00099021001</t>
  </si>
  <si>
    <t>COBRO COSTOS DE PAPELERIA SEGUN TRANSFERENCIA DEL EXTERIOR POR ORDEN DE OILY LUBRIFICANTES E QUIMICOS LTDA (BR/CAMPO GRANDE) REF.: CRED INV/023/2025 FECHA VALOR 9/01/2025 LIB. 00513062002 YPFB - EXPORTACIÓN DE GLP Y OTROS-BOLIVIANOS</t>
  </si>
  <si>
    <t>COBRO COSTOS DE PAPELERIA SEGUN TRANSFERENCIA DEL EXTERIOR POR ORDEN DE FIDEICOMISO HERCO-CKM (LIMA PERÚ) REF.: CRED EMB 42-02 CIST CONTRATO 48 FECHA VALOR 10/01/2025 LIB. 00513062002 YPFB - EXPORTACIÓN DE GLP Y OTROS-BOLIVIANOS</t>
  </si>
  <si>
    <t>VENTA DE DIVISAS CON TRANSFERENCIA DE FONDOS A SOLICITUD DE YACIMIENTOS PETROLIFEROS FISCALES BOLIVIANOS SEGUN SOLICITUD 22385 REF: BOTRADING SA 1ER POST PAGO SUM PETROLEO CRUDO Y CONDENSADO MI 2024 OP UPCA 2684 HR DCIM 26943 2024 PROC 726 LIB. 00513012004 LBP-YPFB-UNICOMERCIAL (4030005415/1-2188907)</t>
  </si>
  <si>
    <t>VENTA DE DIVISAS CON TRANSFERENCIA DE FONDOS A SOLICITUD DE YACIMIENTOS PETROLIFEROS FISCALES BOLIVIANOS SEGUN SOLICITUD 22386 REF: BOTRADING SA 1ER POST PAGO SUM PETROLEO CRUDO Y CONDENSADO MI 2024 OP UPCA 2684 HR DCIM 26943 2024 PROC 729 LIB. 00513012004 LBP-YPFB-UNICOMERCIAL (4030005415/1-2188907)</t>
  </si>
  <si>
    <t>COBRO COSTOS DE PAPELERIA SEGUN TRANSFERENCIA DEL EXTERIOR POR ORDEN DE QUIMICA MAVAR (CL/LAMPA) REF.: CRED MAVAR 24-02 LIB. 00597032001 YLB-COMERCIALIZACION DE DIVERSAS SALES</t>
  </si>
  <si>
    <t>COBRO COSTOS DE PAPELERIA SEGUN TRANSFERENCIA DEL EXTERIOR POR ORDEN DE GASTOTAL SA (ASUNCIÓN PARAGUAY) REF.: 3775529009FS - S005111 FECHA VALOR 9/01/2025 LIB. 00513062002 YPFB - EXPORTACIÓN DE GLP Y OTROS-BOLIVIANOS</t>
  </si>
  <si>
    <t>COBRO COSTOS DE PAPELERIA SEGUN TRANSFERENCIA DEL EXTERIOR POR ORDEN DE MTX COMERCIALIZADORA DE GAS LT (BRAZIL SAO PAULO) REF.: CRED INV PPA-MTX-09/25 FECHA VALOR 9/01/2025 LIB. 00513012015 YPFB-HEROES DEL CHACO-BS</t>
  </si>
  <si>
    <t>00099021001 DEPOSITO DE EFECTIVO, DEPOSITANTE: LARISSA PEREZ, CONCEPTO: DEVOLUCION, CUENTA DE DEPOSITO: CUENTA UNICA DEL TESORO</t>
  </si>
  <si>
    <t>00132039202 DEPOSITO DE EFECTIVO, DEPOSITANTE: ARANCIBIA VILLAVICENCIO FRANZ WILLY, CONCEPTO: DEVOLUCION DE UN DIA DE VIATICO, CUENTA DE DEPOSITO: CUENTA UNICA DEL TESORO</t>
  </si>
  <si>
    <t>00099021001 DEPOSITO DE EFECTIVO, DEPOSITANTE: PAMELA MARTINEZ ROCHA, CONCEPTO: DEVOLUCION DE DUODECIMA DE AGUINALDO, CUENTA DE DEPOSITO: CUENTA UNICA DEL TESORO/DJBR</t>
  </si>
  <si>
    <t>00132039202 DEPOSITO DE EFECTIVO, DEPOSITANTE: MIRANDA IGLESIAS JOSE ALEX, CONCEPTO: DEVOLUCION DE UN DIA DE VIATICO, CUENTA DE DEPOSITO: CUENTA UNICA DEL TESORO</t>
  </si>
  <si>
    <t>00015011114 DEPOSITO DE EFECTIVO, DEPOSITANTE: MONICA QUISPE MAMANI, CONCEPTO: DEVOLUCION POR PAGO DE DEMASIA DEL AGUA POTABLE (COSAALT) TARIJA, CUENTA DE DEPOSITO: CUENTA UNICA DEL TESORO</t>
  </si>
  <si>
    <t>00046171101 DEPOSITO DE EFECTIVO, DEPOSITANTE: DENTAL BRAZIL, CONCEPTO: PAGO POR SANCION, CUENTA DE DEPOSITO: CUENTA UNICA DEL TESORO</t>
  </si>
  <si>
    <t>00599042001 DEPOSITO DE EFECTIVO, DEPOSITANTE: JUAN CORONADO ZARATE, CONCEPTO: SALDO, CUENTA DE DEPOSITO: CUENTA UNICA DEL TESORO</t>
  </si>
  <si>
    <t>00117012001 DEPOSITO DE EFECTIVO, DEPOSITANTE: PAULA MAMANI VASQUEZ CI 5960404, CONCEPTO: DEVOLUCION PAGO DEL AGUINALDO DE NAVIDAD 2024, CUENTA DE DEPOSITO: CUENTA UNICA DEL TESORO</t>
  </si>
  <si>
    <t>00099021001 DEP.DE CHEQ.AJENOS,RET.DE CAM.,CONCEPTO: DEVOLUCION,DEP.: ALIANZAS RURALES PAR III , PROCEDENCIA: BANCO UNION S.A., CHEQUE: 354, FECHA DE EMISION:08/01/2025</t>
  </si>
  <si>
    <t>00099021001 DEP.DE CHEQ.AJENOS,RET.DE CAM.,CONCEPTO: DEVOLUCION,DEP.: ALIANZAS RURALES PAR III , PROCEDENCIA: BANCO UNION S.A., CHEQUE: 356, FECHA DE EMISION:08/01/2025</t>
  </si>
  <si>
    <t>00099021001 DEP.DE CHEQ.AJENOS,RET.DE CAM.,CONCEPTO: DEVOLUCION,DEP.: ALIANZAS RURALES PAR III , PROCEDENCIA: BANCO UNION S.A., CHEQUE: 353, FECHA DE EMISION:08/01/2025</t>
  </si>
  <si>
    <t>00099021001 DEP.DE CHEQ.AJENOS,RET.DE CAM.,CONCEPTO: DEPÓSITO,DEP.: JORGE CARLOS ALIZARES ARIAS , PROCEDENCIA: BANCO UNION S.A., CHEQUE: 211561, FECHA DE EMISION:13/01/2025</t>
  </si>
  <si>
    <t>00578012002 DEP.DE CHEQ.AJENOS,RET.DE CAM.,CONCEPTO: REVERSION,DEP.: BOLIVIANA DE AVIACION , PROCEDENCIA: BANCO UNION S.A., CHEQUE: 19266, FECHA DE EMISION:13/01/2025</t>
  </si>
  <si>
    <t>TRANSFERENCIA DEL EXTERIOR SEGUN SWIFT NO.527 DE FECHA 13/01/2025 ORDENANTE: CONSULADO GENERAL DE BOLIVIA (ES/BARCELONA) REF.: RECAUDACIÓN EXTERIOR LICENCIAS DE CONDUCIR LIB. 00340012004 SEGIP-RECAUDACION EXTERIOR-LICENCIAS DE CONDUCIR</t>
  </si>
  <si>
    <t>TRANSFERENCIA DEL EXTERIOR SEGUN SWIFT NO.532 DE FECHA 13/01/2025 ORDENANTE: CONSULADO GENERAL DE BOLIVIA (ES/BARCELONA) RECAUDACIÓN EXTERIOR CÉDULAS DE IDENTIDAAD LIB. 00340012005 SEGIP - RECAUDACION EXTERIOR - CEDULAS DE IDENTIDAD</t>
  </si>
  <si>
    <t>COBRO COSTOS DE PAPELERIA SEGUN TRANSFERENCIA DEL EXTERIOR POR ORDEN DE FIDEICOMISO HERCO-CKM (LIMA PERU) REF.: CRED EMB 42-03 CIST CONTRATO 48 FECHA VALOR 13/01/2025 LIB. 00513062002 YPFB - EXPORTACIÓN DE GLP Y OTROS-BOLIVIANOS</t>
  </si>
  <si>
    <t>COBRO COSTOS DE PAPELERIA SEGUN TRANSFERENCIA DEL EXTERIOR POR ORDEN DE CONSULADO GENERAL DE BOLIVIA (ES/BARCELONA) REF.: RECAUDACIÓN EXTERIOR LICENCIAS DE CONDUCIR LIB. 00340012003 RECAUDACION EXTRANJERIA - C.I. -L.C.</t>
  </si>
  <si>
    <t>COBRO COSTOS DE PAPELERIA SEGUN TRANSFERENCIA DEL EXTERIOR POR ORDEN DE CONSULADO GENERAL DE BOLIVIA (ES/BARCELONA) RECAUDACIÓN EXTERIOR CÉDULAS DE IDENTIDAAD LIB. 00340012003 RECAUDACION EXTRANJERIA - C.I. -L.C.</t>
  </si>
  <si>
    <t>NUMERO DE LIBRETA CUT: 00099021001 OPERACIÓN E75 TRANSFERENCIA DE LA CUENTA FISCAL BUN A LA CUT EN MN TRANSF.FDOS.AL.BCB GOB. AUTONOMO MCPAL. DE BOLIVAR CITE: GAMB-MAE NO 005/2025 CUENTA CUT 3987069001 LIBRETA NÂ° 00099021001</t>
  </si>
  <si>
    <t>COBRO COSTOS DE PAPELERIA SEGUN TRANSFERENCIA DEL EXTERIOR POR ORDEN DE MTX COMERCIALIZADORA DE GAS LT (BRAZIL SAO PAULO) REF.: CRED INV DOGN-18/2025 FECHA VALOR 10/01/2025 LIB. 00513012015 YPFB-HEROES DEL CHACO-BS</t>
  </si>
  <si>
    <t>NUMERO DE LIBRETA CUT: 00223012002 OPERACIÓN E18 TRANSFERENCIA DEL SISTEMA FINANCIERO POR CUENTA DE TERCEROS A LA CUT TRANSFERENCIA DE LOS RENDIMIENTOS DE LA GESTION - FIDEICOMISO FONABOSQUE</t>
  </si>
  <si>
    <t>NUMERO DE LIBRETA CUT: 00099021001 OPERACIÓN E18 TRANSFERENCIA DEL SISTEMA FINANCIERO POR CUENTA DE TERCEROS A LA CUT DEVOLUCION AL TGN POR CONCILIACION DE COMPENSACION DE FRACCION COMPLEMENTARIA - CONCILIACION ABRIL 2024</t>
  </si>
  <si>
    <t>NUMERO DE LIBRETA CUT: 00099021001 OPERACIÓN E18 TRANSFERENCIA DEL SISTEMA FINANCIERO POR CUENTA DE TERCEROS A LA CUT DEVOLUCION AL TGN POR CONCILIACION DE COTIZACIONES MENSUAL ABRIL 2024 DE LA GESTORA PUBLICA</t>
  </si>
  <si>
    <t>COBRO COSTOS DE PAPELERIA SEGUN TRANSFERENCIA DEL EXTERIOR POR ORDEN DE COMPHANIA MATOGROSSENSE DE GAS (CUIABA BRASIL) REF.: FACTURA EXB-MTT-35/24 FECHA VALOR 13/01/2025 LIB. 00513012015 YPFB-HEROES DEL CHACO-BS</t>
  </si>
  <si>
    <t>COBRO COSTOS DE PAPELERIA SEGUN TRANSFERENCIA DEL EXTERIOR POR ORDEN DE BOTRADING SA (ASUNCIÓN PARAGUAY) REF.: YPFB OP FIN EXT GARANTIA SERIEDAD PROPUESTA PAC4783 SUMINISTRO HIDROCARBUROS LIQ 2025, FECHA VALOR 13/01/2025 LIB. 00513012007 YPFB - RECURSOS NACIONALIZACIÓN</t>
  </si>
  <si>
    <t>COBRO COSTOS DE PAPELERIA SEGUN TRANSFERENCIA DEL EXTERIOR POR ORDEN DE PETROLEOS DEL NORTE S A C I (PARAGUAY PEDRO JUAN CABALLERO) REF.: PAGO PREFACTURA 1 4/2025 FECHA VALOR 13/01/2025 LIB. 00513062002 YPFB - EXPORTACIÓN DE GLP Y OTROS-BOLIVIANOS</t>
  </si>
  <si>
    <t>||TRANSFERENCIA DE FONDOS S/G MENSAJES SWIFT NROS.524 Y 497 DE LA FECHA. Y NOTA ENVIADA POR LA ADSIB CITE ADSIB-NE N°156 (HRE-TGL-3929) DE F.04.03.2024 DEBITO DE LA LIBRETA 00119012001 ADSIB, REPOSICIÓN DE ÚTILES DE ESCRITORIO.</t>
  </si>
  <si>
    <t>'COBRO DE'||ÚTILES DE ESCRITORIO POR EL COMPROBANTE NRO. 1116542 DE LA FECHA, S/G. NOTA GAFC-0803/DFC/URTE-0153/2024 DE FECHA 26/3/2024 (HRE-TGL-5158) ENVIADO POR YACIMIENTOS PETROLÍFEROS FISCALES BOLIVIANOS.| DÉBITO DE LA LIBRETA 00513022001 YPFB-"OPERACIONES" COBRO DE ÚTILES DE ESCRITORIO.</t>
  </si>
  <si>
    <t>||TRANSFERENCIA DE FONDOS S/G MENSAJES SWIFT NROS. 546 Y 544 DE LA FECHA Y NOTA CITE DGAC/10571/2024 DE F.14.03.2024 (HRE-TGL-4549) DE LA DIRECCION GENERAL DE AERONAUTICA CIVIL (SECTOR PÚBLICO). DEBITO DE LA LIBRETA 00117012001 DGAC, REPOSICIÓN DE ÚTILES DE ESCRITORIO.</t>
  </si>
  <si>
    <t>00053011103 DEPOSITO DE EFECTIVO, DEPOSITANTE: PALMENIA YESINA VILLEGAS FLORES, CONCEPTO: REPOSICION DE CREDENCIAL Y PORTA CREDENCIAL, CUENTA DE DEPOSITO: CUENTA UNICA DEL TESORO</t>
  </si>
  <si>
    <t>00099021001 DEPOSITO DE EFECTIVO, DEPOSITANTE: MIGUEL ANGEL SORIA SOTO, CONCEPTO: DEVOLUCION RECURSOS PAGO REFRIGERIO EN DEMASIA DIC/24, CUENTA DE DEPOSITO: CUENTA UNICA DEL TESORO/DJBR</t>
  </si>
  <si>
    <t>00099021001 DEPOSITO DE EFECTIVO, DEPOSITANTE: AUREA MAGDALENA COSSIO ORDOÑEZ, CONCEPTO: DEVOLUCION RECURSOS PAGO REFRIGERIO EN DEMASIA DIC/24, CUENTA DE DEPOSITO: CUENTA UNICA DEL TESORO/DJBR</t>
  </si>
  <si>
    <t>00254014101 DEPOSITO DE EFECTIVO, DEPOSITANTE: INSTITUTO DEL SEGURO AGRARIO, CONCEPTO: DEVOLUCION DE VIATICOS C-31 1040/24 LUTHER QUISPE, CUENTA DE DEPOSITO: CUENTA UNICA DEL TESORO</t>
  </si>
  <si>
    <t>00099024113 DEPOSITO DE EFECTIVO, DEPOSITANTE: LINO SALOMON MEDINA SULLCA, CONCEPTO: DEVOLUCION PARTE DEL PAGO PLANILLA 4 - CONST. Y EQUIP. HOSP. SEGUNDO NIVEL ISAIAS - MUNC.ORURO, CUENTA DE DEPOSITO: CUENTA UNICA DEL TESORO</t>
  </si>
  <si>
    <t>00099021001 DEPOSITO DE EFECTIVO, DEPOSITANTE: FREDDY ASCENCIO RODRIGUEZ, CONCEPTO: REVERSION, CUENTA DE DEPOSITO: CUENTA UNICA DEL TESORO</t>
  </si>
  <si>
    <t>00099021001 DEPOSITO DE EFECTIVO, DEPOSITANTE: LUIS ANDRES MOLLERICON TITIRICO, CONCEPTO: DEVOLUCION DE EX-BECARIO LUIS ANDRES MOLLERICON TITIRICO CONTRATO DGSE-014/2018, CUENTA DE DEPOSITO: CUENTA UNICA DEL TESORO</t>
  </si>
  <si>
    <t>00081071102 DEPOSITO DE EFECTIVO, DEPOSITANTE: ALFREDO FLORIBE MELGAR, CONCEPTO: DEP. POR OMISION EN EL MARCADO DE FECHA 26/12/2024, CUENTA DE DEPOSITO: CUENTA UNICA DEL TESORO</t>
  </si>
  <si>
    <t>00099021001 DEPOSITO DE EFECTIVO, DEPOSITANTE: CHOQUE CONDORI JHONNY, CONCEPTO: DEVOLUCION, CUENTA DE DEPOSITO: CUENTA UNICA DEL TESORO</t>
  </si>
  <si>
    <t>00099021001 DEPOSITO DE EFECTIVO, DEPOSITANTE: ELENA AURORA JAMACHI ALVAREZ, CONCEPTO: DEVOLUCION DE RECURSOS PAGO DE REFRIGERIO EN DEMASIA DIC/2024, CUENTA DE DEPOSITO: CUENTA UNICA DEL TESORO/DJBR</t>
  </si>
  <si>
    <t>00099021001 DEPOSITO DE EFECTIVO, DEPOSITANTE: CLAUDIA JANETH LIMACHI NINA, CONCEPTO: DEVOLUCION DE BECA DE ESTUDIO, CONTRATO DGESU - 009/2017 EX BECARIA CLAUDIA JANETH LIMACHI NINA, CUENTA DE DEPOSITO: CUENTA UNICA DEL TESORO</t>
  </si>
  <si>
    <t>00015011108 DEPOSITO DE EFECTIVO, DEPOSITANTE: ROLANDO FABIO ULAQUE ZEBALLOS, CONCEPTO: REMANENTE DEL SERVICIO DE ENERGIA ELECTRICA DE LA DISTRITAL DE MIGRACION PANDO DICIEMBRE/2024, CUENTA DE DEPOSITO: CUENTA UNICA DEL TESORO</t>
  </si>
  <si>
    <t>00099021001 DEPOSITO DE EFECTIVO, DEPOSITANTE: RENE WILSON MURILLO PAZ, CONCEPTO: DEVOLUCION DE RECURSOS POR PAGO DE REFRIGERIO EN DEMASIA DIC/2024, CUENTA DE DEPOSITO: CUENTA UNICA DEL TESORO/DJBR</t>
  </si>
  <si>
    <t>00099021001 DEPOSITO DE EFECTIVO, DEPOSITANTE: VICTOR MURICIO LLANOS FERNANDEZ, CONCEPTO: DEVOLUCION DE RECURSO DE REFRIGERIO, CUENTA DE DEPOSITO: CUENTA UNICA DEL TESORO</t>
  </si>
  <si>
    <t>00099021001 DEPOSITO DE EFECTIVO, DEPOSITANTE: CESAR AUGUSTO OLIVARES LOPEZ, CONCEPTO: DEVOLUCION POR CONCEPTO DE REFRIGERIO DIC/2024, CUENTA DE DEPOSITO: CUENTA UNICA DEL TESORO/DJBR</t>
  </si>
  <si>
    <t>00099021001 DEPOSITO DE EFECTIVO, DEPOSITANTE: SILVIO ADOLFO COPA GARCIA, CONCEPTO: DEVOLUCION DE RECURSOS POR PAGO DE REFRIGERIO EN DEMASIA DIC/2024, CUENTA DE DEPOSITO: CUENTA UNICA DEL TESORO/DJBR</t>
  </si>
  <si>
    <t>00099021001 DEPOSITO DE EFECTIVO, DEPOSITANTE: JHEAN CARLA GABRIEL ALVAREZ, CONCEPTO: DEVOLUCION DE RECURSOS POR PAGO DE REFRIGERIO EN DEMASIA DIC/2024, CUENTA DE DEPOSITO: CUENTA UNICA DEL TESORO/DJBR</t>
  </si>
  <si>
    <t>00099021001 DEPOSITO DE EFECTIVO, DEPOSITANTE: CRISTIAN VARGAS FERRUFINO, CONCEPTO: DEVOLUCION DE RECURSOS POR PAGO DE REFRIGERIO EN DEMASIA DIC/2024, CUENTA DE DEPOSITO: CUENTA UNICA DEL TESORO/DJBR</t>
  </si>
  <si>
    <t>00099021001 DEPOSITO DE EFECTIVO, DEPOSITANTE: NILVIA VALLEJOS VEIZAGA, CONCEPTO: DEVOLUCION DE RECURSOS POR PAGO DE REFRIGERIO EN DEMASIA DIC/2024, CUENTA DE DEPOSITO: CUENTA UNICA DEL TESORO/DJBR</t>
  </si>
  <si>
    <t>00099021001 DEPOSITO DE EFECTIVO, DEPOSITANTE: ELIAS QUISPE CHOQUE, CONCEPTO: DEVOLUCION DE RECURSOS POR PAGO DE REFRIGERIO EN DEMASIA DIC/2024, CUENTA DE DEPOSITO: CUENTA UNICA DEL TESORO/DJBR</t>
  </si>
  <si>
    <t>00099021001 DEPOSITO DE EFECTIVO, DEPOSITANTE: JUAN CARLOS GONZALES SIÑANI, CONCEPTO: DEVOLUCION DE RECURSOS POR PAGO DE REFRIGERIO EN DEMASIA DIC/2024 Y OMISION, CUENTA DE DEPOSITO: CUENTA UNICA DEL TESORO/DJBR</t>
  </si>
  <si>
    <t>00221012001 DEPOSITO DE EFECTIVO, DEPOSITANTE: EMPRESA COLQUECHACA, CONCEPTO: MULTA, CUENTA DE DEPOSITO: CUENTA UNICA DEL TESORO</t>
  </si>
  <si>
    <t>00383012001 DEPOSITO DE EFECTIVO, DEPOSITANTE: QUIROGA, CONCEPTO: SERVICIOS, CUENTA DE DEPOSITO: CUENTA UNICA DEL TESORO</t>
  </si>
  <si>
    <t>00099021001 DEPOSITO DE EFECTIVO, DEPOSITANTE: MARIELA BALDIVIESO CASTILLO, CONCEPTO: REPOSICION DE TARJETA MAGNETICA, CUENTA DE DEPOSITO: CUENTA UNICA DEL TESORO/DJBR</t>
  </si>
  <si>
    <t>00099021001 DEPOSITO DE EFECTIVO, DEPOSITANTE: WALTER VILLARROEL CHUQUIMIA, CONCEPTO: DEVOLUCION, CUENTA DE DEPOSITO: CUENTA UNICA DEL TESORO</t>
  </si>
  <si>
    <t>00066047003 DEPOSITO DE EFECTIVO, DEPOSITANTE: IRAZEMA VANIA BURGOA PORTILLO, CONCEPTO: DEVOLUCION DE 2 DIAS DE HONORARIOS POR PERMISO SIN GOCE DE HABER, CUENTA DE DEPOSITO: CUENTA UNICA DEL TESORO</t>
  </si>
  <si>
    <t>00066047003 DEPOSITO DE EFECTIVO, DEPOSITANTE: IRAZEMA VANIA BURGOA PORTILLO, CONCEPTO: DEVOLUCION DE 1 DIA Y MEDIO POR ATRASOS DEL MES DE DICIEMBRE 2024, CUENTA DE DEPOSITO: CUENTA UNICA DEL TESORO</t>
  </si>
  <si>
    <t>00099021001 DEPOSITO DE EFECTIVO, DEPOSITANTE: INSTITUTO DEL SEGURO AGRARIO, CONCEPTO: DEVOLUCION DE PASAJES C-31 962 GUIDO W. MAMANI, CUENTA DE DEPOSITO: CUENTA UNICA DEL TESORO</t>
  </si>
  <si>
    <t>00081071102 DEPOSITO DE EFECTIVO, DEPOSITANTE: GELY ZERDA ROCHA, CONCEPTO: C-31 N°572 REVERSION PAGO BONO DE TÉ, DICIEMBRE 2024 - CONSULTOR INDIVIDUAL EN LINEA, CUENTA DE DEPOSITO: CUENTA UNICA DEL TESORO</t>
  </si>
  <si>
    <t>00099021001 DEPOSITO DE EFECTIVO, DEPOSITANTE: GELY ZERDA ROCHA, CONCEPTO: C-31 N°573 REVERSION PAGO BONO DE TÉ, DICIEMBRE 2024 PERSONAL EVENTUAL, CUENTA DE DEPOSITO: CUENTA UNICA DEL TESORO/DJBR</t>
  </si>
  <si>
    <t>00015011107 DEPOSITO DE EFECTIVO, DEPOSITANTE: PROMID, CONCEPTO: PAGO SERVICIO AGUA ENERO 2025, CUENTA DE DEPOSITO: CUENTA UNICA DEL TESORO</t>
  </si>
  <si>
    <t>00099021001 DEP.DE CHEQ.AJENOS,RET.DE CAM.,CONCEPTO: DEVOLUCION,DEP.: JUAN MARQUEZ , PROCEDENCIA: BANCO UNION S.A., CHEQUE: 213434, FECHA DE EMISION:14/01/2025</t>
  </si>
  <si>
    <t>00099021001 DEP.DE CHEQ.AJENOS,RET.DE CAM.,CONCEPTO: SUBSIDIO POR INCAPACIDAD COCHABAMBA,DEP.: CONTRALORIA GENERAL DEL ESTADO , PROCEDENCIA: BANCO NACIONAL DE BOLIVIA S.A., CHEQUE: 7235641, FECHA DE EMISION:30/12/2024</t>
  </si>
  <si>
    <t>||TRANSFERENCIA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t>
  </si>
  <si>
    <t>NUMERO DE LIBRETA CUT: 00099021001 OPERACIÓN E18 TRANSFERENCIA DEL SISTEMA FINANCIERO POR CUENTA DE TERCEROS A LA CUT TRANSFERENCIA POR DEVOLUCION DE HABERES AL TESORO GENERAL DE LA NACION SOLICITUD VEGA TORREZ MARIA NELA</t>
  </si>
  <si>
    <t>NUMERO DE LIBRETA CUT: 00099021001 OPERACIÓN E75 TRANSFERENCIA DE LA CUENTA FISCAL BUN A LA CUT EN MN TRANSF.FDOS.AL.BCB GOBIERNO AUTONOMO INDIGENA ORIGINARIO DE SALINAS, CITE: GAIOC-SA/MAE/012/2025 CUENTA CUT 3987 LIBRETA NÂ° 00099021001</t>
  </si>
  <si>
    <t>||PAGO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COMIS. EQUIV. A USD 50.-</t>
  </si>
  <si>
    <t>||RESPUESTA A DEBITO DEL BANQUERO POR PAGO DE SERV.DE INVESTIGACION DE SOL. 053347 - 22294 DE 23/12/2024, MIN.DE RR.EE. A FAVOR DE BOLIVIAN CONSULATE EN LOS ANGELES, POR CONCEPTO PAGO DE AGUINALDOS A PERSONAL DE EMBAJADAS Y CONSULADOS 2024. DEBITO LIBRETA NO.00099021001 TGN-RECURSOS ORDINARIOS EQUIV.USD 50.-</t>
  </si>
  <si>
    <t>||RESPUESTA A DEBITO DEL BANQUERO POR PAGO DE SERV.DE INVESTIGACION DE SOL. 053347 - 22294 DE 23/12/2024, MIN.DE RR.EE. A FAVOR DE BOLIVIAN CONSULATE EN LOS ANGELES, POR CONCEPTO PAGO DE AGUINALDOS A PERSONAL DE EMBAJADAS Y CONSULADOS 2024. CGO. LIBRETA NO.00099021001 TGN-RECURSOS ORDINARIOS (UTILES DE ESCRITORIO)</t>
  </si>
  <si>
    <t>||PAGO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COBRO UTILES DE ESCRITORIO</t>
  </si>
  <si>
    <t>||TRANSFERENCIA DE FONDOS S/G MENSAJE SWIFT NRO. 591 EN ATENCIÓN A NOTA: DGAC/10571/2024 DE F.14/3/2024 (HRE-TGL-4549) ENVIADO POR LA DIRECCIÓN GENERAL DE AERONÁUTICA CIVIL (SECTOR PÚBLICO). DEBITO DE LA LIBRETA 00117012001 DGAC, REPOSICIÓN ÚTILES DE ESCRITORIO.</t>
  </si>
  <si>
    <t>00099021001 DEPOSITO DE EFECTIVO, DEPOSITANTE: GROVER ANTONIO FLORES ARANIBAR, CONCEPTO: CONVENIO DOBLE PERCEPCION SENASIR, CUENTA DE DEPOSITO: CUENTA UNICA DEL TESORO</t>
  </si>
  <si>
    <t>00099021001 DEPOSITO DE EFECTIVO, DEPOSITANTE: MONICA ADA PANOZO DE ZEBALLOS, CONCEPTO: DEVOLUCION DE ABONO EFECTUADO POSTERIOR A LA FECHA DE FALLECIMIENTO, CUENTA DE DEPOSITO: CUENTA UNICA DEL TESORO</t>
  </si>
  <si>
    <t>00155012001 DEPOSITO DE EFECTIVO, DEPOSITANTE: RAMIRO JAIME AVILES NOVILLO, CONCEPTO: PROCESOS DE CONTRATACION Y PAGOS REALIZADOS PARA EL SERVICIO DE ARRENDAMIENTO DE LAS OFICINAS, CUENTA DE DEPOSITO: CUENTA UNICA DEL TESORO</t>
  </si>
  <si>
    <t>00599012001 DEPOSITO DE EFECTIVO, DEPOSITANTE: MARIA GUADALUQUE QUISPE MAMANI, CONCEPTO: CORRECTOR DE BL, CUENTA DE DEPOSITO: CUENTA UNICA DEL TESORO</t>
  </si>
  <si>
    <t>00099021001 DEPOSITO DE EFECTIVO, DEPOSITANTE: ISAIAS VITALIO MENDEZ MIRANDA, CONCEPTO: DEVOLUCION EXAMEN PREOCUPACIONAL GESTION 2024, CUENTA DE DEPOSITO: CUENTA UNICA DEL TESORO/DJBR</t>
  </si>
  <si>
    <t>00099021001 DEPOSITO DE EFECTIVO, DEPOSITANTE: MARIO HECTOR FUENTES HERRERA, CONCEPTO: DEV. EXAMEN PRE-OCUPACIONAL GESTION 2024, CUENTA DE DEPOSITO: CUENTA UNICA DEL TESORO/DJBR</t>
  </si>
  <si>
    <t>00292032001 DEPOSITO DE EFECTIVO, DEPOSITANTE: GABRIELA MAGALI LAURA PAZ, CONCEPTO: PAGO POR CREDENCIAL, CUENTA DE DEPOSITO: CUENTA UNICA DEL TESORO</t>
  </si>
  <si>
    <t>00099021001 DEPOSITO DE EFECTIVO, DEPOSITANTE: ELSA QUISPE LIMACHI, CONCEPTO: DEV. GASOLINA PREV. 613, CUENTA DE DEPOSITO: CUENTA UNICA DEL TESORO</t>
  </si>
  <si>
    <t>00099021001 DEPOSITO DE EFECTIVO, DEPOSITANTE: EDWIN HUANACO RAMIREZ, CONCEPTO: PAGOS EN DEMASIA CUCE: 24-0047-19-1506462-1-1, CUENTA DE DEPOSITO: CUENTA UNICA DEL TESORO/DJBR</t>
  </si>
  <si>
    <t>00086011109 DEPOSITO DE EFECTIVO, DEPOSITANTE: MMAYA, CONCEPTO: DEV. PPCR CONTRATO DE PRESTAMO 3534 GESTION 2023, CUENTA DE DEPOSITO: CUENTA UNICA DEL TESORO</t>
  </si>
  <si>
    <t>00086011109 DEPOSITO DE EFECTIVO, DEPOSITANTE: MMAYA, CONCEPTO: DEV. PPCR CONTRATO DE PRESTAMO 3534 GESTION 2024, CUENTA DE DEPOSITO: CUENTA UNICA DEL TESORO</t>
  </si>
  <si>
    <t>00099021001 DEPOSITO DE EFECTIVO, DEPOSITANTE: CRUZ CHAMBI HUASCAR, CONCEPTO: DEVOLUCION DE BOLETO AEREO, CUENTA DE DEPOSITO: CUENTA UNICA DEL TESORO</t>
  </si>
  <si>
    <t>00086014102 DEPOSITO DE EFECTIVO, DEPOSITANTE: MMAYA, CONCEPTO: DEV. PPCR CONTRATO DE PRESTAMO 3534, CUENTA DE DEPOSITO: CUENTA UNICA DEL TESORO</t>
  </si>
  <si>
    <t>00099024113 DEPOSITO DE EFECTIVO, DEPOSITANTE: ROBERTO OSMAR MACUCHAPI TICONA, CONCEPTO: DEVOLUCION DE DINERO A LA UPRE, CUENTA DE DEPOSITO: CUENTA UNICA DEL TESORO</t>
  </si>
  <si>
    <t>00206012001 DEPOSITO DE EFECTIVO, DEPOSITANTE: INSTITUTO NACIONAL DE ESTADISTICA, CONCEPTO: DÉP. POR VENTAS DE LA OFICINA CENTRAL LA PAZ DE FECHA 14/01/2025, CUENTA DE DEPOSITO: CUENTA UNICA DEL TESORO</t>
  </si>
  <si>
    <t>00099021001 DEPOSITO DE EFECTIVO, DEPOSITANTE: OMAR HUARITA MARTINEZ, CONCEPTO: DEVOLUCION EXAMEN PREOCUPACIONAL GESTION 2024, CUENTA DE DEPOSITO: CUENTA UNICA DEL TESORO/DJBR</t>
  </si>
  <si>
    <t>00099021001 DEPOSITO DE EFECTIVO, DEPOSITANTE: PATRICIA CHAVEZ GUTIERREZ, CONCEPTO: DEVOLUCION EXAMEN PREOCUPACIONAL GESTION 2024, CUENTA DE DEPOSITO: CUENTA UNICA DEL TESORO/DJBR</t>
  </si>
  <si>
    <t>00212012001 DEP.DE CHEQ.AJENOS,RET.DE CAM.,CONCEPTO: DEPÓSITO DE OTROS INGRESOS,DEP.: CLAUDIA XIMENA SALCEDO OVIEDO , PROCEDENCIA: BANCO UNION S.A., CHEQUE: 6244, FECHA DE EMISION:14/01/2025</t>
  </si>
  <si>
    <t>00578012002 DEP.DE CHEQ.AJENOS,RET.DE CAM.,CONCEPTO: REVERSION,DEP.: BOLIVIANA DE AVIACION , PROCEDENCIA: BANCO UNION S.A., CHEQUE: 19271, FECHA DE EMISION:14/01/2025</t>
  </si>
  <si>
    <t>00578012002 DEP.DE CHEQ.AJENOS,RET.DE CAM.,CONCEPTO: REVERSION,DEP.: BOLIVIANA DE AVIACION , PROCEDENCIA: BANCO UNION S.A., CHEQUE: 19272, FECHA DE EMISION:14/01/2025</t>
  </si>
  <si>
    <t>00578012002 DEP.DE CHEQ.AJENOS,RET.DE CAM.,CONCEPTO: REVERSION,DEP.: BOLIVIANA DE AVIACION , PROCEDENCIA: BANCO UNION S.A., CHEQUE: 19275, FECHA DE EMISION:15/01/2025</t>
  </si>
  <si>
    <t>00578012002 DEP.DE CHEQ.AJENOS,RET.DE CAM.,CONCEPTO: REVERSION,DEP.: BOLIVIANA DE AVIACION , PROCEDENCIA: BANCO UNION S.A., CHEQUE: 19270, FECHA DE EMISION:14/01/2025</t>
  </si>
  <si>
    <t>00578012002 DEP.DE CHEQ.AJENOS,RET.DE CAM.,CONCEPTO: REVERSION,DEP.: BOLIVIANA DE AVIACION , PROCEDENCIA: BANCO UNION S.A., CHEQUE: 19273, FECHA DE EMISION:14/01/2025</t>
  </si>
  <si>
    <t>00578012002 DEP.DE CHEQ.AJENOS,RET.DE CAM.,CONCEPTO: REVERSION,DEP.: BOLIVIANA DE AVIACION , PROCEDENCIA: BANCO UNION S.A., CHEQUE: 19274, FECHA DE EMISION:15/01/2025</t>
  </si>
  <si>
    <t>00099021001 DEP.DE CHEQ.AJENOS,RET.DE CAM.,CONCEPTO: DEVOLUCION PASAJE AEREO NO UTILIZADO GESTION 2024,DEP.: MINISTERIO DE RELACIONES EXTERIORES , PROCEDENCIA: BANCO UNION S.A., CHEQUE: 19133, FECHA DE EMISION:16/12/2024</t>
  </si>
  <si>
    <t>00099021001 DEPOSITO DE EFECTIVO, DEPOSITANTE: RAYZA RAMIREZ AMONZABEL, CONCEPTO: DEVOLUCION EXAMEN PREOCUPACIONAL GESTION 2024, CUENTA DE DEPOSITO: CUENTA UNICA DEL TESORO/DJBR</t>
  </si>
  <si>
    <t>00099021001 DEPOSITO DE EFECTIVO, DEPOSITANTE: VICTOR SEVERO QUISPE SANTANDER, CONCEPTO: DEVOLUCION EXAMEN PREOCUPACIONAL GESTION 2024, CUENTA DE DEPOSITO: CUENTA UNICA DEL TESORO/DJBR</t>
  </si>
  <si>
    <t>00099021001 DEPOSITO DE EFECTIVO, DEPOSITANTE: LIMBERT LUIS MURGA FLORES, CONCEPTO: DEVOLUCION EXAMEN PREOCUPACIONAL GESTION 2024, CUENTA DE DEPOSITO: CUENTA UNICA DEL TESORO/DJBR</t>
  </si>
  <si>
    <t>00099021001 DEPOSITO DE EFECTIVO, DEPOSITANTE: CLAUDIO CESAR CLAROS OLIVARES, CONCEPTO: DEVOLUCION DE BECA DE ESTUDIO CONTRATO DGESU-025/2018 DE CLAUDIO CESAR CLAROS OLIVARES, CUENTA DE DEPOSITO: CUENTA UNICA DEL TESORO</t>
  </si>
  <si>
    <t>00099021001 DEPOSITO DE EFECTIVO, DEPOSITANTE: GERSON GARCIA SOTO, CONCEPTO: DEVOLUCION EXAMEN PREOCUPACIONAL GESTION 2024, CUENTA DE DEPOSITO: CUENTA UNICA DEL TESORO/DJBR</t>
  </si>
  <si>
    <t>00099021001 DEPOSITO DE EFECTIVO, DEPOSITANTE: GERSON GARCIA SOTO, CONCEPTO: DEVOLUCION EXAMEN PREOCUPACIONAL GESTION 2023, CUENTA DE DEPOSITO: CUENTA UNICA DEL TESORO/DJBR</t>
  </si>
  <si>
    <t>PAGO A BID PRÉSTAMO 5376/OC-BO VCTO. 15-01-2025 POR CUENTA DE TGN , NTI. 019641 VALOR 15-01-2025 INTERESES USD 7.132.957,11 COMISIONES USD 598.956,98 CTA. 3987 CUENTA UNICA DEL TESORO LIB. 00099021001 REF.: COMISIONES BANCARIAS</t>
  </si>
  <si>
    <t>PAGO A BID PRÉSTAMO 3797/BL-BO VCTO. 15-01-2025 POR CUENTA DE TGN , NTI. 019596 VALOR 15-01-2025 CAPITAL USD 115.139,92 INTERESES USD 150.266,15 CTA. 3987 CUENTA UNICA DEL TESORO LIB. 00099021001 REF.: COMISIONES BANCARIAS</t>
  </si>
  <si>
    <t>PAGO A BID PRÉSTAMO 3797/BL-BO VCTO. 15-01-2025 POR CUENTA DE TGN , NTI. 019597 VALOR 15-01-2025 INTERESES USD 1.219,59 CTA. 3987 CUENTA UNICA DEL TESORO LIB. 00099021001 REF.: COMISIONES BANCARIAS</t>
  </si>
  <si>
    <t>PAGO A BID PRÉSTAMO 3536/BL-BO VCTO. 15-01-2025 POR CUENTA DE TGN , NTI. 019591 VALOR 15-01-2025 CAPITAL USD 1.009.271,45 INTERESES USD 750.847,21 CTA. 3987 CUENTA UNICA DEL TESORO LIB. 00099021001 REF.: COMISIONES BANCARIAS</t>
  </si>
  <si>
    <t>PAGO A BID PRÉSTAMO 4710/BL-BO VCTO. 15-01-2025 POR CUENTA DE TGN , NTI. 019545 VALOR 15-01-2025 INTERESES USD 64.202,94 COMISIONES USD 163.522,43 CTA. 3987 CUENTA UNICA DEL TESORO LIB. 00099021001 REF.: COMISIONES BANCARIAS</t>
  </si>
  <si>
    <t>PAGO A IDA PRÉSTAMO 5745-BO VCTO. 15-01-2025 POR CUENTA DE TGN , NTI. 019538 VALOR 15-01-2025 CAPITAL USD 189.489,71 INTERESES USD 19.688,94 CTA. 3987 CUENTA UNICA DEL TESORO LIB. 00099021001 REF.: COMISIONES BANCARIAS</t>
  </si>
  <si>
    <t>PAGO A IDA PRÉSTAMO 5592-BO VCTO. 15-01-2025 POR CUENTA DE TGN, SEGUN NOTA MEFP/VTCP/DGCP/UODP/No 042/2025 DEL 14-01-2025, NTI. 019534 VALOR 15-01-2025 CAPITAL USD 1.406.435,73 CTA. 3987 CUENTA UNICA DEL TESORO LIB. 00099021001 REF.: COMISIONES BANCARIAS</t>
  </si>
  <si>
    <t>NUMERO DE LIBRETA CUT: 00283012001 OPERACIÓN E18 TRANSFERENCIA DEL SISTEMA FINANCIERO POR CUENTA DE TERCEROS A LA CUT SOL. ALMACENERA BOLIVIANA S.A.</t>
  </si>
  <si>
    <t>COBRO COSTOS DE PAPELERIA POR REGULARIZACION DE TRANSFERENCIA DEL EXTERIOR POR ORDEN DE MTX COMERCIALIZADORA DE GAS LT (BRAZIL SAO PAULO) REF.: CRED INV YPFBGCGNDOGN252028 FECHA VALOR 14/01/2025 LIB. 00513012015 YPFB-HEROES DEL CHACO-BS</t>
  </si>
  <si>
    <t>NUMERO DE LIBRETA CUT: 00099021001 OPERACIÓN E75 TRANSFERENCIA DE LA CUENTA FISCAL BUN A LA CUT EN MN TRANSF.FDOS.AL.BCB GOB. AUTONOMO MCPAL. DE MOROCHATA CITE: GAMM OF/C 008/2025 CUENTA CUT 3987 LIBRETA NÂ° 00099021001</t>
  </si>
  <si>
    <t>NUMERO DE LIBRETA CUT: 00099021001 OPERACIÓN E75 TRANSFERENCIA DE LA CUENTA FISCAL BUN A LA CUT EN MN TRANSF.FDOS.AL.BCB GOBIERNO AUTONOMO MUNICIPAL DE MALLA CITE: GAMM/MAE/NÂ° 007/2024 CUENTA CUT 3987 LIBRETA NÂ° 00099021001</t>
  </si>
  <si>
    <t>NUMERO DE LIBRETA CUT: 00099021001 OPERACIÓN E75 TRANSFERENCIA DE LA CUENTA FISCAL BUN A LA CUT EN MN TRANSF.FDOS.AL.BCB GOBIERNO AUTONOMO MUNICIPAL DE MALLA CITE: GAMM/MAE/NÂ° 019/2024 CUENTA CUT 3987 LIBRETA NÂ° 00099021001</t>
  </si>
  <si>
    <t>TRANSFERENCIA DEL EXTERIOR SEGUN SWIFT NO.622 Y NO.610 DE FECHA 15/01/2025 ORDENANTE: IMPORTADORA Y EXPORTADORA AS SPA (CL/IQUIQUE) REF.: CRED PAGO COMPRA DE CLORURO DE POTASIO BNY CUST RRN - F7S2501130830000 LIB. 00597012001 RECURSOS PROPIOS VENTAS YLB</t>
  </si>
  <si>
    <t>COBRO COSTOS DE PAPELERIA SEGUN TRANSFERENCIA DEL EXTERIOR POR ORDEN DE IMPORTADORA Y EXPORTADORA AS SPA (CL/IQUIQUE) REF.: CRED PAGO COMPRA DE CLORURO DE POTASIO BNY CUST RRN - F7S2501130830000 LIB. 00597032001 YLB-COMERCIALIZACION DE DIVERSAS SALES</t>
  </si>
  <si>
    <t>PAGO A IDA PRÉSTAMO 5712-BO VCTO. 15-01-2025 POR CUENTA DE TGN, SEGUN NOTA MEFP/VTCP/DGCP/UODP/No 042/2025 DEL 14-01-2025, NTI. 019659 VALOR 15-01-2025 CAPITAL USD 858.626,75 INTERESES USD 747.861,54 CTA. 3987 CUENTA UNICA DEL TESORO LIB. 00099021001</t>
  </si>
  <si>
    <t>PAGO A IDA PRÉSTAMO 5744-BO VCTO. 15-01-2025 POR CUENTA DE TGN, SEGUN NOTA MEFP/VTCP/DGCP/UODP/No 042/2025 DEL 14-01-2025, NTI. 019660 VALOR 15-01-2025 CAPITAL USD 874.136,62 INTERESES USD 694.818,75 CTA. 3987 CUENTA UNICA DEL TESORO LIB. 00099021001</t>
  </si>
  <si>
    <t>PAGO A IDA PRÉSTAMO 5744-BO VCTO. 15-01-2025 POR CUENTA DE TGN, SEGUN NOTA MEFP/VTCP/DGCP/UODP/No 042/2025 DEL 14-01-2025, NTI. 019660 VALOR 15-01-2025 CAPITAL USD 874.136,62 INTERESES USD 694.818,75 CTA. 3987 CUENTA UNICA DEL TESORO LIB. 00099021001 REF.: COMISIONES BANCARIAS</t>
  </si>
  <si>
    <t>PAGO A IDA PRÉSTAMO 5712-BO VCTO. 15-01-2025 POR CUENTA DE TGN, SEGUN NOTA MEFP/VTCP/DGCP/UODP/No 042/2025 DEL 14-01-2025, NTI. 019659 VALOR 15-01-2025 CAPITAL USD 858.626,75 INTERESES USD 747.861,54 CTA. 3987 CUENTA UNICA DEL TESORO LIB. 00099021001 REF.: COMISIONES BANCARIAS</t>
  </si>
  <si>
    <t>PAGO A BIRF PRÉSTAMO 8552-BO VCTO. 15-01-2025 POR CUENTA DE TGN, SEGUN NOTA MEFP/VTCP/DGCP/UODP/No 042/2025 DEL 14-01-2025, NTI. 019661 VALOR 15-01-2025 INTERESES USD 5.925.672,42 COMISIONES USD 1.621,61 CTA. 3987 CUENTA UNICA DEL TESORO LIB. 00099021001</t>
  </si>
  <si>
    <t>PAGO A BIRF PRÉSTAMO 8552-BO VCTO. 15-01-2025 POR CUENTA DE TGN, SEGUN NOTA MEFP/VTCP/DGCP/UODP/No 042/2025 DEL 14-01-2025, NTI. 019661 VALOR 15-01-2025 INTERESES USD 5.925.672,42 COMISIONES USD 1.621,61 CTA. 3987 CUENTA UNICA DEL TESORO LIB. 00099021001 REF.: COMISIONES BANCARIAS</t>
  </si>
  <si>
    <t>PAGO A BIRF PRÉSTAMO BIRF 8469 VCTO. 15-01-2025 POR CUENTA DE TGN, SEGUN NOTA MEFP/VTCP/DGCP/UODP/No 042/2025 DEL 14-01-2025, NTI. 019662 VALOR 15-01-2025 INTERESES USD 3.496.795,55 CTA. 3987 CUENTA UNICA DEL TESORO LIB. 00099021001 REF.: COMISIONES BANCARIAS</t>
  </si>
  <si>
    <t>PAGO A BIRF PRÉSTAMO BIRF 8469 VCTO. 15-01-2025 POR CUENTA DE TGN, SEGUN NOTA MEFP/VTCP/DGCP/UODP/No 042/2025 DEL 14-01-2025, NTI. 019662 VALOR 15-01-2025 INTERESES USD 3.496.795,55 CTA. 3987 CUENTA UNICA DEL TESORO LIB. 00099021001</t>
  </si>
  <si>
    <t>||TRANSFERENCIA DE FONDOS SEGÚN MENSAJES SWIFT N°656 Y 657 DE LA FECHA Y NOTA CITE: DGAC/10571/2024 (HRE-TGL-4549) DE FECHA 14/03/2024 DE LA DIRECCIÓN GENERAL DE AERONÁUTICA CIVIL. (SECTOR PÚBLICO). DÉBITO DE LA LIBRETA 00117012001 DGAC, REPOSICIÓN DE ÚTILES DE ESCRITORIO.</t>
  </si>
  <si>
    <t>'COBRO DE'||ÚTILES DE ESCRITORIO POR EL COMPROBANTE NRO.1116945 DE LA FECHA S/G. NOTA CITE GAFC-803/ DFC/URTE-0153/2024 DE F.26.03.2024 (HRE-TGL-5158) ENVIADA POR YACIMIENTOS PETROLIFEROS FISCALES BOLIVIANOS DEBITO DE LA LIBRETA 00513022001 YPFB  OPERACIONES</t>
  </si>
  <si>
    <t>||REGISTRO COBRO COMISION AVISO CARTA DE CREDITO STANDBY BS300.-Y EMISION COMP.CONTABLE BS60.-REF.:S213612360044 (BCB:SB-R-2023-05) A/F ENVIBOL,S/G NOTA SEDEM/GG/EV N°0021/2025,10/01/2025. LIB.00132072003 SEDEM-AMPL.PLANTA ENVASES DE VIDRIO EN ZUDAÑEZ-CH RF:COMIS.AVISO SBLC S213612360044</t>
  </si>
  <si>
    <t>||COMPLEMENTO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t>
  </si>
  <si>
    <t>||COMPLEMENTO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REF.: COMISIONES BANCARIAS</t>
  </si>
  <si>
    <t>||TRANSFERENCIA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LIB.N°00862012001 FNDR-ADMINISTRACION, REPOSICIÓN DE ÚTILES DE ESCRITORIO.</t>
  </si>
  <si>
    <t>||TRANSFERENCIA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LIB.N°00862012005 FNDR-PSAC-BM IDA 3507/BO REC.LINEA CAP.INT.COM</t>
  </si>
  <si>
    <t>||TRANSFERENCIA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LIB.N°00862012006 FNDR-PSAC-BM IDA 3507/BO REC.FNDR CAP.INT.COM</t>
  </si>
  <si>
    <t>00099021001 DEPOSITO DE EFECTIVO, DEPOSITANTE: VALERIA VILLCA FLORES, CONCEPTO: DEVOLUCION, CUENTA DE DEPOSITO: CUENTA UNICA DEL TESORO</t>
  </si>
  <si>
    <t>00081011101 DEPOSITO DE EFECTIVO, DEPOSITANTE: ALEXANDRO DAVID BECERRA VARGAS, CONCEPTO: REPOSICION CREDENCIAL, CUENTA DE DEPOSITO: CUENTA UNICA DEL TESORO</t>
  </si>
  <si>
    <t>00599012001 DEPOSITO DE EFECTIVO, DEPOSITANTE: KEVIN ISMAEL QUISBERT NIETO, CONCEPTO: PAGO DE CREDENCIAL, CUENTA DE DEPOSITO: CUENTA UNICA DEL TESORO</t>
  </si>
  <si>
    <t>00099021001 DEPOSITO DE EFECTIVO, DEPOSITANTE: ABEN, CONCEPTO: DIFERENCIA EN LA OTORGACION DEL PERMISO SIN GOCE DE HABERES, CUENTA DE DEPOSITO: CUENTA UNICA DEL TESORO</t>
  </si>
  <si>
    <t>00046171101 DEPOSITO DE EFECTIVO, DEPOSITANTE: JORGE ANDRES FLORES VARELA, CONCEPTO: SANCION JURIDICA, CUENTA DE DEPOSITO: CUENTA UNICA DEL TESORO</t>
  </si>
  <si>
    <t>00099021001 DEPOSITO DE EFECTIVO, DEPOSITANTE: LISBET TICONA GUTIERREZ, CONCEPTO: REV. DIFINITIVA ABRIL-2024 DEPARTAMENTO DE LA PAZ, CUENTA DE DEPOSITO: CUENTA UNICA DEL TESORO</t>
  </si>
  <si>
    <t>00086038010 DEPOSITO DE EFECTIVO, DEPOSITANTE: DITTER URIONA MOSTAJO, CONCEPTO: DEV. CAMBIO DE HORAIO (JESUS LEAL) PASAJE AEREO SANTA CRUZ - LA PAZ, CUENTA DE DEPOSITO: CUENTA UNICA DEL TESORO</t>
  </si>
  <si>
    <t>00099021001 DEPOSITO DE EFECTIVO, DEPOSITANTE: GERMAN PARIZACA YANA, CONCEPTO: DEVOLUCION PARCIAL DE AGUINALDO 2024, CUENTA DE DEPOSITO: CUENTA UNICA DEL TESORO/DJBR</t>
  </si>
  <si>
    <t>00099021001 DEPOSITO DE EFECTIVO, DEPOSITANTE: CARLOS ALFONSO MOLINA RODRIGUEZ, CONCEPTO: DEVOLUCION, CUENTA DE DEPOSITO: CUENTA UNICA DEL TESORO/DJBR</t>
  </si>
  <si>
    <t>00190012003 DEPOSITO DE EFECTIVO, DEPOSITANTE: ORLANDO CELESTINO CLAVIJO SAAVEDRA, CONCEPTO: DEVOLUCION, CUENTA DE DEPOSITO: CUENTA UNICA DEL TESORO</t>
  </si>
  <si>
    <t>00099021001 DEPOSITO DE EFECTIVO, DEPOSITANTE: MAURA VILLAZON ARROYO, CONCEPTO: DEVOLUCION EXAMEN PRE-OCUPACIONAL GESTION 2024, CUENTA DE DEPOSITO: CUENTA UNICA DEL TESORO/DJBR</t>
  </si>
  <si>
    <t>00099021001 DEPOSITO DE EFECTIVO, DEPOSITANTE: GROVER ARCE QUISPE, CONCEPTO: DEVOLUCION EXAMEN PRE-OCUPACIONAL GESTION 2024, CUENTA DE DEPOSITO: CUENTA UNICA DEL TESORO/DJBR</t>
  </si>
  <si>
    <t>00099021001 DEPOSITO DE EFECTIVO, DEPOSITANTE: JOSE LUIS BERDEJA VILLANUEVA, CONCEPTO: DEVOLUCION EXAMEN PRE-OCUPACIONAL GESTION 2024, CUENTA DE DEPOSITO: CUENTA UNICA DEL TESORO/DJBR</t>
  </si>
  <si>
    <t>00099021001 DEPOSITO DE EFECTIVO, DEPOSITANTE: LISETH ESTHEFANI PARADA YAVI, CONCEPTO: DEVOLUCION EXAMEN PRE-OCUPACIONAL GESTION 2024, CUENTA DE DEPOSITO: CUENTA UNICA DEL TESORO/DJBR</t>
  </si>
  <si>
    <t>00099021001 DEPOSITO DE EFECTIVO, DEPOSITANTE: HILDA BEATRIZ TUNQUI VALENCIA, CONCEPTO: PERCEPCION INDEBIDA, CUENTA DE DEPOSITO: CUENTA UNICA DEL TESORO</t>
  </si>
  <si>
    <t>00099021001 DEPOSITO DE EFECTIVO, DEPOSITANTE: ELIZABETH MARCELA CALDERON, CONCEPTO: DEVOLUCION EXAMEN PRE-OCUPACIONAL GESTION 2024, CUENTA DE DEPOSITO: CUENTA UNICA DEL TESORO/DJBR</t>
  </si>
  <si>
    <t>00099021001 DEPOSITO DE EFECTIVO, DEPOSITANTE: RAUL EDUARDO SALINAS AYAVIRI, CONCEPTO: DEVOLUCION EXAMEN POST-OCUPACIONAL GESTION 2024, CUENTA DE DEPOSITO: CUENTA UNICA DEL TESORO/DJBR</t>
  </si>
  <si>
    <t>00046031102 DEPOSITO DE EFECTIVO, DEPOSITANTE: CARMEN PEREZ MAMANI, CONCEPTO: DEVOLUCION, CUENTA DE DEPOSITO: CUENTA UNICA DEL TESORO</t>
  </si>
  <si>
    <t>00086011109 DEPOSITO DE EFECTIVO, DEPOSITANTE: MADELEY MERCED ALVAREZ APAZA, CONCEPTO: REPOSICION CREDENCIAL, CUENTA DE DEPOSITO: CUENTA UNICA DEL TESORO</t>
  </si>
  <si>
    <t>00587012001 DEP.DE CHEQ.AJENOS,RET.DE CAM.,CONCEPTO: P-6 FRONTON,DEP.: EBC , PROCEDENCIA: BANCO UNION S.A., CHEQUE: 2342, FECHA DE EMISION:14/01/2025</t>
  </si>
  <si>
    <t>00587012001 DEP.DE CHEQ.AJENOS,RET.DE CAM.,CONCEPTO: P-6 CERRO GORDO,DEP.: EBC , PROCEDENCIA: BANCO UNION S.A., CHEQUE: 2343, FECHA DE EMISION:14/01/2025</t>
  </si>
  <si>
    <t>00290012001 DEP.DE CHEQ.AJENOS,RET.DE CAM.,CONCEPTO: OTROS INGRESOS S/G TRAMITE 10974846,DEP.: SERVICIO DE IMPUESTOS NACIONALES , PROCEDENCIA: BANCO UNION S.A., CHEQUE: 7959, FECHA DE EMISION:10/01/2025</t>
  </si>
  <si>
    <t>00099021001 DEP.DE CHEQ.AJENOS,RET.DE CAM.,CONCEPTO: DEPÓSITO,DEP.: CAJA DE SALUD CORDES , PROCEDENCIA: BANCO UNION S.A., CHEQUE: 43954, FECHA DE EMISION:26/12/2024</t>
  </si>
  <si>
    <t>00086051101 DEP.DE CHEQ.AJENOS,RET.DE CAM.,CONCEPTO: 2DO PAGO CONTRAPARTE 50% E.D.T.P. CONSTRUCCION INTERCEPTORES Y EMISARIOS ALC LA PAZ,DEP.: EPSAS SA , PROCEDENCIA: BANCO DE CREDITO DE BOLIVIA S.A., CHEQUE: 21664, FECHA DE EMISION:15/01/2025</t>
  </si>
  <si>
    <t>00597012001 DEP.DE CHEQ.AJENOS,RET.DE CAM.,CONCEPTO: DEVOLUCION,DEP.: CREDINFORM INTERNATIONAL SA , PROCEDENCIA: BANCO DE CREDITO DE BOLIVIA S.A., CHEQUE: 44603, FECHA DE EMISION:14/01/2025</t>
  </si>
  <si>
    <t>00099021001 DEP.DE CHEQ.AJENOS,RET.DE CAM.,CONCEPTO: DEVOLUCION,DEP.: ALIAZAS RURALES PAR III , PROCEDENCIA: BANCO UNION S.A., CHEQUE: 360, FECHA DE EMISION:13/01/2025</t>
  </si>
  <si>
    <t>00099021001 DEP.DE CHEQ.AJENOS,RET.DE CAM.,CONCEPTO: DEVOLUCION,DEP.: ALIAZAS RURALES PAR III , PROCEDENCIA: BANCO UNION S.A., CHEQUE: 359, FECHA DE EMISION:13/01/2025</t>
  </si>
  <si>
    <t>00099021001 DEP.DE CHEQ.AJENOS,RET.DE CAM.,CONCEPTO: DEVOLUCION,DEP.: ALIAZAS RURALES PAR III , PROCEDENCIA: BANCO UNION S.A., CHEQUE: 358, FECHA DE EMISION:13/01/2025</t>
  </si>
  <si>
    <t>00099021001 DEP.DE CHEQ.AJENOS,RET.DE CAM.,CONCEPTO: DOBLE PERCEPCION,DEP.: GOBIERNO AUTONOMO MUNICIPAL DE LA PAZ , PROCEDENCIA: BANCO UNION S.A., CHEQUE: 70326, FECHA DE EMISION:15/01/2025</t>
  </si>
  <si>
    <t>00099021001 DEP.DE CHEQ.AJENOS,RET.DE CAM.,CONCEPTO: DOBLE PERCEPCION,DEP.: GOBIERNO AUTONOMO MUNICIPAL DE LA PAZ , PROCEDENCIA: BANCO UNION S.A., CHEQUE: 70327, FECHA DE EMISION:15/01/2025</t>
  </si>
  <si>
    <t>00099021001 DEP.DE CHEQ.AJENOS,RET.DE CAM.,CONCEPTO: REEMBOLSO POR INCAPACIDAD TEMPORAL CAJA CORDES -CBBA 09/2024 DENIS VELASCO,DEP.: UNIDAD TECNICA DE FERROCARRILES , PROCEDENCIA: BANCO UNION S.A., CHEQUE: 44051, FECHA DE EMISION:26/12/2024</t>
  </si>
  <si>
    <t>COBRO COSTOS DE PAPELERIA SEGUN TRANSFERENCIA DEL EXTERIOR POR ORDEN DE OILY LUBRIFICANTES E QUIMICOS LTDA (BR/CAMPO GRANDE) REF.: CRED INV 024/2025 FECHA VALOR 15/01/2025 LIB. 00513062002 YPFB - EXPORTACIÓN DE GLP Y OTROS-BOLIVIANOS</t>
  </si>
  <si>
    <t>A:00099021001 Pago de capital e interés corriente a favor del TGN del vcto. 16-01-2025, adeudados por el GAD La Paz, correspondiente al Crédito CAF 2760, según nota USCFT N°60/2025.</t>
  </si>
  <si>
    <t>NUMERO DE LIBRETA CUT: 00099021001 OPERACIÓN E75 TRANSFERENCIA DE LA CUENTA FISCAL BUN A LA CUT EN MN TRANSF.FDOS.AL.BCB GOBIERNO AUTONOMO MUNICIPAL DE ANTEQUERA, CITE: GAMA-MAE NÂ° 006/2025 CUENTA CUT 3987 LIBRETA NÂ° 00099021001</t>
  </si>
  <si>
    <t>NUMERO DE LIBRETA CUT: 00099021001 OPERACIÓN E75 TRANSFERENCIA DE LA CUENTA FISCAL BUN A LA CUT EN MN TRANSF.FDOS.AL.BCB GAIOC CHARAGUA IYAMBAE SEGÃN CARTA CITE: TRI.OF.EXT.NÂ°13/2025 A LA CUENTA ÃNICA DEL TESORO 3987 LIBRETA NÂ° 00099021001</t>
  </si>
  <si>
    <t>||REGUL.COMP.CONT.1116477 DE 13/01/2025,P/AMPL.VAL.0,15% S/USD838.075.-P/171 DIAS,COM.ENM.LC BS300.-REEMB.GSTS.COM.BS300.-Y EMIS.C.C.BS60.-,S/G NOTA CA/NAC/GNO/SNOE/186/01/2025,15/1/25.REF.:I-2023-49 P/C EEPAF A/F ALLBIOM-SOLUCOES EM BIOPROCESSOS EIRELE. LIB.00132042002 SEDEM-EEPAF-VTA. ABONOS,FERTILIZANTES,COADYUVANTES Y OTRO R:COMIS.ENM.1 LC I-2023-49</t>
  </si>
  <si>
    <t>||TRANSFERENCIA DE FONDOS SEGÚN MENSAJES SWIFT N°719 Y 722 DE LA FECHA Y NOTA CITE: DGAC/10571/2024 (HRE-TGL-4549) DE FECHA 14/03/2024 DE LA DIRECCIÓN GENERAL DE AERONÁUTICA CIVIL. (SECTOR PÚBLICO). DÉBITO DE LA LIBRETA 00117012001 DGAC, REPOSICIÓN DE ÚTILES DE ESCRITORIO.</t>
  </si>
  <si>
    <t>'TRANSFERENCIA'||RECIBIDA DEL EXTERIOR S/MENSAJES SWIFT N° 714-713 DE FECHA 16-01-2025 POR DESEMBOLSO DE LA CAF POR LINEA DE CREDITO CONTINGENTE NO COMPROMETIDA DE LIQUIDEZ CFA 012533 S/LEY N° 1613 DEL PGE - GESTION 2025 DEL 01-01-2025 Y NOTA MEFP/VTCP/DGCP/UEPS/N°042/2025 DE LA FECHA. LIB. 00099021001 TGN-RECURSOS ORDINARIOS (3987) REF.: COMISIONES BANCARIAS</t>
  </si>
  <si>
    <t>||TRANSFERENCIA DE FONDOS S/G MENSAJES SWIFTS NROS. 681-682 EN ATENCIÓN A CORREO ELECTRÓNICO Y NOTA: DGAC/10571/2024 DE F.14/3/2024 (HRE-TGL-4549) ENVIADO POR LA DIRECCIÓN GENERAL DE AERONÁUTICA CIVIL (SECTOR PÚBLICO). DEBITO DE LA LIBRETA 00117012001 DGAC, REPOSICIÓN ÚTILES DE ESCRITORIO.</t>
  </si>
  <si>
    <t>||REGULARIZACIÓN DE NUESTRA OPERACIÓN N°1117066 DE LA FECHA EN ATENCIÓN A NOTA DGAC/10571/2024 (HRE-TSO-4549), CORREOS ELECTRÓNICOS ENVIADOS POR LA DGAC Y NAABOL (SECTOR PÚBLICO). DEBITO DE LA LIBRETA 00117012001 DGAC, REPOSICIÓN DE ÚTILES DE ESCRITORIO.</t>
  </si>
  <si>
    <t>||REGULARIZACIÓN DE NUESTRA OPERACIÓN N°1117059 DE FECHA 16/01/2025 SEGÚN NOTA CITE DGAC/10571/2024 DE F.14.03.2024 (HRE-TGL-4549) Y CORREO ELECTRONICO DE LA FECHA ENVIADO POR LA NAABOL Y LA DGAC (SECTOR PÚBLICO). DEBITO DE LA LIBRETA 00117012001 DGAC, REPOSICIÓN DE ÚTILES DE ESCRITORIO.</t>
  </si>
  <si>
    <t>00099021001 DEPOSITO DE EFECTIVO, DEPOSITANTE: CARMEN FEDRA VALVERDE ROSSEL, CONCEPTO: INTERES MORATORIO DEL GAS, CUENTA DE DEPOSITO: CUENTA UNICA DEL TESORO/DJBR</t>
  </si>
  <si>
    <t>00513182001 DEPOSITO DE EFECTIVO, DEPOSITANTE: YACIMIENTOS PETROLIFEROS FISCALES BOLIVIANOS, CONCEPTO: REVERSION DE SALDOS, CUENTA DE DEPOSITO: CUENTA UNICA DEL TESORO</t>
  </si>
  <si>
    <t>00015011108 DEPOSITO DE EFECTIVO, DEPOSITANTE: MINISTERIO DE GOBIERNO, CONCEPTO: DEVOLUCION A LA CUT, CUENTA DE DEPOSITO: CUENTA UNICA DEL TESORO</t>
  </si>
  <si>
    <t>00599012001 DEPOSITO DE EFECTIVO, DEPOSITANTE: FILIMON ERALDO VENTURA MAMANI, CONCEPTO: REPOSICION DE CREDENCIAL, CUENTA DE DEPOSITO: CUENTA UNICA DEL TESORO</t>
  </si>
  <si>
    <t>00099021001 DEPOSITO DE EFECTIVO, DEPOSITANTE: MARIA FERNANDA ROJAS MICHAGA, CONCEPTO: DEV. BECA CONTRATO N°DGESU 024/2018, CUENTA DE DEPOSITO: CUENTA UNICA DEL TESORO</t>
  </si>
  <si>
    <t>00099021001 DEPOSITO DE EFECTIVO, DEPOSITANTE: PEÑARANDA GARNICA VLADIMIR GREGORIO, CONCEPTO: DEV. PAGO EXCESO CORRESPONDIENTE 19/03/2024, CUENTA DE DEPOSITO: CUENTA UNICA DEL TESORO/DJBR</t>
  </si>
  <si>
    <t>00099021001 DEPOSITO DE EFECTIVO, DEPOSITANTE: ARIEL MARCELO CABRERA ROCHA, CONCEPTO: DEV. PAGO VACACIONES EN DEMASIA GESTIONES 2020 Y 2021, CUENTA DE DEPOSITO: CUENTA UNICA DEL TESORO/DJBR</t>
  </si>
  <si>
    <t>00015011108 DEPOSITO DE EFECTIVO, DEPOSITANTE: HUASCAR IVAN MAGNE RAMOS, CONCEPTO: DEVOLUCION DE GASTOS ADMINISTRATIVOS POR PAGO DE SERVICIO DE ENERGIA ELECTRICA OFICINA SUCRE DIC/24, CUENTA DE DEPOSITO: CUENTA UNICA DEL TESORO</t>
  </si>
  <si>
    <t>00099021001 DEPOSITO DE EFECTIVO, DEPOSITANTE: ALEJANDRO CASTRO COARITE C.I. 2449786, CONCEPTO: DEVOLUCION DE SUELDO MES AGOSTO/2020, CUENTA DE DEPOSITO: CUENTA UNICA DEL TESORO</t>
  </si>
  <si>
    <t>00099021001 DEPOSITO DE EFECTIVO, DEPOSITANTE: ALEJANDRO CASTRO COARITE C.I. 2449786, CONCEPTO: DEVOLUCION AGUINALDO GESTION 2020 ( DUODECIMA) MESES AGOSTO Y SEPTIEMBRE, CUENTA DE DEPOSITO: CUENTA UNICA DEL TESORO</t>
  </si>
  <si>
    <t>00046171101 DEPOSITO DE EFECTIVO, DEPOSITANTE: LHUMAT RYT, CONCEPTO: MULTA SEGUN RESOLUCION ADMINISTRATIVA N°S/189, CUENTA DE DEPOSITO: CUENTA UNICA DEL TESORO</t>
  </si>
  <si>
    <t>00010011102 DEPOSITO DE EFECTIVO, DEPOSITANTE: SIXTO JULIO VALDEZ CUETO, CONCEPTO: REPOSICION DE CERTIFICADO DE MATRIMONIO-GESTORIA CONSULADO, CUENTA DE DEPOSITO: CUENTA UNICA DEL TESORO</t>
  </si>
  <si>
    <t>00099021001 DEPOSITO DE EFECTIVO, DEPOSITANTE: ALEJO PACHAJAYA CAHUANA, CONCEPTO: DEVOLUCION DE AGUINALDO C-31 MES AÑO 902163 NOVIEMBRE 2024, CUENTA DE DEPOSITO: CUENTA UNICA DEL TESORO</t>
  </si>
  <si>
    <t>00015011114 DEPOSITO DE EFECTIVO, DEPOSITANTE: MONICA QUISPE MAMANI, CONCEPTO: DEVOLUCION POR PAGO DE DEMASIA DE ENERGIA ELECTRICA (CESSA) SUCRE, CUENTA DE DEPOSITO: CUENTA UNICA DEL TESORO</t>
  </si>
  <si>
    <t>00015011114 DEPOSITO DE EFECTIVO, DEPOSITANTE: MONICA QUISPE MAMANI, CONCEPTO: DEVOLUCION POR PAGO DE DEMASIA DE ENERGIA ELECTRICA (SEPSA) POTOSI, CUENTA DE DEPOSITO: CUENTA UNICA DEL TESORO</t>
  </si>
  <si>
    <t>00099021001 DEPOSITO DE EFECTIVO, DEPOSITANTE: BEATRIZ MAMANI GUTIERREZ, CONCEPTO: DEV. AGUINALDO GESTION 2024 (FRANCISCO MAMANI CANAVIRI), CUENTA DE DEPOSITO: CUENTA UNICA DEL TESORO/DJBR</t>
  </si>
  <si>
    <t>00046024204 DEPOSITO DE EFECTIVO, DEPOSITANTE: GERAHAR JOEL KOCK CUAQUIRA, CONCEPTO: DEVOLUCION DE PASAJES, CUENTA DE DEPOSITO: CUENTA UNICA DEL TESORO</t>
  </si>
  <si>
    <t>00099021001 DEPOSITO DE EFECTIVO, DEPOSITANTE: ABRAHAM MAMANI BEDOYA, CONCEPTO: DEVOLUCION EXAMEN PRE-OCUPACIONAL GESTION 2024, CUENTA DE DEPOSITO: CUENTA UNICA DEL TESORO/DJBR</t>
  </si>
  <si>
    <t>00099021001 DEPOSITO DE EFECTIVO, DEPOSITANTE: JORGE EDUARDO VALDA IBAÑEZ, CONCEPTO: DEVOLUCION EXAMEN PRE-OCUPACIONAL GESTION 2024, CUENTA DE DEPOSITO: CUENTA UNICA DEL TESORO/DJBR</t>
  </si>
  <si>
    <t>00383012001 DEPOSITO DE EFECTIVO, DEPOSITANTE: ARTES ELECTRONICAS, CONCEPTO: DEPÓSITO CORRESPONDIENTE AL MES 11/2024, CUENTA DE DEPOSITO: CUENTA UNICA DEL TESORO</t>
  </si>
  <si>
    <t>00086044201 DEPOSITO DE EFECTIVO, DEPOSITANTE: ALEJANDRO QUISPE CHAMBI, CONCEPTO: CONTRAPARTE, CUENTA DE DEPOSITO: CUENTA UNICA DEL TESORO</t>
  </si>
  <si>
    <t>00099021001 DEPOSITO DE EFECTIVO, DEPOSITANTE: BRIGIDA ALIAGA QUISPE, CONCEPTO: DEV. VALOR CREDENCIAL, CUENTA DE DEPOSITO: CUENTA UNICA DEL TESORO/DJBR</t>
  </si>
  <si>
    <t>00599012001 DEPOSITO DE EFECTIVO, DEPOSITANTE: FROILAN QUISPE HUANCA, CONCEPTO: REPOSICION DE CREDENCIAL, CUENTA DE DEPOSITO: CUENTA UNICA DEL TESORO</t>
  </si>
  <si>
    <t>00206012001 DEPOSITO DE EFECTIVO, DEPOSITANTE: INSTITUTO NACIONAL DE ESTADISTICA, CONCEPTO: DÉO. POR VENTA DE LA OFICINA CENTRAL LA PAZ FECHA 16/01/2025, CUENTA DE DEPOSITO: CUENTA UNICA DEL TESORO</t>
  </si>
  <si>
    <t>00099021001 DEP.DE CHEQ.AJENOS,RET.DE CAM.,CONCEPTO: PAGO CONSUMO DE AGUA NOVIEMBRE Y DICIEMBRE FELCV EL ALTO PROCURADURIA GENERAL DEL ESTADO,DEP.: POLICIA BOLIVIANA COMANDO GRAL. , PROCEDENCIA: BANCO UNION S.A., CHEQUE: 5941, FECHA DE EMISION:10/01/2025</t>
  </si>
  <si>
    <t>00010011102 DEP.DE CHEQ.AJENOS,RET.DE CAM.,CONCEPTO: HR-28896-24 PAGO DE COMPENSACION DE GESTORIA CONSULAR - PROG. DE DOCUMENTACION,DEP.: MINISTERIO RELACIONES EXTERIORES , PROCEDENCIA: BANCO UNION S.A., CHEQUE: 358, FECHA DE EMISION:16/01/2025</t>
  </si>
  <si>
    <t>00010011102 DEP.DE CHEQ.AJENOS,RET.DE CAM.,CONCEPTO: HR-62926.24 PAGO DECOMPENSACION DE GESTORIA CONSULAR - PAGO SERVICIO TECNICO ESPECIALIZADO,DEP.: MINISTERIO RELACIONES EXTERIORES , PROCEDENCIA: BANCO UNION S.A., CHEQUE: 359, FECHA DE EMISION:16/01/2025</t>
  </si>
  <si>
    <t>00010011102 DEP.DE CHEQ.AJENOS,RET.DE CAM.,CONCEPTO: HR-53989.24 PAGO COMPENSACION DE GESTORIA CONSULAR - GASTOS PROGRAMA DE DOCUM.,DEP.: MINISTERIO RELACIONES EXTERIORES , PROCEDENCIA: BANCO UNION S.A., CHEQUE: 360, FECHA DE EMISION:16/01/2025</t>
  </si>
  <si>
    <t>00010011102 DEP.DE CHEQ.AJENOS,RET.DE CAM.,CONCEPTO: HR-28896.24 PAGO POR COMPENSACION POR REPATRIACIONES Y ASISTENCIAS CONSULARES,DEP.: MINISTERIO RELACIONES EXTERIORES , PROCEDENCIA: BANCO UNION S.A., CHEQUE: 361, FECHA DE EMISION:16/01/2025</t>
  </si>
  <si>
    <t>00010011102 DEP.DE CHEQ.AJENOS,RET.DE CAM.,CONCEPTO: PAGO COMPENSACION PARA LA EJECUCION - PROG. DE DOCUMENTACION Y APOYO A CIUDADANOS,DEP.: MINISTERIO RELACIONES EXTERIORES , PROCEDENCIA: BANCO UNION S.A., CHEQUE: 362, FECHA DE EMISION:16/01/2025</t>
  </si>
  <si>
    <t>00010011102 DEP.DE CHEQ.AJENOS,RET.DE CAM.,CONCEPTO: COMPENSACION DE GASTOS DE FUNCIONAMIENTO CON GESTORIA CONSULAR PARA LOS CONSULADOS,DEP.: MINISTERIO RELACIONES EXTERIORES , PROCEDENCIA: BANCO UNION S.A., CHEQUE: 363, FECHA DE EMISION:16/01/2025</t>
  </si>
  <si>
    <t>A:00373024105 Débito Automático al GAM Pampa Grande – Santa Cruz, por incumplimiento al Convenio Intergubernativo de Financiamiento FDI/CONV/Nº181/2018 de fecha 10 de septiembre de 2018, suscrito entre el Fondo de Desarrollo Indígena y el GAM Pampa Grande – Santa Cruz, para el proyecto “Implementación de Huertos Frutales en La Sub Central Rodeo Pampa y Bartolina Sisa en el Municipio de Pampagrande”.</t>
  </si>
  <si>
    <t>COBRO COSTOS DE PAPELERIA SEGUN TRANSFERENCIA DEL EXTERIOR POR ORDEN DE CORPORACIÓN PETROLERA S.A. (PY/ASUNCIÓN) REF.: CRED URI/PAGO SEGÚN PREFACTURA NRO. 182025 FECHA VALOR 16/01/2025 LIB. 00513062002 YPFB - EXPORTACIÓN DE GLP Y OTROS-BOLIVIANOS</t>
  </si>
  <si>
    <t>TRANSFERENCIA DEL EXTERIOR SEGUN SWIFT NO.752 Y NO.781 DE FECHA 17/01/2025 ORDENANTE: QUIMICA MAVAR S A (CL/LAMPA) REF.: CRED MAVAR 25-03 504MT ADVANCE LIB. 00597012001 RECURSOS PROPIOS VENTAS YLB</t>
  </si>
  <si>
    <t>COBRO COSTOS DE PAPELERIA SEGUN TRANSFERENCIA DEL EXTERIOR POR ORDEN DE QUIMICA MAVAR S A (CL/LAMPA) REF.: CRED MAVAR 25-03 504MT ADVANCE LIB. 00597032001 YLB-COMERCIALIZACION DE DIVERSAS SALES</t>
  </si>
  <si>
    <t>||COMISION TRANSFERENCIA FDOS.AL EXTERIOR 0,20% S/USD2.334.651,67,REEMB.GSTS.COMUNICACION BS300.-Y EMISION COMP.CONTABLE BS60.-REF.:PAGO 1 LC I-2022-32 P/C YPFB A/F CUÑADO S.A.U.,EN COMPL.A COMP.1117133,17/01/2025. LIB.00513072001 YPFB - OPERACIONES G N R G D RF:COMISIONES PAGO 1 LC I-2022-32 PC YPFB AF CUÑADO SAU</t>
  </si>
  <si>
    <t>NUMERO DE LIBRETA CUT: 00099021001 OPERACIÓN E75 TRANSFERENCIA DE LA CUENTA FISCAL BUN A LA CUT EN MN TRANSF.FDOS.AL.BCB GOBIERNO AUTONOMO GUARANI CHARAGUA IYAMBAE CITE: GAIOC CHI-Z.B.I. NRO. 040/2025 CUENTA CUT 3987 LIBRETA NÂ° 00099021001</t>
  </si>
  <si>
    <t>NUMERO DE LIBRETA CUT: 00099021001 OPERACIÓN E75 TRANSFERENCIA DE LA CUENTA FISCAL BUN A LA CUT EN MN TRANSF.FDOS.AL.BCB GOBIERNO AUTONOMO GUARANI CHARAGUA IYAMBAE CITE: GAIOC CHI-Z.B.I. NRO. 041/2025 CUENTA CUT 3987 LIBRETA NÂ° 00099021001</t>
  </si>
  <si>
    <t>NUMERO DE LIBRETA CUT: 00099021001 OPERACIÓN E75 TRANSFERENCIA DE LA CUENTA FISCAL BUN A LA CUT EN MN TRANSF.FDOS.AL.BCB GOBIERNO AUTONOMO GUARANI CHARAGUA IYAMBAE CITE: GAIOC CHI-Z.B.I. NRO. 042/2025 CUENTA CUT 3987 LIBRETA NÂ° 00099021001</t>
  </si>
  <si>
    <t>NUMERO DE LIBRETA CUT: 00099021001 OPERACIÓN E75 TRANSFERENCIA DE LA CUENTA FISCAL BUN A LA CUT EN MN TRANSF.FDOS.AL.BCB GOBIERNO AUTONOMO GUARANI CHARAGUA IYAMBAE CITE: GAIOC CHI-Z.B.I. NRO. 039/2025 CUENTA CUT 3987 LIBRETA NÂ° 00099021001</t>
  </si>
  <si>
    <t>COBRO COSTOS DE PAPELERIA POR REGULARIZACION DE TRANSFERENCIA DEL EXTERIOR POR ORDEN DE YPFB ENERGIA DO BRASIL LTDA (BR/RIO DE JANEIRO) REF.: YPFB GARANTIA POR SUMINISTRO DE GAS NATURAL FECHA VALOR 7/01/2025 LIB. 00513012007 YPFB - RECURSOS NACIONALIZACIÓN</t>
  </si>
  <si>
    <t>COBRO COSTOS DE PAPELERIA POR REGULARIZACION DE TRANSFERENCIA DEL EXTERIOR POR ORDEN DE MTX COMERCIALIZADORA DE GAS LT (BRAZIL SAO PAULO) REF.: CRED INV PPA-MTX-10/25 FECHA VALOR 16/01/2025 LIB. 00513012015 YPFB-HEROES DEL CHACO-BS</t>
  </si>
  <si>
    <t>TRANSFERENCIA RECIBIDA DEL EXTERIOR SEGÚN MENSAJES SWIFT Nos. 804-803 (REM.EXT.) DE FECHA 17-01-2025 POR DESEMBOLSO DE FONPLATA PRÉSTAMO BOL 36/2023 ROC/5568425017FS//URI/DESEMB. NRO. 2 LIBRETA N° 00291012002 ABC-RECURSOS PROPIOS REF.: UTILES DE ESCRITORIO</t>
  </si>
  <si>
    <t>COBRO COSTOS DE PAPELERIA POR REGULARIZACION DE TRANSFERENCIA DEL EXTERIOR POR ORDEN DE TRAFIGURA PTE LTD (SINGAPORE) REF.: CRED GAS NATURAL FECHA VALOR 16/01/2025 LIB. 00513012015 YPFB-HEROES DEL CHACO-BS</t>
  </si>
  <si>
    <t>||TRANSFERENCIA DE FONDOS SEGÚN MENSAJE SWIFT N°778 DE LA FECHA Y NOTA CITE: DGAC/10571/2024 (HRE-TGL-4549) DE FECHA 14/03/2024 DE LA DIRECCIÓN GENERAL DE AERONÁUTICA CIVIL. (SECTOR PÚBLICO). DÉBITO DE LA LIBRETA 00117012001 DGAC, REPOSICIÓN DE ÚTILES DE ESCRITORIO.</t>
  </si>
  <si>
    <t>||TRANSFERENCIA DE FONDOS S/G MENSAJE SWIFT NRO. 797, CORREO ELECTRONICO DE LA FECHA Y NOTA CITE DGAC/10571/2024 DE F.14.03.2024 (HRE-TGL-4549) DE LA DIRECCION GENERAL DE AERONAUTICA CIVIL (SECTOR PÚBLICO). DEBITO DE LA LIBRETA 00117012001 DGAC, REPOSICIÓN DE ÚTILES DE ESCRITORIO.</t>
  </si>
  <si>
    <t>||TRANSFERENCIA DE FONDOS SEGÚN MENSAJES SWIFT N°772 Y 773 DE LA FECHA Y NOTA CITE: AGBC-AGBC/DAF/TFC-CPRV-0152-CAR/2024 DE AGENCIA BOLIVIANA DE CORREOS DE FECHA 18/03/2024 (HRE-TGL-4653). (SECTOR PÚBLICO). DÉBITO DE LA LIBRETA 00383012001 INGRESOS AGENCIA BOLIVIANA DE CORREOS, COBRO DE ÚTILES DE ESCRITORI</t>
  </si>
  <si>
    <t>VENTA DE DIVISAS CON TRANSFERENCIA DE FONDOS A SOLICITUD DE BOLIVIANA DE AVIACION SEGUN SOLICITUD 22450 REF: INVOICE 9341 REP 5881 COMPRA DE REPUESTOS ROTABLES PARA AERONAVES LIB. 00578012002 BOA-BOLIVIANA DE AVIACION-INGRESOS</t>
  </si>
  <si>
    <t>||TRANSFERENCIA DE FONDOS S/G MENSAJES SWIFT NRO. 742, CORREO ELECTRONICO DE LA FECHA Y NOTA CITE DGAC/10571/2024 DE F.14.03.2024 (HRE-TGL-4549) DE LA DIRECCION GENERAL DE AERONAUTICA CIVIL (SECTOR PÚBLICO). DEBITO DE LA LIBRETA 00117012001 DGAC, REPOSICIÓN DE ÚTILES DE ESCRITORIO</t>
  </si>
  <si>
    <t>00086044201 DEPOSITO DE EFECTIVO, DEPOSITANTE: OSVALDO UREÑA ROJAS, CONCEPTO: CONTRAPARTE PROGRAMA RUMBO, CUENTA DE DEPOSITO: CUENTA UNICA DEL TESORO</t>
  </si>
  <si>
    <t>00086044201 DEPOSITO DE EFECTIVO, DEPOSITANTE: COMUNIDAD SAN JUAN DE POTRERO, CONCEPTO: CONTRAPRTE PROYECTO RIEGO TECNIFICADO, CUENTA DE DEPOSITO: CUENTA UNICA DEL TESORO</t>
  </si>
  <si>
    <t>00086044201 DEPOSITO DE EFECTIVO, DEPOSITANTE: SISTEMA DE RIEGO SIVINGANI - ARANI, CONCEPTO: CONTRAPARTE PROGRAMA RUMBO, CUENTA DE DEPOSITO: CUENTA UNICA DEL TESORO</t>
  </si>
  <si>
    <t>00086044201 DEPOSITO DE EFECTIVO, DEPOSITANTE: EGAR LLANOS SABEDRA, CONCEPTO: CONTRAPARTE PROGRAMA RIEGO, CUENTA DE DEPOSITO: CUENTA UNICA DEL TESORO</t>
  </si>
  <si>
    <t>00086044201 DEPOSITO DE EFECTIVO, DEPOSITANTE: ZENOBIO ORELLANA RIOS, CONCEPTO: CONTRAPARTE PROGRAMA RUMBO, CUENTA DE DEPOSITO: CUENTA UNICA DEL TESORO</t>
  </si>
  <si>
    <t>00086044201 DEPOSITO DE EFECTIVO, DEPOSITANTE: SISTEMA DE RIEGO VILLA FLORES - ARANI, CONCEPTO: CONTRAPARTE PROGRAMA RUMBO, CUENTA DE DEPOSITO: CUENTA UNICA DEL TESORO</t>
  </si>
  <si>
    <t>00086044201 DEPOSITO DE EFECTIVO, DEPOSITANTE: SISTEMA DE RIEGO CATACHILLA-ARANI, CONCEPTO: CONTRAPARTE PROGRAMA RUMBO, CUENTA DE DEPOSITO: CUENTA UNICA DEL TESORO</t>
  </si>
  <si>
    <t>00086044201 DEPOSITO DE EFECTIVO, DEPOSITANTE: SISTEMA DE RIEGO COMUNIDAD COLCA -- ARANI, CONCEPTO: CONTRAPARTE PROGRAMA RUMBO, CUENTA DE DEPOSITO: CUENTA UNICA DEL TESORO</t>
  </si>
  <si>
    <t>00046171101 DEPOSITO DE EFECTIVO, DEPOSITANTE: IMPORTACIONES ROCHATORRICO, CONCEPTO: SANCION JURICA, CUENTA DE DEPOSITO: CUENTA UNICA DEL TESORO</t>
  </si>
  <si>
    <t>00599012001 DEPOSITO DE EFECTIVO, DEPOSITANTE: VICTOR HUGO DELGADO CUENCA, CONCEPTO: REPOSICION DE CREDENCIAL, CUENTA DE DEPOSITO: CUENTA UNICA DEL TESORO</t>
  </si>
  <si>
    <t>00099021001 DEPOSITO DE EFECTIVO, DEPOSITANTE: LOURDES ALIAGA ZAPATA, CONCEPTO: DOBLE PERCEPCION MES ENERO/2025, CUENTA DE DEPOSITO: CUENTA UNICA DEL TESORO</t>
  </si>
  <si>
    <t>00099021001 DEPOSITO DE EFECTIVO, DEPOSITANTE: JAVIER MAMANI ACARAPI, CONCEPTO: DEV. DE PAGO EN EXCESO, CUENTA DE DEPOSITO: CUENTA UNICA DEL TESORO/DJBR</t>
  </si>
  <si>
    <t>00099021001 DEPOSITO DE EFECTIVO, DEPOSITANTE: GREGORIO QUISPE JANCO, CONCEPTO: DEVOLUCION DE EXCESO, CUENTA DE DEPOSITO: CUENTA UNICA DEL TESORO</t>
  </si>
  <si>
    <t>00291012002 DEPOSITO DE EFECTIVO, DEPOSITANTE: PAUL LENZ MENDOZA CONCHA, CONCEPTO: REPOSICION CREDENCIAL, CUENTA DE DEPOSITO: CUENTA UNICA DEL TESORO</t>
  </si>
  <si>
    <t>00086044201 DEPOSITO DE EFECTIVO, DEPOSITANTE: SISTEMA DE RIEGO CATACHILLA - ARANI, CONCEPTO: CONTRAPARTE PROGRAMA RUMBO, CUENTA DE DEPOSITO: CUENTA UNICA DEL TESORO</t>
  </si>
  <si>
    <t>00086044201 DEPOSITO DE EFECTIVO, DEPOSITANTE: SISTEMA DE RIEGO COLPA, CONCEPTO: CONTRAPARTE PROGRAMA RUMBO, CUENTA DE DEPOSITO: CUENTA UNICA DEL TESORO</t>
  </si>
  <si>
    <t>00099021001 DEPOSITO DE EFECTIVO, DEPOSITANTE: PORFIRIO LIMACHI POMA, CONCEPTO: COBRO INDEVIDO DEVOLCUION, CUENTA DE DEPOSITO: CUENTA UNICA DEL TESORO</t>
  </si>
  <si>
    <t>00086044201 DEPOSITO DE EFECTIVO, DEPOSITANTE: SISTEMA DE RIEGO ELE ELE - OMEREQUE, CONCEPTO: CONTRAPARTE PROGRAMA RUMBO, CUENTA DE DEPOSITO: CUENTA UNICA DEL TESORO</t>
  </si>
  <si>
    <t>00086044201 DEPOSITO DE EFECTIVO, DEPOSITANTE: SISTEMA DE RIEGO SAN CARLOS - OMEREQUE, CONCEPTO: CONTRAPARTE PROGRAMA RUMBO, CUENTA DE DEPOSITO: CUENTA UNICA DEL TESORO</t>
  </si>
  <si>
    <t>00086044201 DEPOSITO DE EFECTIVO, DEPOSITANTE: SISTEMA DE RIEGO CHINKANA CHAFRA CORRAL-OMEREQUE, CONCEPTO: CONTRAPARTE PROGRAMA RUMBO, CUENTA DE DEPOSITO: CUENTA UNICA DEL TESORO</t>
  </si>
  <si>
    <t>00047377001 DEPOSITO DE EFECTIVO, DEPOSITANTE: RODOLFO APAZA QUISPE, CONCEPTO: DEVOLUCION POR MULTA, CUENTA DE DEPOSITO: CUENTA UNICA DEL TESORO</t>
  </si>
  <si>
    <t>00086044201 DEPOSITO DE EFECTIVO, DEPOSITANTE: SISTEMA DE RIEGO BISCOCHOS - OMEREQUE, CONCEPTO: CONTRAPARTE PROGRAMA RUMBO, CUENTA DE DEPOSITO: CUENTA UNICA DEL TESORO</t>
  </si>
  <si>
    <t>00086044201 DEPOSITO DE EFECTIVO, DEPOSITANTE: SISTEMA DE RIEGO GUEVARA- OMEREQUE, CONCEPTO: CONTRA PARTE PROGRAMA RUMBO, CUENTA DE DEPOSITO: CUENTA UNICA DEL TESORO</t>
  </si>
  <si>
    <t>00047377001 DEPOSITO DE EFECTIVO, DEPOSITANTE: RODOLFO APAZA QUISPE, CONCEPTO: DEV. MULTA, CUENTA DE DEPOSITO: CUENTA UNICA DEL TESORO</t>
  </si>
  <si>
    <t>00047137004 DEPOSITO DE EFECTIVO, DEPOSITANTE: MDRYT-EMPODERAR PAR III, CONCEPTO: DEVOLUCION GASOLINA DIC/2024 UOD LA PAZ, CUENTA DE DEPOSITO: CUENTA UNICA DEL TESORO</t>
  </si>
  <si>
    <t>00086044201 DEPOSITO DE EFECTIVO, DEPOSITANTE: SISTEMA DE RIEGO LA VIÑA-OMEREQUE, CONCEPTO: CONTRAPARTE PROGRAMA RUMBO, CUENTA DE DEPOSITO: CUENTA UNICA DEL TESORO</t>
  </si>
  <si>
    <t>00099021001 DEPOSITO DE EFECTIVO, DEPOSITANTE: JUAN FELIPE OBLITAS TUDELA, CONCEPTO: REVERSION N° PREVENTIVO 767, CUENTA DE DEPOSITO: CUENTA UNICA DEL TESORO/DJBR</t>
  </si>
  <si>
    <t>00046171101 DEPOSITO DE EFECTIVO, DEPOSITANTE: BRIMEG S.R.L., CONCEPTO: SANCION JURIDICA, CUENTA DE DEPOSITO: CUENTA UNICA DEL TESORO</t>
  </si>
  <si>
    <t>00383012001 DEPOSITO DE EFECTIVO, DEPOSITANTE: AGENCIA BOLIVIANA DE CORREOS, CONCEPTO: REGIONAL LA PAZ 13-17/01/2025, CUENTA DE DEPOSITO: CUENTA UNICA DEL TESORO</t>
  </si>
  <si>
    <t>00086031101 DEP.DE CHEQ.AJENOS,RET.DE CAM.,CONCEPTO: SISCO DE DICIEMBRE 2024,DEP.: ANMI EL PALMAR , PROCEDENCIA: BANCO UNION S.A., CHEQUE: 1351, FECHA DE EMISION:06/01/2025</t>
  </si>
  <si>
    <t>00086031101 DEP.DE CHEQ.AJENOS,RET.DE CAM.,CONCEPTO: SISCO MES DE DICIEMBRE 2024,DEP.: PN. TUNARI , PROCEDENCIA: BANCO UNION S.A., CHEQUE: 739, FECHA DE EMISION:09/01/2025</t>
  </si>
  <si>
    <t>00086031111 DEP.DE CHEQ.AJENOS,RET.DE CAM.,CONCEPTO: SISCO MES DE DICIEMBRE 2024,DEP.: PILON LAJAS , PROCEDENCIA: BANCO UNION S.A., CHEQUE: 1528, FECHA DE EMISION:06/01/2025</t>
  </si>
  <si>
    <t>00117012001 DEP.DE CHEQ.AJENOS,RET.DE CAM.,CONCEPTO: DEVOLUCION DEL LIQUIDO PAGABLE SUELDO MES DE DIC 2024,DEP.: DAVID PABLO SALAS MONTALVAN , PROCEDENCIA: BANCO UNION S.A., CHEQUE: 213449, FECHA DE EMISION:20/01/2025</t>
  </si>
  <si>
    <t>00099021001 DEP.DE CHEQ.AJENOS,RET.DE CAM.,CONCEPTO: DEV. PLANILLAS DE INCAPACIDADES CAJA CORDES,DEP.: SEDES CBBA , PROCEDENCIA: BANCO UNION S.A., CHEQUE: 43966, FECHA DE EMISION:26/12/2024</t>
  </si>
  <si>
    <t>00099021001 DEP.DE CHEQ.AJENOS,RET.DE CAM.,CONCEPTO: PERCEPCION INDEBIDA DE HABERES OCT-NOV-DIC 2021 ENE 2022,DEP.: DANIELA CACERES VARGAS , PROCEDENCIA: BANCO UNION S.A., CHEQUE: 213450, FECHA DE EMISION:20/01/2025</t>
  </si>
  <si>
    <t>00099021001 DEP.DE CHEQ.AJENOS,RET.DE CAM.,CONCEPTO: DEV. PLANILLAS INCAPACIDADES SEGURO SOCIAL UNIVERSITARIO,DEP.: SEDES CBBA , PROCEDENCIA: BANCO UNION S.A., CHEQUE: 26282, FECHA DE EMISION:09/01/2025</t>
  </si>
  <si>
    <t>PAGO A JICA PRÉSTAMO BV-P5 VCTO. 20-01-2025 POR CUENTA DE TGN , NTI. 019640 VALOR 20-01-2025 CAPITAL JPY 40.901.000,00 CTA. 3987 CUENTA UNICA DEL TESORO LIB. 00099021001 REF.: COMISIONES BANCARIAS</t>
  </si>
  <si>
    <t>COBRO COSTOS DE PAPELERIA SEGUN TRANSFERENCIA DEL EXTERIOR POR ORDEN DE OILY LUBRIFICANTES E QUIMICOS LTDA (BR/CAMPO GRANDE) REF.: CRED INV 024/2025 FECHA VALOR 17/01/2025 LIB. 00513062002 YPFB - EXPORTACIÓN DE GLP Y OTROS-BOLIVIANOS</t>
  </si>
  <si>
    <t>NUMERO DE LIBRETA CUT: 00099021001 OPERACIÓN E75 TRANSFERENCIA DE LA CUENTA FISCAL BUN A LA CUT EN MN TRANSF.FDOS.AL.BCB GAIOC CHARAGUA IYAMBAE SEGÃN CARTA CITE/GAIOC/ZECH NÂ° 003/2025 A LA CUENTA ÃNICA DEL TESORO 3987 LIBRETA NÂ° 00099021001</t>
  </si>
  <si>
    <t>NUMERO DE LIBRETA CUT: 00099021001 OPERACIÓN E75 TRANSFERENCIA DE LA CUENTA FISCAL BUN A LA CUT EN MN TRANSF.FDOS.AL.BCB GOBIERNO AUTONOMO MUNICIPAL BELEN DE ANDAMARCA CITE: G.A.M.B.A/M.A.E./ NÂ°015/2025 CUENTA CUT 3987 LIBRETA NÂ° 00099021001</t>
  </si>
  <si>
    <t>NUMERO DE LIBRETA CUT: 00099021001 OPERACIÓN E75 TRANSFERENCIA DE LA CUENTA FISCAL BUN A LA CUT EN MN TRANSF.FDOS.AL.BCB UNIVERSIDAD TECNICA DE ORURO CITE: DAF. UTO. NÂ°041/2025 CUENTA CUT 3987 LIBRETA NÂ° 00099021001</t>
  </si>
  <si>
    <t>NUMERO DE LIBRETA CUT: 00099021001 OPERACIÓN E75 TRANSFERENCIA DE LA CUENTA FISCAL BUN A LA CUT EN MN TRANSF.FDOS.AL.BCB GOBIERNO AUTONOMO MUNICIPAL DE SENA CITE: GAMS/MAE/EXT/003/2025 CUENTA CUT 3987 LIBRETA NÂ° 00099021001</t>
  </si>
  <si>
    <t>NUMERO DE LIBRETA CUT: 00099021001 OPERACIÓN E75 TRANSFERENCIA DE LA CUENTA FISCAL BUN A LA CUT EN MN TRANSF.FDOS.AL.BCB GOBIERNO AUTONOMO MUNICIPAL BELEN DE ANDAMARCA, CITE: G.A.M.B.A/M.A.E./ NÂ°016/2025 CUENTA CUT 3987 LIBRETA NÂ° 00099021001</t>
  </si>
  <si>
    <t>NUMERO DE LIBRETA CUT: 00099021001 OPERACIÓN E75 TRANSFERENCIA DE LA CUENTA FISCAL BUN A LA CUT EN MN TRANSF.FDOS.AL.BCB UNIVERSIDAD SAN FRANCISCO XAVIER DE CHUQUISACA CITE: ADM.FCA.OF. NÂ° 010 CUENTA CUT 3987 LIBRETA NÂ° 00099021001</t>
  </si>
  <si>
    <t>COBRO COSTOS DE PAPELERIA SEGUN TRANSFERENCIA DEL EXTERIOR POR ORDEN DE MGAS COMERCIALIZADORA GAS NATURAL LTDA (BR/RIO DE JANEIRO) REF.: CRED 4234809017ES FECHA VALOR 17/01/2025 LIB. 00513012015 YPFB-HEROES DEL CHACO-BS</t>
  </si>
  <si>
    <t>COBRO COSTOS DE PAPELERIA SEGUN TRANSFERENCIA DEL EXTERIOR POR ORDEN DE MGAS COMERCIALIZADORA GAS NATURAL LTDA (BR/RIO DE JANEIRO) REF.: CRED GAS NATURAL FECHA VALOR 17/01/2025 LIB. 00513012015 YPFB-HEROES DEL CHACO-BS</t>
  </si>
  <si>
    <t>COBRO COSTOS DE PAPELERIA SEGUN TRANSFERENCIA DEL EXTERIOR POR ORDEN DE MTX COMERCIALIZADORA DE GAS (BRAZIL SAP PAULO) REF.: CRED INV PPA-MTX-11/25 FECHA VALOR 17/01/2025 LIB. 00513012015 YPFB-HEROES DEL CHACO-BS</t>
  </si>
  <si>
    <t>||TRANSFERENCIA DE FONDOS S/G MENSAJE SWIFT NRO. 810 EN ATENCIÓN A NOTA: DGAC/10571/2024 DE F.14/3/2024 (HRE-TGL-4549) ENVIADO POR LA DIRECCIÓN GENERAL DE AERONÁUTICA CIVIL (SECTOR PÚBLICO). DEBITO DE LA LIBRETA 00117012001 DGAC, REPOSICIÓN ÚTILES DE ESCRITORIO</t>
  </si>
  <si>
    <t>||REGULARIZACIÓN DE NUESTRA OPERACIÓN N°1117200 DE F.17/1/2025 EN ATENCIÓN A NOTA DGAC/10571/2024 (HRE-TSO-4549), CORREOS ELECTRÓNICOS ENVIADOS POR LA DGAC Y NAABOL (ORIGINAL CURSA EN COMP. N°1117303) (SECTOR PÚBLICO). DEBITO DE LA LIBRETA 00117012001 DGAC, REPOSICIÓN DE ÚTILES DE ESCRITORIO.</t>
  </si>
  <si>
    <t>00099021001 DEPOSITO DE EFECTIVO, DEPOSITANTE: JOSE DIEGO ARDAYA SCARDINO, CONCEPTO: PAGO POR EXCESO DE REFRIGERIO DE 27/05/2024, CUENTA DE DEPOSITO: CUENTA UNICA DEL TESORO/DJBR</t>
  </si>
  <si>
    <t>00301014201 DEPOSITO DE EFECTIVO, DEPOSITANTE: GONZALO EDDY POMA SANGA, CONCEPTO: DEVOLUCION POR SERVICIO NO PRESTADO, PREVENTIVO C-31 N°386 GESTION 2024, CUENTA DE DEPOSITO: CUENTA UNICA DEL TESORO</t>
  </si>
  <si>
    <t>00046171101 DEPOSITO DE EFECTIVO, DEPOSITANTE: OSSTEOSSUR, CONCEPTO: SANCION POR INCUMPLIMIENTO A LA NORMA R.A. N°S/223 18/09/2024, CUENTA DE DEPOSITO: CUENTA UNICA DEL TESORO</t>
  </si>
  <si>
    <t>00099021001 DEPOSITO DE EFECTIVO, DEPOSITANTE: HECTOR HERMONGENES VILLEGAS MAMANI, CONCEPTO: DEV. EXAMEN PREOCUPACIONAL, CUENTA DE DEPOSITO: CUENTA UNICA DEL TESORO</t>
  </si>
  <si>
    <t>00291012002 DEPOSITO DE EFECTIVO, DEPOSITANTE: ALVARO TARQUI DELGADO, CONCEPTO: REPOSICON CREDENCIAL, CUENTA DE DEPOSITO: CUENTA UNICA DEL TESORO</t>
  </si>
  <si>
    <t>00099021001 DEPOSITO DE EFECTIVO, DEPOSITANTE: SIMON VENTURA CONDORI, CONCEPTO: DEVOLUCION DE SALARIO, CUENTA DE DEPOSITO: CUENTA UNICA DEL TESORO/DJBR</t>
  </si>
  <si>
    <t>00099021001 DEPOSITO DE EFECTIVO, DEPOSITANTE: RENE FLORES ADRIAN, CONCEPTO: DEVOLUCION DE AGUINALDO, CUENTA DE DEPOSITO: CUENTA UNICA DEL TESORO/DJBR</t>
  </si>
  <si>
    <t>00190012003 DEPOSITO DE EFECTIVO, DEPOSITANTE: CARLOS ALIAGA LIMA, CONCEPTO: PAGO INDEBIDO CASO OMAR CLAVIJO MOUNZON, CUENTA DE DEPOSITO: CUENTA UNICA DEL TESORO</t>
  </si>
  <si>
    <t>00190012003 DEPOSITO DE EFECTIVO, DEPOSITANTE: JOSE MACHICADO GANDARILLAS, CONCEPTO: PAGO INDEBIDO CASO OMAR CLAVIJO MOUNZON, CUENTA DE DEPOSITO: CUENTA UNICA DEL TESORO</t>
  </si>
  <si>
    <t>00041031107 DEPOSITO DE EFECTIVO, DEPOSITANTE: HENRY PACO MARIÑO, CONCEPTO: DEVOLUCION DE VIATICOS, CUENTA DE DEPOSITO: CUENTA UNICA DEL TESORO</t>
  </si>
  <si>
    <t>00015011114 DEPOSITO DE EFECTIVO, DEPOSITANTE: MONICA QUISPE MAMANI, CONCEPTO: PAGO POR DEMASIA DE ENERGIA ELECTRICA (SETAR) TARIJA, CUENTA DE DEPOSITO: CUENTA UNICA DEL TESORO</t>
  </si>
  <si>
    <t>00016011101 DEPOSITO DE EFECTIVO, DEPOSITANTE: JIOSETH VANESA GOMEZ CHOQUECALLA VDA DE MERINO, CONCEPTO: VENTA DEL MATERIAL BIBLIOGRAFICO Y/O MULTIMEDIA DE LA LIBRERIA DEL MINISTERIO DE EDUCACION, CUENTA DE DEPOSITO: CUENTA UNICA DEL TESORO</t>
  </si>
  <si>
    <t>00099021001 DEP.DE CHEQ.AJENOS,RET.DE CAM.,CONCEPTO: DEVOLUCION DE RECURSOS,DEP.: GOB. AUTONOMO MCPAL. CHAYANTA , PROCEDENCIA: BANCO UNION S.A., CHEQUE: 11786, FECHA DE EMISION:31/12/2024</t>
  </si>
  <si>
    <t>00587012001 DEP.DE CHEQ.AJENOS,RET.DE CAM.,CONCEPTO: P-13 CALAMINAS,DEP.: EBC , PROCEDENCIA: BANCO UNION S.A., CHEQUE: 2347, FECHA DE EMISION:17/01/2025</t>
  </si>
  <si>
    <t>00587012016 DEP.DE CHEQ.AJENOS,RET.DE CAM.,CONCEPTO: P-40 YACUIBA,DEP.: EBC , PROCEDENCIA: BANCO UNION S.A., CHEQUE: 2345, FECHA DE EMISION:17/01/2025</t>
  </si>
  <si>
    <t>00099021001 DEP.DE CHEQ.AJENOS,RET.DE CAM.,CONCEPTO: DEV SALDO PROY MANEJO INTEGRAL DE MICROCUENCA DE UMAJALSU MUNICIPIO DE SAN PEDRO DE TIQUINA,DEP.: GOB AUTONOMO MCPAL SAN PEDRO DE TIQUINA</t>
  </si>
  <si>
    <t>00578012002 DEP.DE CHEQ.AJENOS,RET.DE CAM.,CONCEPTO: REVERSION,DEP.: BOLIVIANA DE AVIACION , PROCEDENCIA: BANCO UNION S.A., CHEQUE: 19283, FECHA DE EMISION:20/01/2025</t>
  </si>
  <si>
    <t>00578012002 DEP.DE CHEQ.AJENOS,RET.DE CAM.,CONCEPTO: REVERSION,DEP.: BOLIVIANA DE AVIACION , PROCEDENCIA: BANCO UNION S.A., CHEQUE: 19285, FECHA DE EMISION:20/01/2025</t>
  </si>
  <si>
    <t>00578012002 DEP.DE CHEQ.AJENOS,RET.DE CAM.,CONCEPTO: REVERSION,DEP.: BOLIVIANA DE AVIACION , PROCEDENCIA: BANCO UNION S.A., CHEQUE: 19284, FECHA DE EMISION:20/01/2025</t>
  </si>
  <si>
    <t>00578012002 DEP.DE CHEQ.AJENOS,RET.DE CAM.,CONCEPTO: REVERSION,DEP.: BOLIVIANA DE AVIACION , PROCEDENCIA: BANCO UNION S.A., CHEQUE: 19286, FECHA DE EMISION:20/01/2025</t>
  </si>
  <si>
    <t>00578012002 DEP.DE CHEQ.AJENOS,RET.DE CAM.,CONCEPTO: REVERSION,DEP.: BOLIVIANA DE AVIACION , PROCEDENCIA: BANCO UNION S.A., CHEQUE: 19287, FECHA DE EMISION:20/01/2025</t>
  </si>
  <si>
    <t>00578012002 DEP.DE CHEQ.AJENOS,RET.DE CAM.,CONCEPTO: REVERSION,DEP.: BOLIVIANA DE AVIACION , PROCEDENCIA: BANCO UNION S.A., CHEQUE: 19288, FECHA DE EMISION:20/01/2025</t>
  </si>
  <si>
    <t>00578012002 DEP.DE CHEQ.AJENOS,RET.DE CAM.,CONCEPTO: REVERSION,DEP.: BOLIVIANA DE AVIACION , PROCEDENCIA: BANCO UNION S.A., CHEQUE: 19289, FECHA DE EMISION:20/01/2025</t>
  </si>
  <si>
    <t>00578012002 DEP.DE CHEQ.AJENOS,RET.DE CAM.,CONCEPTO: REVERSION,DEP.: BOLIVIANA DE AVIACION , PROCEDENCIA: BANCO UNION S.A., CHEQUE: 19290, FECHA DE EMISION:20/01/2025</t>
  </si>
  <si>
    <t>00578012002 DEP.DE CHEQ.AJENOS,RET.DE CAM.,CONCEPTO: REVERSION,DEP.: BOLIVIANA DE AVIACION , PROCEDENCIA: BANCO UNION S.A., CHEQUE: 19292, FECHA DE EMISION:20/01/2025</t>
  </si>
  <si>
    <t>00578012002 DEP.DE CHEQ.AJENOS,RET.DE CAM.,CONCEPTO: REVERSION,DEP.: BOLIVIANA DE AVIACION , PROCEDENCIA: BANCO UNION S.A., CHEQUE: 19294, FECHA DE EMISION:21/01/2025</t>
  </si>
  <si>
    <t>00578012002 DEP.DE CHEQ.AJENOS,RET.DE CAM.,CONCEPTO: REVERSION,DEP.: BOLIVIANA DE AVIACION , PROCEDENCIA: BANCO UNION S.A., CHEQUE: 19295, FECHA DE EMISION:21/01/2025</t>
  </si>
  <si>
    <t>00099021001 DEP.DE CHEQ.AJENOS,RET.DE CAM.,CONCEPTO: DEV DE HABERES,DEP.: CARLA YUPANQUI SOLIZ , PROCEDENCIA: BANCO UNION S.A., CHEQUE: 213452, FECHA DE EMISION:21/01/2025</t>
  </si>
  <si>
    <t>00099021001 DEP.DE CHEQ.AJENOS,RET.DE CAM.,CONCEPTO: SUBSIDIO POR INCAPACIDAD,DEP.: CONTRALORIA GENERAL DEL ESTADO , PROCEDENCIA: BANCO NACIONAL DE BOLIVIA S.A., CHEQUE: 7140992, FECHA DE EMISION:30/12/2024</t>
  </si>
  <si>
    <t>00578012002 DEP.DE CHEQ.AJENOS,RET.DE CAM.,CONCEPTO: REVERSION,DEP.: BOLIVIANA DE AVIACION , PROCEDENCIA: BANCO UNION S.A., CHEQUE: 19293, FECHA DE EMISION:21/01/2025</t>
  </si>
  <si>
    <t>00578012002 DEP.DE CHEQ.AJENOS,RET.DE CAM.,CONCEPTO: REVERSION,DEP.: BOLIVIANA DE AVIACION , PROCEDENCIA: BANCO UNION S.A., CHEQUE: 19296, FECHA DE EMISION:21/01/2025</t>
  </si>
  <si>
    <t>00099021001 DEP.DE CHEQ.AJENOS,RET.DE CAM.,CONCEPTO: SUBSIDIO POR INCAPACIDAD,DEP.: CONTRALORIA GENERAL DEL ESTADO , PROCEDENCIA: BANCO NACIONAL DE BOLIVIA S.A., CHEQUE: 7235644, FECHA DE EMISION:09/01/2025</t>
  </si>
  <si>
    <t>TRANSFERENCIA DE FONDOS AL EXTERIOR A SOLICITUD DE MINISTERIO DE LA PRESIDENCIA SEGUN SOLICITUD 22462 REF: PAGO DE DIVISAS A JEPPESEN POR SUSCRIPCION ANUAL AL SERVICIO DE BASE DE DATOS DE CARTAS ELECTRONICAS DE NAVEGACION , APROXIMACION, SALIDAS LLEGADAS PARA AERONAVES DEL MINISTERIO DE LA PRESID LIB. 00099021001 TGN-RECURSOS ORDINARIOS (3987)</t>
  </si>
  <si>
    <t>TRANSFERENCIA DE FONDOS AL EXTERIOR A SOLICITUD DE MINISTERIO DE LA PRESIDENCIA SEGUN SOLICITUD 22465 REF: PAGO DE DIVISAS A ROCKWELL COLLINS POR CONCEPTO DE SUSCRIPCION ANUAL DE LA BASE DE DATOS FMS Y SOFTWARE DE AVIONICA SEGUN INVOICE 30985361 INFORME MPR DGAA UA 0946 INF 24 BANK OF AMERICA CUEN LIB. 00099021001 TGN-RECURSOS ORDINARIOS (3987)</t>
  </si>
  <si>
    <t>TRANSFERENCIA DE FONDOS AL EXTERIOR A SOLICITUD DE MINISTERIO DE LA PRESIDENCIA SEGUN SOLICITUD 22464 REF: PAGO DE DIVISAS A ROCKWELLCOLLINS POR LA RENOVACION PARA LA SUSCRIPCION ANUAL DE BASE DE DATOS FMS Y SOFWARE DE AVIONICA PARA LAS AERONAVES DEL MINISTERIO DE LA PRESIDENCIA FAB 047 Y FAB 048, LIB. 00099021001 TGN-RECURSOS ORDINARIOS (3987)</t>
  </si>
  <si>
    <t>VENTA DE DIVISAS CON TRANSFERENCIA DE FONDOS A SOLICITUD DE YACIMIENTOS PETROLIFEROS FISCALES BOLIVIANOS SEGUN SOLICITUD 22451 REF: TRAFIGURA CHILE LIMITADA 6TO POST PAGO SUM HIDR LIQ OCCIDENTE CHILE 2024 OP UPCA 2213 HR GPDI 26756 2024 PROC 646 LIB. 00513012004 LBP-YPFB-UNICOMERCIAL (4030005415/1-2188907)</t>
  </si>
  <si>
    <t>VENTA DE DIVISAS CON TRANSFERENCIA DE FONDOS A SOLICITUD DE YACIMIENTOS PETROLIFEROS FISCALES BOLIVIANOS SEGUN SOLICITUD 22461 REF: TRAFIGURA CHILE LIMITADA 6TO POST PAGO SUM HIDR LIQ OCCIDENTE CHILE 2024 OP UPCA 2213 HR GPDI 26756 2024 PROC 730 LIB. 00513012004 LBP-YPFB-UNICOMERCIAL (4030005415/1-2188907)</t>
  </si>
  <si>
    <t>VENTA DE DIVISAS CON TRANSFERENCIA DE FONDOS A SOLICITUD DE YACIMIENTOS PETROLIFEROS FISCALES BOLIVIANOS SEGUN SOLICITUD 22460 REF: TRAFIGURA CHILE LIMITADA 6TO POST PAGO SUM HIDR LIQ OCCIDENTE CHILE 2024 OP UPCA 2213 HR GPDI 26756 2024 PROC 718 LIB. 00513012004 LBP-YPFB-UNICOMERCIAL (4030005415/1-2188907)</t>
  </si>
  <si>
    <t>VENTA DE DIVISAS CON TRANSFERENCIA DE FONDOS A SOLICITUD DE YACIMIENTOS PETROLIFEROS FISCALES BOLIVIANOS SEGUN SOLICITUD 22458 REF: TRAFIGURA CHILE LIMITADA 6TO POST PAGO SUM HIDR LIQ OCCIDENTE CHILE 2024 OP UPCA 2213 HR GPDI 26756 2024 PROC 717 LIB. 00513012004 LBP-YPFB-UNICOMERCIAL (4030005415/1-2188907)</t>
  </si>
  <si>
    <t>VENTA DE DIVISAS CON TRANSFERENCIA DE FONDOS A SOLICITUD DE YACIMIENTOS PETROLIFEROS FISCALES BOLIVIANOS SEGUN SOLICITUD 22459 REF: TRAFIGURA CHILE LIMITADA 5TO POST PAGO SUM HIDR LIQ OCCIDENTE CHILE 2024 OP UPCA 1941 HR DCIM 19993 2024 PROC 716 LIB. 00513012004 LBP-YPFB-UNICOMERCIAL (4030005415/1-2188907)</t>
  </si>
  <si>
    <t>TRANSFERENCIA DE FONDOS AL EXTERIOR A SOLICITUD DE MINISTERIO DE LA PRESIDENCIA SEGUN SOLICITUD 22463 REF: PAGO DE DIVISAS A CAMP SYSTEMS INTERNATIONAL INC POR RENOVACION DE SUSCRICPION ANUAL AL SERVICIO PROGRAMA COMPUTARIZADO DE MANTENIMIENTO PARA LA AERONAVE DEL MINISTERIO DE LA PRESIDENCIA CON LIB. 00099021001 TGN-RECURSOS ORDINARIOS (3987)</t>
  </si>
  <si>
    <t>PAGO A BID PRÉSTAMO 2460/BL-BO VCTO. 19-01-2025 POR CUENTA DE TGN , NTI. 019601 VALOR 21-01-2025 CAPITAL USD 69.439,65 INTERESES USD 45.028,17 CTA. 3987 CUENTA UNICA DEL TESORO LIB. 00099021001 REF.: COMISIONES BANCARIAS</t>
  </si>
  <si>
    <t>A:00373024101 A: 00373024101 Transferencia de recursos de acuerdo al Informe CITE: MEFP/VTCP/DGPOT/UPCFTGN/INF/ Nº5/2025 para el Desembolso de recursos al Fondo de Desarrollo Indígena para gastos de funcionamiento correspondiente al mes de diciembre de 2024, (H.R.2025-00702-D).</t>
  </si>
  <si>
    <t>A:00373024104 A: 00373024104 Transferencia de recursos de acuerdo al Informe CITE: MEFP/VTCP/DGPOT/UPCFTGN/ INF/Nº4/2025 para el Desembolso de recursos al Fondo de Desarrollo Indígena a favor de las UNIBOL correspondiente al mes de diciembre de 2024 (H.R.2025-00616-D).</t>
  </si>
  <si>
    <t>PAGO A EXIMBANK CHINA POPUL PRÉSTAMO PBC 2017 (31) 457 VCTO. 21-01-2025 POR CUENTA DE ES-MUTUN, S/NOTAMEFP/VTCP/DGCP/UODP/No 053/2025 DEL 20-01-2025, VALOR 21-01-2025 CAPITAL USD 19.806.700,00 INTERESES USD 4.642.555,34 COMISIONES USD 137.624,07 CTA. 3987 CUENTA UNICA DEL TESORO LIB. 00099021001 REF.: COMISIONES BANCARIAS</t>
  </si>
  <si>
    <t>||TRANSFERENCIA DE FONDOS SEGÚN MENSAJE SWIFT N°929 DE LA FECHA Y NOTA CITE: DGAC/10571/2024 (HRE-TGL-4549) DE FECHA 14/03/2024 DE LA DIRECCIÓN GENERAL DE AERONÁUTICA CIVIL. (SECTOR PÚBLICO). DÉBITO DE LA LIBRETA 00117012001 DGAC, REPOSICIÓN DE ÚTILES DE ESCRITORIO.</t>
  </si>
  <si>
    <t>NUMERO DE LIBRETA CUT: 00099021001 OPERACIÓN E75 TRANSFERENCIA DE LA CUENTA FISCAL BUN A LA CUT EN MN TRANSF.FDOS.AL.BCB GOBIERNO AUTONOMO MUNICIPAL DE BELLA FLOR CITE: GAMBF 28/2025 CUENTA CUT 3987 LIBRETA NÂ° 00099021001</t>
  </si>
  <si>
    <t>NUMERO DE LIBRETA CUT: 00099021001 OPERACIÓN E75 TRANSFERENCIA DE LA CUENTA FISCAL BUN A LA CUT EN MN TRANSF.FDOS.AL.BCB GOBIERNO AUTONOMO MUNICIPAL DE BELLA FLOR CITE: GAMBF 27/2025 CUENTA CUT 3987 LIBRETA NÂ° 00099021001</t>
  </si>
  <si>
    <t>NUMERO DE LIBRETA CUT: 00099021001 OPERACIÓN E75 TRANSFERENCIA DE LA CUENTA FISCAL BUN A LA CUT EN MN TRANSF.FDOS.AL.BCB GOBIERNO AUTONOMO DEPARTAMENTAL DE ORURO, CITE: GAD-ORU/SDAFP/UF/ATCP/CE-0005/2025 CUENTA CUT 3987 LIBRETA NÂ° 00099021001</t>
  </si>
  <si>
    <t>NUMERO DE LIBRETA CUT: 00099021001 OPERACIÓN E75 TRANSFERENCIA DE LA CUENTA FISCAL BUN A LA CUT EN MN TRANSF.FDOS.AL.BCB GOBIERNO AUTONOMO DEPARTAMENTAL DE ORURO, CITE: GAD-ORU/SDAFP/UF/ATCP/CE-0006/2025 CUENTA CUT 3987 LIBRETA NÂ° 00099021001</t>
  </si>
  <si>
    <t>NUMERO DE LIBRETA CUT: 00099021001 OPERACIÓN E75 TRANSFERENCIA DE LA CUENTA FISCAL BUN A LA CUT EN MN TRANSF.FDOS.AL.BCB GOBIERNO AUTONOMO DEPARTAMENTAL DE ORURO, CITE: GAD-ORU/SDAFP/UF/ATCP/CE-0007/2025 CUENTA CUT 3987 LIBRETA NÂ° 00099021001</t>
  </si>
  <si>
    <t>NUMERO DE LIBRETA CUT: 00099021001 OPERACIÓN E75 TRANSFERENCIA DE LA CUENTA FISCAL BUN A LA CUT EN MN TRANSF.FDOS.AL.BCB GOBIERNO AUTONOMO DEPARTAMENTAL DE ORURO, CITE: GAD-ORU/SDAFP/UF/ATCP/CE-0008/2025 CUENTA CUT 3987 LIBRETA NÂ° 00099021001</t>
  </si>
  <si>
    <t>NUMERO DE LIBRETA CUT: 00099021001 OPERACIÓN E75 TRANSFERENCIA DE LA CUENTA FISCAL BUN A LA CUT EN MN TRANSF.FDOS.AL.BCB GOBIERNO AUTONOMO MUNICIPAL DE NUEVA ESPERANZA CITE: GAMNE.STRIA.DESP. NÂ° 02/2025 CUENTA CUT 3987 LIBRETA NÂ° 00099021001</t>
  </si>
  <si>
    <t>NUMERO DE LIBRETA CUT: 00099021001 OPERACIÓN E75 TRANSFERENCIA DE LA CUENTA FISCAL BUN A LA CUT EN MN TRANSF.FDOS.AL.BCB GOBIERNO AUTONOMO DEPARTAMENTAL DE ORURO, CITE: GAD-ORU/SDAFP/UF/ATCP/CE-0004/2025 CUENTA CUT 3987 LIBRETA NÂ° 00099021001</t>
  </si>
  <si>
    <t>'COBRO DE'||ÚTILES DE ESCRITORIO POR EL COMPROBANTE NRO.1117394 DE LA FECHA S/G. NOTA CITE GAFC-803/ DFC/URTE-0153/2024 DE F.26.03.2024 (HRE-TGL-5158) ENVIADA POR YACIMIENTOS PETROLIFEROS FISCALES BOLIVIANOS DEBITO DE LA LIBRETA 00513022001 YPFB  OPERACIONES</t>
  </si>
  <si>
    <t>||TRANSFERENCIA DE FONDOS SEGÚN MENSAJE SWIFT N°984, CORREO ELECTRÓNICO DE LA FECHA Y NOTA CITE: DGAC/10571/2024 (HRE-TGL-4549) DE FECHA 14/03/2024 DE LA DIRECCIÓN GENERAL DE AERONÁUTICA CIVIL. (SECTOR PÚBLICO). DÉBITO DE LA LIBRETA 00117012001 DGAC, REPOSICIÓN DE ÚTILES DE ESCRITORIO.</t>
  </si>
  <si>
    <t>||TRANSFERENCIA DE FONDOS S/G MENSAJES SWIFT NROS. 983 CORREO ELECTRONICO DE LA FECHA Y NOTA CITE DGAC/10571/2024 DE F.14.03.2024 (HRE-TGL-4549) DE LA DIRECCION GENERAL DE AERONAUTICA CIVIL (SECTOR PÚBLICO). DEBITO DE LA LIBRETA 00117012001 DGAC, REPOSICIÓN DE ÚTILES DE ESCRITORIO.</t>
  </si>
  <si>
    <t>COBRO COSTOS DE PAPELERIA SEGUN TRANSFERENCIA DEL EXTERIOR POR ORDEN DE MTX COMERCIALIZADORA DE GAS (BRASIL SAO PAULO) REF.: CRED 5229693.22018 5968YPFB FECHA VALOR 21/01/2025 LIB. 00513012015 YPFB-HEROES DEL CHACO-BS</t>
  </si>
  <si>
    <t>00086044201 DEPOSITO DE EFECTIVO, DEPOSITANTE: SISTEMA DE RIEGO OCHOLLUMAYU CUESTA PUNTA BAJA, CONCEPTO: CONTRAPARTE PROGRAMA RUMBO, CUENTA DE DEPOSITO: CUENTA UNICA DEL TESORO</t>
  </si>
  <si>
    <t>00046171101 DEPOSITO DE EFECTIVO, DEPOSITANTE: CHARAÑA LTDA., CONCEPTO: PAGO SANCION, CUENTA DE DEPOSITO: CUENTA UNICA DEL TESORO</t>
  </si>
  <si>
    <t>00086044201 DEPOSITO DE EFECTIVO, DEPOSITANTE: SISTEMA DE RIEGO COMUNIDAD ESCALANTE, CONCEPTO: CONTRAPARTE PROGRAMA RUMBO, CUENTA DE DEPOSITO: CUENTA UNICA DEL TESORO</t>
  </si>
  <si>
    <t>00086044201 DEPOSITO DE EFECTIVO, DEPOSITANTE: SISTEMA DE RIEGO PUJRU PUJRU, CONCEPTO: CONTRAPARTE PROGRAMA RUMBO, CUENTA DE DEPOSITO: CUENTA UNICA DEL TESORO</t>
  </si>
  <si>
    <t>00099021001 DEPOSITO DE EFECTIVO, DEPOSITANTE: ARSENIO MARCIAL CASTELLON QUISBERT, CONCEPTO: DEVOLUCION, CUENTA DE DEPOSITO: CUENTA UNICA DEL TESORO/DJBR</t>
  </si>
  <si>
    <t>00086044201 DEPOSITO DE EFECTIVO, DEPOSITANTE: SISTEMA DE MICRORIEGO KASA QOLLPANA, CONCEPTO: CONTRAPARTE PROGRAMA RUMBO, CUENTA DE DEPOSITO: CUENTA UNICA DEL TESORO</t>
  </si>
  <si>
    <t>00016011101 DEPOSITO DE EFECTIVO, DEPOSITANTE: INSTITUTO TECNOLOGICO SUPERIOR MECAPACA, CONCEPTO: SALON PAYA, CUENTA DE DEPOSITO: CUENTA UNICA DEL TESORO</t>
  </si>
  <si>
    <t>00086044201 DEPOSITO DE EFECTIVO, DEPOSITANTE: SISTEMA DE MICRORIEGO BANDA RANCHO, CONCEPTO: CONTRAPARTE PROGRAMA RUMBO, CUENTA DE DEPOSITO: CUENTA UNICA DEL TESORO</t>
  </si>
  <si>
    <t>00099021001 DEPOSITO DE EFECTIVO, DEPOSITANTE: RODRIGO JUAN ALIAGA ALVAREZ, CONCEPTO: DEVOLUCION, CUENTA DE DEPOSITO: CUENTA UNICA DEL TESORO</t>
  </si>
  <si>
    <t>00010011102 DEPOSITO DE EFECTIVO, DEPOSITANTE: DELFIN ROMERO AGUILAR, CONCEPTO: REPOSICION DEL AUTOADHESIVO DE SELLO DE SEGURIDAD, CUENTA DE DEPOSITO: CUENTA UNICA DEL TESORO</t>
  </si>
  <si>
    <t>00046171101 DEPOSITO DE EFECTIVO, DEPOSITANTE: PRIMAX TRADE CORPORATIOB S.R.L., CONCEPTO: PAGO POR MULTA, CUENTA DE DEPOSITO: CUENTA UNICA DEL TESORO</t>
  </si>
  <si>
    <t>00099021001 DEPOSITO DE EFECTIVO, DEPOSITANTE: CECILIA ALEJANDRA RIOS TERAN, CONCEPTO: RESTITUCION PROGRAMA 100 BECAS DE ESTUDIO PARA LA SOBERANIA CIENTIFICA Y TECNOLOGICA, CUENTA DE DEPOSITO: CUENTA UNICA DEL TESORO</t>
  </si>
  <si>
    <t>00046171101 DEPOSITO DE EFECTIVO, DEPOSITANTE: BIOMERLAB S.R.L., CONCEPTO: PAGO POR SANCION, CUENTA DE DEPOSITO: CUENTA UNICA DEL TESORO</t>
  </si>
  <si>
    <t>00015011108 DEPOSITO DE EFECTIVO, DEPOSITANTE: JUBILADOS BANCA PRIVADA, CONCEPTO: PAGO FACTURA AGUA POTABLE FACTURA ENERO 2025, CUENTA DE DEPOSITO: CUENTA UNICA DEL TESORO</t>
  </si>
  <si>
    <t>00292012001 DEPOSITO DE EFECTIVO, DEPOSITANTE: IVAN JOSE ANTIÑAPA CHAMIZO, CONCEPTO: ., CUENTA DE DEPOSITO: CUENTA UNICA DEL TESORO</t>
  </si>
  <si>
    <t>00086011109 DEPOSITO DE EFECTIVO, DEPOSITANTE: DAYANA IVANOVA CALASICH MENDOZA, CONCEPTO: REPOSICION DE CREDENCIAL, CUENTA DE DEPOSITO: CUENTA UNICA DEL TESORO</t>
  </si>
  <si>
    <t>00066047005 DEPOSITO DE EFECTIVO, DEPOSITANTE: SHIRLEY JUANA GUTIERREZ ROMAN, CONCEPTO: DÉPOSITO POR RETRASO DE MEDIO DIA, CUENTA DE DEPOSITO: CUENTA UNICA DEL TESORO</t>
  </si>
  <si>
    <t>00290012001 DEP.DE CHEQ.AJENOS,RET.DE CAM.,CONCEPTO: MULTAS S/G TRAMITE 10963124,DEP.: SERVICIO DE IMPUESTOS NACIONALES , PROCEDENCIA: BANCO UNION S.A., CHEQUE: 7966, FECHA DE EMISION:14/01/2025</t>
  </si>
  <si>
    <t>00290012001 DEP.DE CHEQ.AJENOS,RET.DE CAM.,CONCEPTO: OTROS INGRESOS S/G TRAMITE N°10974835,DEP.: SERVICIO DE IMPUESTOS NACIONALES , PROCEDENCIA: BANCO UNION S.A., CHEQUE: 7960, FECHA DE EMISION:14/01/2025</t>
  </si>
  <si>
    <t>00290012001 DEP.DE CHEQ.AJENOS,RET.DE CAM.,CONCEPTO: OTROS INGRESOS S/G TRAMITE N°10951195,DEP.: SERVICIO DE IMPUESTOS NACIONALES , PROCEDENCIA: BANCO UNION S.A., CHEQUE: 7963, FECHA DE EMISION:14/01/2025</t>
  </si>
  <si>
    <t>00290012001 DEP.DE CHEQ.AJENOS,RET.DE CAM.,CONCEPTO: OTROS INGRESOS S/G TRAMITE N°10847755,DEP.: SERVICIO DE IMPUESTOS NACIONALES , PROCEDENCIA: BANCO UNION S.A., CHEQUE: 7965, FECHA DE EMISION:14/01/2025</t>
  </si>
  <si>
    <t>00290012001 DEP.DE CHEQ.AJENOS,RET.DE CAM.,CONCEPTO: OTROS INGRESOS S/G TRAMITE N°10970235,DEP.: SERVICIO DE IMPUESTOS NACIONALES , PROCEDENCIA: BANCO UNION S.A., CHEQUE: 7964, FECHA DE EMISION:14/01/2025</t>
  </si>
  <si>
    <t>00099021001 DEP.DE CHEQ.AJENOS,RET.DE CAM.,CONCEPTO: INCAPACIDADES,DEP.: CAJA NACIONAL DE SALUD, PROCEDENCIA: BANCO UNION S.A., CHEQUE: 38019, FECHA DE EMISION:20/01/2025
DT - 044 - P - 0077</t>
  </si>
  <si>
    <t>00099021001 DEP.DE CHEQ.AJENOS,RET.DE CAM.,CONCEPTO: INCAPACIDADES,DEP.: CAJA NACIONAL DE SALUD, PROCEDENCIA: BANCO UNION S.A., CHEQUE: 38020, FECHA DE EMISION:20/01/2025
DT - 044 - P - 0078</t>
  </si>
  <si>
    <t>00099021001 DEP.DE CHEQ.AJENOS,RET.DE CAM.,CONCEPTO: INCAPACIDADES,DEP.: CAJA NACIONAL DE SALUD, PROCEDENCIA: BANCO UNION S.A., CHEQUE: 38100, FECHA DE EMISION:20/01/2025
DT - 044 - P - 0081</t>
  </si>
  <si>
    <t>00578012002 DEP.DE CHEQ.AJENOS,RET.DE CAM.,CONCEPTO: REVERSION,DEP.: BOLIVIANA DE AVIACION , PROCEDENCIA: BANCO UNION S.A., CHEQUE: 19297, FECHA DE EMISION:23/01/2025</t>
  </si>
  <si>
    <t>PAGO A BID PRÉSTAMO 3181/BL-BO VCTO. 23-01-2025 POR CUENTA DE TGN , NTI. 019594 VALOR 23-01-2025 CAPITAL USD 1.766.666,67 INTERESES USD 1.382.518,96 CTA. 3987 CUENTA UNICA DEL TESORO LIB. 00099021001 REF.: COMISIONES BANCARIAS</t>
  </si>
  <si>
    <t>A:00099021001 Transferencia de recursos a solicitud de la Unidad de Administración e Información Salarial mediante nota CITE: MEFP/VTCP/DGPOT/UAIS/N°7/2025, informe MEFP/VTCP/DGPOT/UAIS/No.3/2025 para la reversión definitiva de las Boletas de Pago solicitadas por el SENASIR consignadas en el comprobante de pago N° 72044 H.R. 2024-59464-R</t>
  </si>
  <si>
    <t>A:00099021001 Transferencia de recursos a solicitud de la Unidad de Administración e Información Salarial mediante nota CITE: MEFP/VTCP/DGPOT/UAIS/N°8/2025, informe MEFP/VTCP/DGPOT/UAIS/No.4/2025 para la reversión definitiva de las Boletas de Pago solicitadas por el SENASIR consignadas en el comprobante de pago N° 72033 H.R. 2024-51800-R</t>
  </si>
  <si>
    <t>A:00099021001 Transferencia de recursos a solicitud de la Unidad de Administración e Información Salarial mediante nota CITE: MEFP/VTCP/DGPOT/UAIS/N°9/2025, informe MEFP/VTCP/DGPOT/UAIS/No.4/2025 para la reversión definitiva de las Boletas de Pago solicitadas por el SENASIR consignadas en el comprobante de pago N° 72034 H.R. 2024-51800-R</t>
  </si>
  <si>
    <t>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t>
  </si>
  <si>
    <t>NUMERO DE LIBRETA CUT: 00086011102 OPERACIÓN E18 TRANSFERENCIA DEL SISTEMA FINANCIERO POR CUENTA DE TERCEROS A LA CUT SOL. ESC. DE REPSOL E&amp;P BOLIVIA S.A.</t>
  </si>
  <si>
    <t>COBRO COSTOS DE PAPELERIA SEGUN TRANSFERENCIA DEL EXTERIOR POR ORDEN DE FIDEICOMISO HERCO-CKM (LIMA PERÚ) REF.: CRED SWF OF 25/01/22 EMB 02-02 CIST CONTRATO 48 FECHA VALOR 23/01/2025 LIB. 00513062002 YPFB - EXPORTACIÓN DE GLP Y OTROS-BOLIVIANOS</t>
  </si>
  <si>
    <t>COBRO COSTOS DE PAPELERIA SEGUN TRANSFERENCIA DEL EXTERIOR POR ORDEN DE OILY LUBRIFICANTES E QUIMICOS LTDA (BR/CAMPO GRANDE) REF.: CRED INV 026/2025 FECHA VALOR 22/01/2025 LIB. 00513062002 YPFB - EXPORTACIÓN DE GLP Y OTROS-BOLIVIANOS</t>
  </si>
  <si>
    <t>COBRO COSTOS DE PAPELERIA POR REGULARIZACION DE TRANSFERENCIA DEL EXTERIOR POR ORDEN DE LLAMA GAS SA (LIMA PERÚ) REF.: FAC 422 FECHA VALOR 17/01/2025 LIB. 00513062002 YPFB - EXPORTACIÓN DE GLP Y OTROS-BOLIVIANOS</t>
  </si>
  <si>
    <t>NUMERO DE LIBRETA CUT: 00099021001 OPERACIÓN E75 TRANSFERENCIA DE LA CUENTA FISCAL BUN A LA CUT EN MN TRANSF.FDOS.AL.BCB GOBIERNO AUTONOMO MUNICIPAL SAN PEDRO CITE: GAMSP-MAE-OF.EXT.NÂ° 021/2025 CUENTA CUT 3987 LIBRETA NÂ° 00099021001</t>
  </si>
  <si>
    <t>TRANSFERENCIA DEL EXTERIOR SEGUN SWIFT NO.1097 DE FECHA 23/01/2025 ORDENANTE: ECONOMET SPA (CL/LAS CONDES) REF.: CRED OC 108 ECONOMET CLORURO DE POTASIO LIB. 00597012001 RECURSOS PROPIOS VENTAS YLB</t>
  </si>
  <si>
    <t>TRANSFERENCIA DEL EXTERIOR SEGUN SWIFT NO.1058-1057 DE FECHA 23/01/2025 ORDENANTE: FERTILIZANTES DEL SUR S.A.C., FECHA VALOR 22/01/2025 REF:PAGO GOP DVE 0001 ODV 25 VEX LIB. 00597012001 RECURSOS PROPIOS VENTAS YLB</t>
  </si>
  <si>
    <t>COBRO COSTOS DE PAPELERIA SEGUN TRANSFERENCIA DEL EXTERIOR POR ORDEN DE COMPANHIA MATOGROSSENSE DE GAS (CUIABA) REF.: GAS NATURAL FECHA VALOR 22/01/2025 LIB. 00513012015 YPFB-HEROES DEL CHACO-BS</t>
  </si>
  <si>
    <t>COBRO COSTOS DE PAPELERIA SEGUN TRANSFERENCIA DEL EXTERIOR POR ORDEN DE ECONOMET SPA (CL/LAS CONDES) REF.: CRED OC 108 ECONOMET CLORURO DE POTASIO LIB. 00597032001 YLB-COMERCIALIZACION DE DIVERSAS SALES</t>
  </si>
  <si>
    <t>COBRO COSTOS DE PAPELERIA SEGUN TRANSFERENCIA DEL EXTERIOR POR ORDEN DE COMPANHIA MATOGROSSENSE DE GAS (CUIABA BRASIL) REF.: 1292677022FS - S006188 FECHA VALOR 22/01/2025 LIB. 00513012015 YPFB-HEROES DEL CHACO-BS</t>
  </si>
  <si>
    <t>COBRO COSTOS DE PAPELERIA SEGUN TRANSFERENCIA DEL EXTERIOR POR ORDEN DE FERTILIZANTES DEL SUR S.A.C., FECHA VALOR 22/01/2025 REF:PAGO GOP DVE 0001 ODV 25 VEX LIB. 00597032001 YLB-COMERCIALIZACION DE DIVERSAS SALES</t>
  </si>
  <si>
    <t>COBRO COSTOS DE PAPELERIA SEGUN TRANSFERENCIA DEL EXTERIOR POR ORDEN DE BOTRADING SA (ASUNCIÓN PARAGUAY) REF.: GARANTÍA DE SERIEDAD DE OFERTA PAC4782 SUMINISTRO DE CRUDO Y CONDENSADO AL MERCADO INTERNO 2025 SEGUNDA SELECC. FECHA VALOR 21/01/2025 LIB. 00513012007 YPFB - RECURSOS NACIONALIZACIÓN</t>
  </si>
  <si>
    <t>||TRANSFERENCIA DE FONDOS S/G MENSAJE SWIFT NRO. 1061 EN ATENCIÓN A NOTA: DGAC/10571/2024 DE F.14/3/2024 (HRE-TGL-4549) ENVIADO POR LA DIRECCIÓN GENERAL DE AERONÁUTICA CIVIL (SECTOR PÚBLICO). DEBITO DE LA LIBRETA 00117012001 DGAC, REPOSICIÓN ÚTILES DE ESCRITORIO.</t>
  </si>
  <si>
    <t>||TRANSFERENCIA DE FONDOS SEGÚN MENSAJES SWIFT N°999 Y 1062 DE LA FECHA Y NOTA CITE: DGAC/10571/2024 (HRE-TGL-4549) DE FECHA 14/03/2024 DE LA DIRECCIÓN GENERAL DE AERONÁUTICA CIVIL. (SECTOR PÚBLICO). DÉBITO DE LA LIBRETA 00117012001 DGAC, REPOSICIÓN DE ÚTILES DE ESCRITORIO.</t>
  </si>
  <si>
    <t>||TRANSFERENCIA DE FONDOS S/G MENSAJE SWIFT NRO. 1106 EN ATENCIÓN A CORREO ELECTRÓNICO Y NOTA: DGAC/10571/2024 DE F.14/3/2024 (HRE-TGL-4549) ENVIADO POR LA DIRECCIÓN GENERAL DE AERONÁUTICA CIVIL (SECTOR PÚBLICO). DEBITO DE LA LIBRETA 00117012001 DGAC, REPOSICIÓN ÚTILES DE ESCRITORIO.</t>
  </si>
  <si>
    <t>||TRANSFERENCIA DE FONDOS SEGÚN MENSAJE SWIFT N° 1059 DE LA FECHA Y NOTA CITE: DGAC/10571/2024 (HRE-TGL-4549) DE FECHA 14/03/2024 DE LA DIRECCIÓN GENERAL DE AERONÁUTICA CIVIL. (SECTOR PÚBLICO). DÉBITO DE LA LIBRETA 00117012001 DGAC, REPOSICIÓN DE ÚTILES DE ESCRITORIO.</t>
  </si>
  <si>
    <t>||TRANSFERENCIA DE FONDOS S/G MENSAJES SWIFTS NROS. 1047 Y 995 EN ATENCIÓN A NOTA: DGAC/10571/2024 DE F.14/3/2024 (HRE-TGL-4549) ENVIADO POR LA DIRECCIÓN GENERAL DE AERONÁUTICA CIVIL (SECTOR PÚBLICO). DEBITO DE LA LIBRETA 00117012001 DGAC, REPOSICIÓN ÚTILES DE ESCRITORIO.</t>
  </si>
  <si>
    <t>'COBRO DE'||ÚTILES DE ESCRITORIO POR EL COMPROBANTE NRO.1117487 DE LA FECHA S/G. NOTA CITE GAFC-803/ DFC/URTE-0153/2024 DE F.26.03.2024 (HRE-TGL-5158) ENVIADA POR YACIMIENTOS PETROLIFEROS FISCALES BOLIVIANOS DEBITO DE LA LIBRETA 00513022001 YPFB  OPERACIONES</t>
  </si>
  <si>
    <t>||TRANSFERENCIA DE FONDOS S/G MENSAJES SWIFTS NROS. 997-1049 EN ATENCIÓN A NOTA: DGAC/10571/2024 DE F.14/3/2024 (HRE-TGL-4549) ENVIADO POR LA DIRECCIÓN GENERAL DE AERONÁUTICA CIVIL (SECTOR PÚBLICO). DEBITO DE LA LIBRETA 00117012001 DGAC, REPOSICIÓN ÚTILES DE ESCRITORIO.</t>
  </si>
  <si>
    <t>00046171101 DEPOSITO DE EFECTIVO, DEPOSITANTE: TECNO MEDICAL BOLIVIA, CONCEPTO: DEUDA POR MULTA, CUENTA DE DEPOSITO: CUENTA UNICA DEL TESORO</t>
  </si>
  <si>
    <t>00099021001 DEPOSITO DE EFECTIVO, DEPOSITANTE: JUAN CARLOS LIMA FUERTES, CONCEPTO: SOLICITUD DE TARJETA RFID, CUENTA DE DEPOSITO: CUENTA UNICA DEL TESORO/DJBR</t>
  </si>
  <si>
    <t>00046171101 DEPOSITO DE EFECTIVO, DEPOSITANTE: GEOTERMA, CONCEPTO: SANCION PECUNIARIA, CUENTA DE DEPOSITO: CUENTA UNICA DEL TESORO</t>
  </si>
  <si>
    <t>00099021001 DEPOSITO DE EFECTIVO, DEPOSITANTE: EDITORA DEL SUR SRL, CONCEPTO: DEV. PAGO EN DEMASIA, CUENTA DE DEPOSITO: CUENTA UNICA DEL TESORO</t>
  </si>
  <si>
    <t>00099021001 DEPOSITO DE EFECTIVO, DEPOSITANTE: CINTIA SUSANA CONTRERAS CALLE, CONCEPTO: MULTA POR ENTREGA FUERA DE PLAZO, CUENTA DE DEPOSITO: CUENTA UNICA DEL TESORO</t>
  </si>
  <si>
    <t>00099021001 DEPOSITO DE EFECTIVO, DEPOSITANTE: EMPRESA DE COMUNICACION SOCIAL EL DEBER, CONCEPTO: DEV. PAGO EN DEMASIA, CUENTA DE DEPOSITO: CUENTA UNICA DEL TESORO</t>
  </si>
  <si>
    <t>00099021001 DEPOSITO DE EFECTIVO, DEPOSITANTE: COOPERATIVA MULTIACTIVA COBOCE RL, CONCEPTO: DEV. PAGO EN DEMASIA, CUENTA DE DEPOSITO: CUENTA UNICA DEL TESORO</t>
  </si>
  <si>
    <t>00099021001 DEPOSITO DE EFECTIVO, DEPOSITANTE: EDITORIAL EXPRESS ED SRL, CONCEPTO: DEV. PAGO EN DEMASIA, CUENTA DE DEPOSITO: CUENTA UNICA DEL TESORO</t>
  </si>
  <si>
    <t>00099021001 DEPOSITO DE EFECTIVO, DEPOSITANTE: EDITORIAL CANELAS SA, CONCEPTO: DEV. PAGO EN DEMASIA, CUENTA DE DEPOSITO: CUENTA UNICA DEL TESORO</t>
  </si>
  <si>
    <t>00585012002 DEPOSITO DE EFECTIVO, DEPOSITANTE: AGENCIA BOLIVIANA ESPACIAL, CONCEPTO: DEV. FONDOS, CUENTA DE DEPOSITO: CUENTA UNICA DEL TESORO</t>
  </si>
  <si>
    <t>00099021001 DEPOSITO DE EFECTIVO, DEPOSITANTE: NILDA INES MAMANI CHINO, CONCEPTO: DEV. PAGO EN EXCESO, CUENTA DE DEPOSITO: CUENTA UNICA DEL TESORO/DJBR</t>
  </si>
  <si>
    <t>00046171101 DEPOSITO DE EFECTIVO, DEPOSITANTE: MEDICAL RAV SRL, CONCEPTO: SANCION RESOL. S/96/2024, CUENTA DE DEPOSITO: CUENTA UNICA DEL TESORO</t>
  </si>
  <si>
    <t>00046024204 DEPOSITO DE EFECTIVO, DEPOSITANTE: HUGO BARBA ARAMAYO, CONCEPTO: DEVOLUCION DE SALDOS, CUENTA DE DEPOSITO: CUENTA UNICA DEL TESORO</t>
  </si>
  <si>
    <t>00099021001 DEPOSITO DE EFECTIVO, DEPOSITANTE: MISHEL TERRAZAS ORELLANA, CONCEPTO: PAGO AGUA, CUENTA DE DEPOSITO: CUENTA UNICA DEL TESORO</t>
  </si>
  <si>
    <t>00099021001 DEPOSITO DE EFECTIVO, DEPOSITANTE: CARMEN FEDRA VALVERDE ROSSEL, CONCEPTO: POR ERROR EN C-1 N°1463-4, CUENTA DE DEPOSITO: CUENTA UNICA DEL TESORO/DJBR</t>
  </si>
  <si>
    <t>00099021001 DEPOSITO DE EFECTIVO, DEPOSITANTE: CARMEN FEDRA VALVERDE ROSSEL, CONCEPTO: POR ERROR C-31 N ° 1463-5, CUENTA DE DEPOSITO: CUENTA UNICA DEL TESORO/DJBR</t>
  </si>
  <si>
    <t>00383012001 DEPOSITO DE EFECTIVO, DEPOSITANTE: AGENCIA BOLIVIANA DE CORREOS, CONCEPTO: REGIONAL COCHABAMBA 2-5/12/2024, CUENTA DE DEPOSITO: CUENTA UNICA DEL TESORO</t>
  </si>
  <si>
    <t>00383012001 DEPOSITO DE EFECTIVO, DEPOSITANTE: AGENCIA BOLIVIANA DE CORREOS, CONCEPTO: REGIONAL SUCRE 30/12/2024-04/01/2025, CUENTA DE DEPOSITO: CUENTA UNICA DEL TESORO</t>
  </si>
  <si>
    <t>00383012001 DEPOSITO DE EFECTIVO, DEPOSITANTE: AGENCIA BOLIVIANA DE CORREOS, CONCEPTO: REGIONAL SUCRE6-11/01/2025, CUENTA DE DEPOSITO: CUENTA UNICA DEL TESORO</t>
  </si>
  <si>
    <t>00383012001 DEPOSITO DE EFECTIVO, DEPOSITANTE: AGENCIA BOLIVIANA DE CORREOS, CONCEPTO: REGIONAL BENI 2-12/01/2025, CUENTA DE DEPOSITO: CUENTA UNICA DEL TESORO</t>
  </si>
  <si>
    <t>00383012001 DEPOSITO DE EFECTIVO, DEPOSITANTE: AGENCIA BOLIVIANA DE CORREOS, CONCEPTO: REGIONAL BENI 31/12/2024, CUENTA DE DEPOSITO: CUENTA UNICA DEL TESORO</t>
  </si>
  <si>
    <t>00383012001 DEPOSITO DE EFECTIVO, DEPOSITANTE: AGENCIA BOLIVIANA DE CORREOS, CONCEPTO: REGIONAL BENI 22/11/2024, CUENTA DE DEPOSITO: CUENTA UNICA DEL TESORO</t>
  </si>
  <si>
    <t>00046171101 DEPOSITO DE EFECTIVO, DEPOSITANTE: BRIMEG SRL, CONCEPTO: SANCIO JURIDICA, CUENTA DE DEPOSITO: CUENTA UNICA DEL TESORO</t>
  </si>
  <si>
    <t>00099021001 DEPOSITO DE EFECTIVO, DEPOSITANTE: MINISTERIO DE MINERIA Y METALURGIA, CONCEPTO: PAGO DE SERVICIOS, CUENTA DE DEPOSITO: CUENTA UNICA DEL TESORO</t>
  </si>
  <si>
    <t>00292012001 DEPOSITO DE EFECTIVO, DEPOSITANTE: CARLOS DANIEL ROQUE CHOQUE, CONCEPTO: DEVOLUCION FONDOS MES DE DICIEMBRE, CUENTA DE DEPOSITO: CUENTA UNICA DEL TESORO</t>
  </si>
  <si>
    <t>00599012001 DEPOSITO DE EFECTIVO, DEPOSITANTE: LIDIA ESCARAY HUAYTA, CONCEPTO: DEPÓSITO PARA CREDENCIAL, CUENTA DE DEPOSITO: CUENTA UNICA DEL TESORO</t>
  </si>
  <si>
    <t>00591012001 DEP.DE CHEQ.AJENOS,RET.DE CAM.,CONCEPTO: S/G HOJA DE RUTA MT/2025-00441,DEP.: EMPRESA ESTATAL TRASPORTE POR CABLE MI TELEFERICO , PROCEDENCIA: BANCO UNION S.A., CHEQUE: 4072, FECHA DE EMISION:20/01/2025</t>
  </si>
  <si>
    <t>00578012002 DEP.DE CHEQ.AJENOS,RET.DE CAM.,CONCEPTO: REVERSION,DEP.: BOLIVIANA DE AVIACION , PROCEDENCIA: BANCO UNION S.A., CHEQUE: 19299, FECHA DE EMISION:24/01/2025</t>
  </si>
  <si>
    <t>00099021001 DEP.DE CHEQ.AJENOS,RET.DE CAM.,CONCEPTO: DEVOLUCION ESTIPENDIO,DEP.: TED BENI , PROCEDENCIA: BANCO UNION S.A., CHEQUE: 3128, FECHA DE EMISION:17/01/2025</t>
  </si>
  <si>
    <t>00514012004 DEP.DE CHEQ.AJENOS,RET.DE CAM.,CONCEPTO: TRANFERENCIA ENTRE CUENTAS PARA CUMPLIR CON OBLIGACIONES FINANCIERAS DE LA EMPRESA,DEP.: ENDE , PROCEDENCIA: BANCO UNION S.A., CHEQUE: 29243, FECHA DE EMISION:23/01/2025</t>
  </si>
  <si>
    <t>VENTA DE DIVISAS CON TRANSFERENCIA DE FONDOS A SOLICITUD DE GESTORA PUB.DE LA SEG.SOCIAL DE LARGO PLAZO SEGUN SOLICITUD 22490 REF: CENTESIMO OCTAVO PAGO A HEINSOHN BUSINESS TECHNOLOGY SA POR LA ADQUISICION DEL SOFTWARE PARA LA GESTORA PUBLICA FACTURA FE 39658 5TO PAGO APOTEOSIS ACTA DE RECEPCION Y C LIB. 00595012003 GPSSLP-COMISION POR ADMINISTRACION DEL SIP</t>
  </si>
  <si>
    <t>VENTA DE DIVISAS CON TRANSFERENCIA DE FONDOS A SOLICITUD DE GESTORA PUB.DE LA SEG.SOCIAL DE LARGO PLAZO SEGUN SOLICITUD 22491 REF: CENTESIMO SEPTIMO PAGO A HEINSOHN BUSINESS TECHNOLOGY SA POR LA ADQUISICION DEL SOFTWARE PARA LA GESTORA PUBLICA FACTURA FE 55592 SERVICIO AL CLIENTE ITEM 3 ACTA DE RECE LIB. 00595012003 GPSSLP-COMISION POR ADMINISTRACION DEL SIP</t>
  </si>
  <si>
    <t>VENTA DE DIVISAS CON TRANSFERENCIA DE FONDOS A SOLICITUD DE GESTORA PUB.DE LA SEG.SOCIAL DE LARGO PLAZO SEGUN SOLICITUD 22494 REF: CENTESIMO TERCER PAGO A HEINSOHN BUSINESS TECHNOLOGY SA POR LA ADQUISICION DEL SOFTWARE PARA LA GESTORA PUBLICA FACTURA FE 52081 COBRANZA JUDICIAL ITEM 6 ACTA DE RECEPCI LIB. 00595012003 GPSSLP-COMISION POR ADMINISTRACION DEL SIP</t>
  </si>
  <si>
    <t>VENTA DE DIVISAS CON TRANSFERENCIA DE FONDOS A SOLICITUD DE GESTORA PUB.DE LA SEG.SOCIAL DE LARGO PLAZO SEGUN SOLICITUD 22495 REF: CENTESIMO SEGUNDO PAGO A HEINSOHN BUSINESS TECHNOLOGY SA POR LA ADQUISICION DEL SOFTWARE PARA LA GESTORA PUBLICA FACTURA FE 53876 CC285734 COBRANZA JUDICIAL ACTA DE RECE LIB. 00595012003 GPSSLP-COMISION POR ADMINISTRACION DEL SIP</t>
  </si>
  <si>
    <t>VENTA DE DIVISAS CON TRANSFERENCIA DE FONDOS A SOLICITUD DE GESTORA PUB.DE LA SEG.SOCIAL DE LARGO PLAZO SEGUN SOLICITUD 22496 REF: CENTESIMO PAGO A HEINSOHN BUSINESS TECHNOLOGY SA POR LA ADQUISICION DEL SOFTWARE PARA LA GESTORA PUBLICA FACTURA FE 54668 54669 55591 DETALLE 283336 284351 CC86489 ACTA LIB. 00595012003 GPSSLP-COMISION POR ADMINISTRACION DEL SIP</t>
  </si>
  <si>
    <t>VENTA DE DIVISAS CON TRANSFERENCIA DE FONDOS A SOLICITUD DE GESTORA PUB.DE LA SEG.SOCIAL DE LARGO PLAZO SEGUN SOLICITUD 22497 REF: NONAGESIMO NOVENO PAGO A HEINSOHN BUSINESS TECHNOLOGY SA POR LA ADQUISICION DEL SOFTWARE PARA LA GESTORA PUBLICA FACTURA FE 53008 SERVICIO AL CLIENTE ITEM 4 Y 8 ACTA DE LIB. 00595012003 GPSSLP-COMISION POR ADMINISTRACION DEL SIP</t>
  </si>
  <si>
    <t>VENTA DE DIVISAS CON TRANSFERENCIA DE FONDOS A SOLICITUD DE GESTORA PUB.DE LA SEG.SOCIAL DE LARGO PLAZO SEGUN SOLICITUD 22498 REF: NONAGESIMO OCTAVO PAGO A HEINSOHN BUSINESS TECHNOLOGY SA POR LA ADQUISICION DEL SOFTWARE PARA LA GESTORA PUBLICA FACTURA FE 54619 287295 CAMBIAR LA FORMULA PARA SACAR EL LIB. 00595012003 GPSSLP-COMISION POR ADMINISTRACION DEL SIP</t>
  </si>
  <si>
    <t>VENTA DE DIVISAS CON TRANSFERENCIA DE FONDOS A SOLICITUD DE GESTORA PUB.DE LA SEG.SOCIAL DE LARGO PLAZO SEGUN SOLICITUD 22499 REF: NONAGESIMO SEPTIMO PAGO A HEINSOHN BUSINESS TECHNOLOGY SA POR LA ADQUISICION DEL SOFTWARE PARA LA GESTORA PUBLICA FACTURA FE 55587 55588 CC288374 RECONSTRUCCION DE DATOS LIB. 00595012003 GPSSLP-COMISION POR ADMINISTRACION DEL SIP</t>
  </si>
  <si>
    <t>VENTA DE DIVISAS CON TRANSFERENCIA DE FONDOS A SOLICITUD DE GESTORA PUB.DE LA SEG.SOCIAL DE LARGO PLAZO SEGUN SOLICITUD 22500 REF: NONAGESIMO SEXTO PAGO A HEINSOHN BUSINESS TECHNOLOGY SA POR LA ADQUISICION DEL SOFTWARE PARA LA GESTORA PUBLICA FACTURA FE 55593 ITEM 6 REPORTES SERVICIO AL CLIENTE ACTA LIB. 00595012003 GPSSLP-COMISION POR ADMINISTRACION DEL SIP</t>
  </si>
  <si>
    <t>VENTA DE DIVISAS CON TRANSFERENCIA DE FONDOS A SOLICITUD DE GESTORA PUB.DE LA SEG.SOCIAL DE LARGO PLAZO SEGUN SOLICITUD 22492 REF: CENTESIMO SEXTO PAGO A HEINSOHN BUSINESS TECHNOLOGY SA POR LA ADQUISICION DEL SOFTWARE PARA LA GESTORA PUBLICA FACTURA FE 55601 GESTION DE CUENTAS ITEM 8 ACTA DE RECEPCI LIB. 00595012003 GPSSLP-COMISION POR ADMINISTRACION DEL SIP</t>
  </si>
  <si>
    <t>VENTA DE DIVISAS CON TRANSFERENCIA DE FONDOS A SOLICITUD DE GESTORA PUB.DE LA SEG.SOCIAL DE LARGO PLAZO SEGUN SOLICITUD 22493 REF: CENTESIMO CUARTO PAGO A HEINSOHN BUSINESS TECHNOLOGY SA POR LA ADQUISICION DEL SOFTWARE PARA LA GESTORA PUBLICA FACTURA FE 55601 GESTION DE CUENTAS ITEM 8 ACTA DE RECEPC LIB. 00595012003 GPSSLP-COMISION POR ADMINISTRACION DEL SIP</t>
  </si>
  <si>
    <t>NUMERO DE LIBRETA CUT: 00099021001 OPERACIÓN E75 TRANSFERENCIA DE LA CUENTA FISCAL BUN A LA CUT EN MN TRANSF.FDOS.AL.BCB GOBIERNO AUTONOMO MUNICIPAL DE UYUNI DE CITE: CITE: OF/GAMU/DESP/MAE NÂ° 014/2025 CUENTA CUT 3987 LIBRETA NÂ°00099021001</t>
  </si>
  <si>
    <t>NUMERO DE LIBRETA CUT: 00099021001 OPERACIÓN E75 TRANSFERENCIA DE LA CUENTA FISCAL BUN A LA CUT EN MN TRANSF.FDOS.AL.BCB GOBIERNO AUTONOMO MUNICIPAL DE UYUNI DE CITE: OF/GAMU/DESP/MAE NÂ° 013/2025 CUENTA CUT 3987 LIBRETA NÂ°00099021001</t>
  </si>
  <si>
    <t>NUMERO DE LIBRETA CUT: 00099021001 OPERACIÓN E75 TRANSFERENCIA DE LA CUENTA FISCAL BUN A LA CUT EN MN TRANSF.FDOS.AL.BCB UNIVERSIDAD MAYOR DE SAN SIMON CITE:TYCP-T 1/25 CUENTA CUT 3987069001 LIBRETA NÂ° 00099021001</t>
  </si>
  <si>
    <t>NUMERO DE LIBRETA CUT: 00099021001 OPERACIÓN E75 TRANSFERENCIA DE LA CUENTA FISCAL BUN A LA CUT EN MN TRANSF.FDOS.AL.BCB GOB. AUTONOMO MCPAL. DE TOTORA CITE:GAMT-CE-DAF-009/2025 CUENTA CUT 3987069001 LIBRETA NÂ° 00099021001</t>
  </si>
  <si>
    <t>COBRO COSTOS DE PAPELERIA SEGUN TRANSFERENCIA DEL EXTERIOR POR ORDEN DE FIDEICOMISO HERCO-CKM (LIMA PERÚ) REF.: CRED URI/EMB 02-02 CIST CONTRATO 48 FECHA VALOR 24/01/2025 LIB. 00513062002 YPFB - EXPORTACIÓN DE GLP Y OTROS-BOLIVIANOS</t>
  </si>
  <si>
    <t>TRANSFERENCIA DE FONDOS AL EXTERIOR A SOLICITUD DE MINISTERIO DE ECONOMIA Y FINANZAS PUBLICAS SEGUN SOLICITUD 22502 REF: PAGO A FAVOR DE ROYAL FBO SERVICE SERVICE, POR PAGO DE COMBUSTIBLE A LA AERONAVE BEECHCRAFT KING AIR B-300 MATRICULA FAB-048 Y OTROS POR SERVICIO DE TERCEROS, EN RUTA INTERNACIONA LIB. 00099021001 TGN-RECURSOS ORDINARIOS (3987)</t>
  </si>
  <si>
    <t>TRANSFERENCIA DE FONDOS AL EXTERIOR A SOLICITUD DE MINISTERIO DE RELACIONES EXTERIORES SEGUN SOLICITUD 22477 REF: PROCESO 101 PLANILLA 112404 PAGO DE COSTO DE VIDA A PERSONAL DE EMBAJADAS CORRESPONDIENTE AL MES DE NOVIEMBRE LIB. 00099021001 TGN-RECURSOS ORDINARIOS (3987)</t>
  </si>
  <si>
    <t>TRANSFERENCIA DE FONDOS AL EXTERIOR A SOLICITUD DE MINISTERIO DE RELACIONES EXTERIORES SEGUN SOLICITUD 22476 REF: PROCESO 105 PLANILLA 112406 PAGO DE COSTO DE VIDA AL PERSONAL DE EMBAJADAS Y CONSULADOS CORRESPONDIENTE AL MES DE NOVIEMBRE LIB. 00099021001 TGN-RECURSOS ORDINARIOS (3987)</t>
  </si>
  <si>
    <t>VENTA DE DIVISAS CON TRANSFERENCIA DE FONDOS A SOLICITUD DE MINISTERIO DE RELACIONES EXTERIORES SEGUN SOLICITUD 22472 REF: PROCESO 99 PLANILLA 112402 PAGO DE HABERES AL PERSONAL DE EMBAJADAS Y CONSULADOS CORRESPONDIENTE A NOVIEMBRE LIB. 00099021001 TGN-RECURSOS ORDINARIOS (3987)</t>
  </si>
  <si>
    <t>TRANSFERENCIA DE FONDOS AL EXTERIOR A SOLICITUD DE MINISTERIO DE RELACIONES EXTERIORES SEGUN SOLICITUD 22474 REF: PROCESO 112405 PLANILLA 112405 PAGO DE COSTO DE VIDA A PERSONAL DE EMBAJADAS Y CONSULADOS CORRESPONDIENTE A NOVIEMBRE LIB. 00099021001 TGN-RECURSOS ORDINARIOS (3987)</t>
  </si>
  <si>
    <t>VENTA DE DIVISAS CON TRANSFERENCIA DE FONDOS A SOLICITUD DE MINISTERIO DE RELACIONES EXTERIORES SEGUN SOLICITUD 22473 REF: PROCESO 102 PLANILLA 112405 PAGO DE HABERES A PERSONAL DE EMBAJADAS Y CONSULADOS CORRESPONDIENTE A NOVIEMBRE LIB. 00099021001 TGN-RECURSOS ORDINARIOS (3987)</t>
  </si>
  <si>
    <t>TRANSFERENCIA DE FONDOS AL EXTERIOR A SOLICITUD DE MINISTERIO DE RELACIONES EXTERIORES SEGUN SOLICITUD 22468 REF: PROCESO 95 ENVIO DE RECURSOS PARA GASTOS DE FUNCIONAMIENTO A LAS EMBAJADAS Y REPRESENTACIONES DEL SERVICIO EXTERIOR. LIB. 00099021001 TGN-RECURSOS ORDINARIOS (3987)</t>
  </si>
  <si>
    <t>VENTA DE DIVISAS CON TRANSFERENCIA DE FONDOS A SOLICITUD DE MINISTERIO DE RELACIONES EXTERIORES SEGUN SOLICITUD 22475 REF: PROCESO 104 PLANILLA 112406 PAGO DE HABERES AL PERSONAL DE EMBAJADAS Y CONSULADOS CORRESPONDIENTE AL MES DE NOVIEMBRE LIB. 00099021001 TGN-RECURSOS ORDINARIOS (3987)</t>
  </si>
  <si>
    <t>TRANSFERENCIA DE FONDOS AL EXTERIOR A SOLICITUD DE MINISTERIO DE RELACIONES EXTERIORES SEGUN SOLICITUD 22478 REF: PROCESO 100 PLANILLA 112402 PAGO DE COSTO DE VIDA AL PERSONAL DE EMBAJADAS Y CONSULADOS CORRESPONDIENTE A NOVIEMBRE LIB. 00099021001 TGN-RECURSOS ORDINARIOS (3987)</t>
  </si>
  <si>
    <t>VENTA DE DIVISAS CON TRANSFERENCIA DE FONDOS A SOLICITUD DE MINISTERIO DE RELACIONES EXTERIORES SEGUN SOLICITUD 22469 REF: PROCESO 97 PLANILLA 112401 PAGO DE HABERES AL PERSONAL DE EMBAJADAS Y CONSULADOS CORRESPONDIENTE AL MES DE NOVIEMBRE LIB. 00099021001 TGN-RECURSOS ORDINARIOS (3987)</t>
  </si>
  <si>
    <t>||COMISION TRANSFERENCIA FDOS.AL EXTERIOR 0,20% S/USD217.241,81 (EQUIV.A EUR208.525,97),REEMB.GSTS.COMUNICACION BS300.-Y EMISION COMP.CONTABLE BS60.-REF.:PAGO 3 LC I-2023-28 P/C ENVIBOL A/F BDF INDUSTRIES S.P.A.,EN COMPL.A COMP.1117559,24/01/2025. LIB.00132072001 SEDEM-ADMINISTRACION RECAUDACION ENVIBOL EN BOLIVIANOS RF.:COMIS.PAGO 3 LC I-2023-28</t>
  </si>
  <si>
    <t>||TRANSFERENCIA DE FONDOS S/G MENSAJE SWIFTS NROS. 1176 Y 1175 EN ATENCIÓN A CORREO ELECTRONICO Y NOTA: DGAC/10571/2024 DE F.14/3/2024 (HRE-TGL-4549) ENVIADO POR LA DIRECCIÓN GENERAL DE AERONÁUTICA CIVIL (SECTOR PÚBLICO). DEBITO DE LA LIBRETA 00117012001 DGAC, REPOSICIÓN ÚTILES DE ESCRITORIO.</t>
  </si>
  <si>
    <t>||TRANSFERENCIA DE FONDOS SEGÚN MENSAJE SWIFT N°1116, CORREO ELECTRÓNICO DE LA FECHA Y NOTA CITE: CAR/DGE-DNAF N°0056/2024 DE NAVEGACIÓN AEREA Y AEROPUERTOS BOLIVIANOS DE FECHA 11/03/2024 (HRE-TGL-4304). (SECTOR PÚBLICO). DÉBITO DE LA LIBRETA 00389012001 NAABOL  ADMINISTRACIÓN CENTRAL, REPOSICIÓN DE ÚTILES DE ESCRITORIO</t>
  </si>
  <si>
    <t>||TRANSFERENCIA DE FONDOS S/G MENSAJE SWIFT NRO. 1117, CORREO ELECTRONICO DE LA FECHA Y NOTA CITE DGAC/10571/2024 DE F.14.03.2024 (HRE-TGL-4549) DE LA DIRECCION GENERAL DE AERONAUTICA CIVIL (SECTOR PÚBLICO). DEBITO DE LA LIBRETA 00117012001 DGAC, REPOSICIÓN DE ÚTILES DE ESCRITORIO</t>
  </si>
  <si>
    <t>00292012001 DEPOSITO DE EFECTIVO, DEPOSITANTE: ELMER VILLARES APARICIO, CONCEPTO: DEPÓSITO, CUENTA DE DEPOSITO: CUENTA UNICA DEL TESORO</t>
  </si>
  <si>
    <t>00292012001 DEPOSITO DE EFECTIVO, DEPOSITANTE: CESAR INTI TERAN LOAYZA, CONCEPTO: DEPÓSITO, CUENTA DE DEPOSITO: CUENTA UNICA DEL TESORO</t>
  </si>
  <si>
    <t>00020031101 DEPOSITO DE EFECTIVO, DEPOSITANTE: FELIX AUGUSTO CONDORI LAURA, CONCEPTO: PAGO POR REVERSION PARTIDA, CUENTA DE DEPOSITO: CUENTA UNICA DEL TESORO</t>
  </si>
  <si>
    <t>00599012001 DEPOSITO DE EFECTIVO, DEPOSITANTE: JUAN CARLOS MAMANI MAMANI, CONCEPTO: DEVOLUCION DE GASTOS NO EJECUTADOS, CUENTA DE DEPOSITO: CUENTA UNICA DEL TESORO</t>
  </si>
  <si>
    <t>00670012003 DEPOSITO DE EFECTIVO, DEPOSITANTE: IRMASOL, CONCEPTO: DEPÓSITO POR INUTILIZACION Y RECICLADO DE MATERIAL ELECTORAL DE COTEL,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</si>
  <si>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</si>
  <si>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00016011101 DEPOSITO DE EFECTIVO, DEPOSITANTE: JOSE LUIS GUTIERREZ GUTIERREZ, CONCEPTO: DEVOLUCION, CUENTA DE DEPOSITO: CUENTA UNICA DEL TESORO</t>
  </si>
  <si>
    <t>00099021001 DEPOSITO DE EFECTIVO, DEPOSITANTE: CARLOS IVAN COSSIO SALVATIERRA, CONCEPTO: DEVOLUCION DE SEPTIEMBRE 2023, CUENTA DE DEPOSITO: CUENTA UNICA DEL TESORO/DJBR</t>
  </si>
  <si>
    <t>00099021001 DEPOSITO DE EFECTIVO, DEPOSITANTE: CARLOS IVAN COSSIO SALVATIERRA, CONCEPTO: DEVOLUCION DUODECIMA DE AGUINALDO 2023, CUENTA DE DEPOSITO: CUENTA UNICA DEL TESORO/DJBR</t>
  </si>
  <si>
    <t>00081011101 DEPOSITO DE EFECTIVO, DEPOSITANTE: SASHA EVELIN PIZO PEREZ, CONCEPTO: REPOSICION DE CREDENCIAL, CUENTA DE DEPOSITO: CUENTA UNICA DEL TESORO</t>
  </si>
  <si>
    <t>00099021001 DEP.DE CHEQ.AJENOS,RET.DE CAM.,CONCEPTO: DEVOLUCION DE SUELDOS Y SALARIOS,DEP.: ALEJANDRA FERNANDEZ NINA , PROCEDENCIA: BANCO UNION S.A., CHEQUE: 213455, FECHA DE EMISION:27/01/2025/DJBR</t>
  </si>
  <si>
    <t>00578012002 DEP.DE CHEQ.AJENOS,RET.DE CAM.,CONCEPTO: REVERSION,DEP.: BOLIVIANA DE AVIACION , PROCEDENCIA: BANCO UNION S.A., CHEQUE: 19302, FECHA DE EMISION:27/01/2025</t>
  </si>
  <si>
    <t>00578012002 DEP.DE CHEQ.AJENOS,RET.DE CAM.,CONCEPTO: REVERSION,DEP.: BOLIVIANA DE AVIACION , PROCEDENCIA: BANCO UNION S.A., CHEQUE: 19303, FECHA DE EMISION:27/01/2025</t>
  </si>
  <si>
    <t>00578012002 DEP.DE CHEQ.AJENOS,RET.DE CAM.,CONCEPTO: REVERSION,DEP.: BOLIVIANA DE AVIACION , PROCEDENCIA: BANCO UNION S.A., CHEQUE: 19304, FECHA DE EMISION:27/01/2025</t>
  </si>
  <si>
    <t>00578012002 DEP.DE CHEQ.AJENOS,RET.DE CAM.,CONCEPTO: REVERSION,DEP.: BOLIVIANA DE AVIACION , PROCEDENCIA: BANCO UNION S.A., CHEQUE: 19305, FECHA DE EMISION:27/01/2025</t>
  </si>
  <si>
    <t>00578012002 DEP.DE CHEQ.AJENOS,RET.DE CAM.,CONCEPTO: REVERSION,DEP.: BOLIVIANA DE AVIACION , PROCEDENCIA: BANCO UNION S.A., CHEQUE: 19306, FECHA DE EMISION:27/01/2025</t>
  </si>
  <si>
    <t>00578012002 DEP.DE CHEQ.AJENOS,RET.DE CAM.,CONCEPTO: REVERSION,DEP.: BOLIVIANA DE AVIACION , PROCEDENCIA: BANCO UNION S.A., CHEQUE: 19307, FECHA DE EMISION:27/01/2025</t>
  </si>
  <si>
    <t>00099021001 DEPOSITO DE EFECTIVO, DEPOSITANTE: MARIA RISELA CASTELLON VELA, CONCEPTO: DEPÓSITO REVERSION TOTAL DE SUELDOS, CUENTA DE DEPOSITO: CUENTA UNICA DEL TESORO/DJBR</t>
  </si>
  <si>
    <t>NUMERO DE LIBRETA CUT: 00572019204 OPERACIÓN E82 TRANSFERENCIA BDP FINPRO A LA CUT DESEMBOLSO 16 OP 20028 FINPRO 28 IMPLEMENTACION DE PLANTA PISCICOLA EN EL CHACO EMAPA</t>
  </si>
  <si>
    <t>NUMERO DE LIBRETA CUT: 00572019202 OPERACIÓN E82 TRANSFERENCIA BDP FINPRO A LA CUT DESEMBOLSO 24 OP. 20024 FINPRO 25 IMPLEMENTACION DE LA PLANTA PISCICOLA EN LA AMAZONIA EMAPA</t>
  </si>
  <si>
    <t>NUMERO DE LIBRETA CUT: 00099021001 OPERACIÓN E75 TRANSFERENCIA DE LA CUENTA FISCAL BUN A LA CUT EN MN TRANSF.FDOS.AL.BCB GOB. AUTONOMO MCPAL. DE ARBIETO CITE: GAMA NÂ° 022/2025 CUENTA CUT 3987 LIBRETA NÂ° 00099021001</t>
  </si>
  <si>
    <t>TRANSFERENCIA DEL EXTERIOR SEGUN SWIFT NO.1395 Y NO.1404 DE FECHA 27/01/2025 ORDENANTE: BIOAGGIL ARGENTINA SA REF.: CRED B06-PAGO DIFERIDO IMPO BS PAGO FACT N 162 LIB. 00597012001 RECURSOS PROPIOS VENTAS YLB</t>
  </si>
  <si>
    <t>COBRO COSTOS DE PAPELERIA SEGUN TRANSFERENCIA DEL EXTERIOR POR ORDEN DE FIDEICOMISO HERCO - CKM (LIMA PERÚ) REF.: CRED URI/EMB 02-02 CIST CONTRATO 48 FECHA VALOR 27/01/2025 LIB. 00513062002 YPFB - EXPORTACIÓN DE GLP Y OTROS-BOLIVIANOS</t>
  </si>
  <si>
    <t>COBRO COSTOS DE PAPELERIA POR REGULARIZACION DE TRANSFERENCIA DEL EXTERIOR POR ORDEN DE MTX COMERCIALIZADORA DE GAS (BRAZIL SAO PAULO) REF.: CRED INV PPA-MTX-13/25 FECHA VALOR 24/01/2025 LIB. 00513012015 YPFB-HEROES DEL CHACO-BS</t>
  </si>
  <si>
    <t>VENTA DE DIVISAS CON TRANSFERENCIA DE FONDOS A SOLICITUD DE YACIMIENTOS PETROLIFEROS FISCALES BOLIVIANOS SEGUN SOLICITUD 22528 REF: PAGO ARGUS MEDIA INC POR SERV DE INF ESPEC DE PRECIOS PARA PROD DERIVADOS E INDUST COMBUSTIBLE Y FERTILIZANTES FACTURA AMI1045060B LIB. 00513022001 YPFB - "OPERACIONES"</t>
  </si>
  <si>
    <t>VENTA DE DIVISAS CON TRANSFERENCIA DE FONDOS A SOLICITUD DE EMPRESA PUBLICA DE TRANSPORTE AEREO MILITAR SEGUN SOLICITUD 22518 REF: PAGO POR EL REQUERIMIENTOS PARA LA CONTRATACION DE SERVICIO DE ENTRENAMIENTO EN SIMULADOR DE VUELO PAGO DE LA GESTION 2024, SEGUN DOCUMENTACION ADJUNTA. EQUIVALENTES 70 LIB. 00596012001 EP-TAM GESTION ADMINISTRATIVA POR DIFERENCIAL CAMBIARIO</t>
  </si>
  <si>
    <t>VENTA DE DIVISAS CON TRANSFERENCIA DE FONDOS A SOLICITUD DE YACIMIENTOS PETROLIFEROS FISCALES BOLIVIANOS SEGUN SOLICITUD 22527 REF: 1ER PAGO LA TE ANDES SA POR SERV DE LABORATORIO PARA TERMOCRONOLOGIA SEG CONTRATO ULG SCZ 101 2024 Y PODER N 404 2024 LIB. 00513022001 YPFB - "OPERACIONES"</t>
  </si>
  <si>
    <t>COBRO COSTOS DE PAPELERIA SEGUN TRANSFERENCIA DEL EXTERIOR POR ORDEN DE PETROLEO BRASILEIRO SA PETROBRAS (NY - 10001) REF.: EXB-GAS-308-24.2/27.1.2025 FECHA VALOR 27/01/2025 (TRN/20250127-00288340) LIB. 00513012007 YPFB - RECURSOS NACIONALIZACIÓN</t>
  </si>
  <si>
    <t>COBRO COSTOS DE PAPELERIA SEGUN TRANSFERENCIA DEL EXTERIOR POR ORDEN DE BIOAGGIL ARGENTINA SA REF.: CRED B06-PAGO DIFERIDO IMPO BS PAGO FACT N 162 LIB. 00597032001 YLB-COMERCIALIZACION DE DIVERSAS SALES</t>
  </si>
  <si>
    <t>||VTA.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PROV.FDOS.COMIS LC I-2024-05.</t>
  </si>
  <si>
    <t>||VTA.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COMISIONES LC I-2024-05.</t>
  </si>
  <si>
    <t>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t>
  </si>
  <si>
    <t>||TRANSFERENCIA DE FONDOS S/G MENSAJE SWIFT NRO. 1179, DE LA FECHA Y NOTA CITE CAR/DGE-DNAF N. 0056/2024 DE F.11.03.2024 (HRE-TGL-4304) DE NAVEGACION AEREA Y AEROPUERTOS BOLIVIANOS (SECTOR PÚBLICO). DÉBITO DE LA LIBRETA 00389012001 NAABOL  ADMINISTRACIÓN CENTRAL, REPOSICIÓN DE ÚTILES DE ESCRITORIO</t>
  </si>
  <si>
    <t>||TRANSF.DE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t>
  </si>
  <si>
    <t>||DIFERENCIALCAMBIARIO DE SOL. 053654 - 22467 YPFB, TRANSFERENCIA DE FONDOS AL EXTERIOR PAGO A FAVOR DE GALILEO TRADING DMCC EUR 9,761,146,43 EN COMPLEMENTO A COMPROBANTE S-1117675 DE LA FECHA. DEBITO LIB.00513012004 LBP-YPFB-UNICOMERCAIL(4030005415/1-2188907) DIFERENCIAL T/C</t>
  </si>
  <si>
    <t>||TRANSFERENCIA DE FONDOS S/G MENSAJE SWIFT NRO. 1337, CORREO ELECTRONICO DE LA FECHA Y NOTA CITE DGAC/10571/2024 DE F.14.03.2024 (HRE-TGL-4549) DE LA DIRECCION GENERAL DE AERONAUTICA CIVIL (SECTOR PÚBLICO). DEBITO DE LA LIBRETA 00117012001 DGAC, REPOSICIÓN DE ÚTILES DE ESCRITORIO</t>
  </si>
  <si>
    <t>||TRANSFERENCIA DE FONDOS SEGÚN MENSAJE SWIFT N°1178, CORREO ELECTRÓNICO DE LA FECHA Y NOTA CITE: DGAC/10571/2024 (HRE-TGL-4549) DE FECHA 14/03/2024 DE LA DIRECCIÓN GENERAL DE AERONÁUTICA CIVIL. (SECTOR PÚBLICO). DÉBITO DE LA LIBRETA 00117012001 DGAC, REPOSICIÓN DE ÚTILES DE ESCRITORIO.</t>
  </si>
  <si>
    <t>||TRANSFERENCIA DE FONDOS SEGÚN MENSAJES SWIFT N°1390 Y 1399 DE LA FECHA Y NOTA CITE: CAR/DGE-DNAF N°0056/2024 DE NAVEGACIÓN AEREA Y AEROPUERTOS BOLIVIANOS DE FECHA 11/03/2024 (HRE-TGL-4304). (SECTOR PÚBLICO). DÉBITO DE LA LIBRETA 00389012001 NAABOL  ADMINISTRACIÓN CENTRAL, REPOSICIÓN DE ÚTILES DE ESCRITORIO</t>
  </si>
  <si>
    <t>||TRANSFERENCIA DE FONDOS S/G MENSAJE SWIFTS NROS. 1391 Y 1400 EN ATENCIÓN A NOTA: DGAC/10571/2024 DE F.14/3/2024 (HRE-TGL-4549) ENVIADO POR LA DIRECCIÓN GENERAL DE AERONÁUTICA CIVIL (SECTOR PÚBLICO). DEBITO DE LA LIBRETA 00117012001 DGAC, REPOSICIÓN ÚTILES DE ESCRITORIO.</t>
  </si>
  <si>
    <t>||TRANSFERENCIA DE FONDOS S/G MENSAJES SWIFT NROS.1389 Y 1398 DE LA FECHA. Y NOTA CITE ADSIB-NE N°156 (HRE-TGL-3929) DE F.04.03.2024 POR LA ADSIB DEBITO DE LA LIBRETA 00119012001 ADSIB, REPOSICIÓN DE ÚTILES DE ESCRITORIO.</t>
  </si>
  <si>
    <t>COBRO DE||ÚTILES DE ESCRITORIO POR EL REG. DEL COMP. CONTABLE N°1117687 POR EL 1ER DESEMBOLSO A FAVOR TGN REPRESENTADO POR EL MEFP PARA EL CRÉDITO EXT. GESTIÓN 2025 EN EL MARCO DE LA LEY N°1613 SG. NOTA: MEFP/VTCP/DGCP/UEPS/N°052/2025 DE LA CTA. N° 3987, LIB 00099021001 TGN-RECURSOS ORDINARIOS"</t>
  </si>
  <si>
    <t>||TRANSFERENCIA DE FONDOS S/G.CITE: MEFP/VTCP/DGPOT/UPCFTGN/N°85/2025 DE LA FECHA DEL MIN.DE ECONOMIA Y FINANZAS PUBLICAS. (HRE-TSO-115) DE LA FECHA REMITIDO POR EL MEFP DEBITO DE LA LIBRETA N°00513012007 YPFB RECURSOS NACIONALIZACIÓN. REPOSICION UTILES DE ESCRITORIO</t>
  </si>
  <si>
    <t>||TRANSFERENCIA DE FONDOS S/G.CITE: MEFP/VTCP/DGPOT/UPCFTGN/N°85/2025 DE LA FECHA DEL MIN.DE ECONOMIA Y FINANZAS PUBLICAS. (HRE-TSO-115) DE LA FECHA REMITIDO POR EL MEFP DEBITO DE LA LIBRETA N°00513012015 YPFB - HEROES DEL CHACO - BS. (VENTA DIVISAS)</t>
  </si>
  <si>
    <t>00016011101 DEPOSITO DE EFECTIVO, DEPOSITANTE: EDWIN ESTEBAN MIRANDA QUENTA, CONCEPTO: DEVOLUCION DEL CURSO RELACIONES HUMANAS EN EL SERVICIO PUBLICO, CUENTA DE DEPOSITO: CUENTA UNICA DEL TESORO</t>
  </si>
  <si>
    <t>00066047005 DEPOSITO DE EFECTIVO, DEPOSITANTE: RAQUEL NOEMI ZARATE CRUZ, CONCEPTO: OMISION DE MARCADO, CUENTA DE DEPOSITO: CUENTA UNICA DEL TESORO</t>
  </si>
  <si>
    <t>00099021001 DEPOSITO DE EFECTIVO, DEPOSITANTE: ROSSMARY BARRERA VINO, CONCEPTO: PAGO CUOTA POR CONVENIO CON SENASIR, CUENTA DE DEPOSITO: CUENTA UNICA DEL TESORO</t>
  </si>
  <si>
    <t>00086044201 DEPOSITO DE EFECTIVO, DEPOSITANTE: SIST. RIEGO ZONA NORTE POCOATA BAJA-ARANI, CONCEPTO: CONTRAPARTE PROGRAMA RUMBO, CUENTA DE DEPOSITO: CUENTA UNICA DEL TESORO</t>
  </si>
  <si>
    <t>00046171101 DEPOSITO DE EFECTIVO, DEPOSITANTE: PROBLOCK BOLIVIA, CONCEPTO: PAGO DE SANCION, CUENTA DE DEPOSITO: CUENTA UNICA DEL TESORO</t>
  </si>
  <si>
    <t>00383012001 DEPOSITO DE EFECTIVO, DEPOSITANTE: MENSAJE DE PAZ, CONCEPTO: PAGO SERVICIOS DICIEMBRE, CUENTA DE DEPOSITO: CUENTA UNICA DEL TESORO</t>
  </si>
  <si>
    <t>00099021001 DEPOSITO DE EFECTIVO, DEPOSITANTE: NELSON VENTURA PACO, CONCEPTO: DEVOLUCION DE PASAJE AEREO NO UTILIZADO, CUENTA DE DEPOSITO: CUENTA UNICA DEL TESORO/DJBR</t>
  </si>
  <si>
    <t>00046024204 DEPOSITO DE EFECTIVO, DEPOSITANTE: JUAN CARLOS SAAVEDRA CALDERON, CONCEPTO: REVERSION DE ALQUILER CORREP. MES 12/2024, CUENTA DE DEPOSITO: CUENTA UNICA DEL TESORO</t>
  </si>
  <si>
    <t>00099021001 DEPOSITO DE EFECTIVO, DEPOSITANTE: RICHARD VALENTIN QUISBERT LAURA CI 3383211, CONCEPTO: DEPÓSITO MONTO EXCEDENTARIO A LA REMUNERACION MAXIMA - ENERO 2025, CUENTA DE DEPOSITO: CUENTA UNICA DEL TESORO</t>
  </si>
  <si>
    <t>00099021001 DEPOSITO DE EFECTIVO, DEPOSITANTE: ROBER FROILAN MARTINEZ LARUTA CI: 4950549, CONCEPTO: PAGO POR EXCESO DE REFRIGERIO DE 9, 23 DE ABRIL 2024, CUENTA DE DEPOSITO: CUENTA UNICA DEL TESORO/DJBR</t>
  </si>
  <si>
    <t>00099021001 DEPOSITO DE EFECTIVO, DEPOSITANTE: JENNY ROCIO TORREZ PEREZ CI: 7493069, CONCEPTO: PAGO POR EXCESO DE REFRIGERIO DE 10 DE ABRIL 2024, CUENTA DE DEPOSITO: CUENTA UNICA DEL TESORO/DJBR</t>
  </si>
  <si>
    <t>00099021001 DEPOSITO DE EFECTIVO, DEPOSITANTE: ELENA CHIRI AMBROCIO CI: 6684603, CONCEPTO: PAGO POR EXCESO DE REFRIGERIO DE 24 DE MAYO 2024, CUENTA DE DEPOSITO: CUENTA UNICA DEL TESORO/DJBR</t>
  </si>
  <si>
    <t>00099021001 DEPOSITO DE EFECTIVO, DEPOSITANTE: ALEXANDER GONZALES CANDIA, CONCEPTO: DEVOLUCION PREV. 1689, CUENTA DE DEPOSITO: CUENTA UNICA DEL TESORO/DJBR</t>
  </si>
  <si>
    <t>00099021001 DEPOSITO DE EFECTIVO, DEPOSITANTE: SILVANA OJEDA PANOZO CI: 4631448 CH, CONCEPTO: PAGO POR EXCESO DE REFRIGERIO DE 12 DE DICIEMBRE 2023, CUENTA DE DEPOSITO: CUENTA UNICA DEL TESORO</t>
  </si>
  <si>
    <t>00099021001 DEPOSITO DE EFECTIVO, DEPOSITANTE: JOSE LUIS TOLA LIZARASO CI: 9345142 CH, CONCEPTO: PAGO POR EXCESO DE UN DIA DE SUELDO DE 23/01/2024, CUENTA DE DEPOSITO: CUENTA UNICA DEL TESORO</t>
  </si>
  <si>
    <t>00099021001 DEPOSITO DE EFECTIVO, DEPOSITANTE: LIDIA DRUCILA MENDOZA VIOREL, CONCEPTO: DEVOLUCION DE PAGO EN EXCESO POR CONCEPTO DE PAGO DE REFRIGERIO DE LA GESTION 2023., CUENTA DE DEPOSITO: CUENTA UNICA DEL TESORO/DJBR</t>
  </si>
  <si>
    <t>00099021001 DEPOSITO DE EFECTIVO, DEPOSITANTE: ARIEL ISIDRO TORREZ GUERRA, CONCEPTO: DEVOLUCION HABER DEL MES DE OCTUBRE 2023, CUENTA DE DEPOSITO: CUENTA UNICA DEL TESORO/DJBR</t>
  </si>
  <si>
    <t>00132092001 DEPOSITO DE EFECTIVO, DEPOSITANTE: JUAN CARLOS LAYME HUANCA, CONCEPTO: DEV. SERVICIO CAFETERIA -SEDEM 12/ 2024 PREV. 128,1, CUENTA DE DEPOSITO: CUENTA UNICA DEL TESORO</t>
  </si>
  <si>
    <t>00132092001 DEPOSITO DE EFECTIVO, DEPOSITANTE: JUAN CARLOS LAYME HUANCA, CONCEPTO: DEV. DEVOLUCION DEL 7 % SERVICIO CAFETERIA - SEDEM PREV. 129,1, CUENTA DE DEPOSITO: CUENTA UNICA DEL TESORO</t>
  </si>
  <si>
    <t>00099021001 DEPOSITO DE EFECTIVO, DEPOSITANTE: COBOCE RL, CONCEPTO: MULTA POR IMCUMPLIMIENTO EN LA ENTREGA DE UN EJEMPLAR DE PERIODICO, CUENTA DE DEPOSITO: CUENTA UNICA DEL TESORO</t>
  </si>
  <si>
    <t>00086044201 DEPOSITO DE EFECTIVO, DEPOSITANTE: SISTEMA DE RIEGO MACHACA, CONCEPTO: CONTRAPARTE PROGRAMA RUMBO, CUENTA DE DEPOSITO: CUENTA UNICA DEL TESORO</t>
  </si>
  <si>
    <t>00086044201 DEPOSITO DE EFECTIVO, DEPOSITANTE: SISTEMA DE RIEGO SINDICATO VILLA ABRA, CONCEPTO: CONTRAPARTE PROGRAMA RUMBO, CUENTA DE DEPOSITO: CUENTA UNICA DEL TESORO</t>
  </si>
  <si>
    <t>00291012002 DEPOSITO DE EFECTIVO, DEPOSITANTE: SANDRA VERONICA ACEBEY QUIROGA, CONCEPTO: DEVOLUCION DE VIATICO, CUENTA DE DEPOSITO: CUENTA UNICA DEL TESORO</t>
  </si>
  <si>
    <t>00086044201 DEPOSITO DE EFECTIVO, DEPOSITANTE: SINDICATO AGRARIO VILLA FLORIDA, CONCEPTO: CONTRAPARTE PROGRAMA RUMBO, CUENTA DE DEPOSITO: CUENTA UNICA DEL TESORO</t>
  </si>
  <si>
    <t>00086044201 DEPOSITO DE EFECTIVO, DEPOSITANTE: SISTEMA DE RIEGO DEL SINDICATO VALLE HERMOSO, CONCEPTO: CONTRAPARTE PROGRAMA RUMBO, CUENTA DE DEPOSITO: CUENTA UNICA DEL TESORO</t>
  </si>
  <si>
    <t>00099021001 DEPOSITO DE EFECTIVO, DEPOSITANTE: MARIA SOLEDAD CHINO MAMANI CI 6785524 LP, CONCEPTO: DEVOLUCION CONTRATO DGSU-016/2018 DE LA EX-BECARIA MARIA SOLEDAD CHINO MAMANI, CUENTA DE DEPOSITO: CUENTA UNICA DEL TESORO</t>
  </si>
  <si>
    <t>00016011101 DEPOSITO DE EFECTIVO, DEPOSITANTE: YANETH FIDA CONDE KANTURA, CONCEPTO: DEPÓSITO, CUENTA DE DEPOSITO: CUENTA UNICA DEL TESORO</t>
  </si>
  <si>
    <t>00206012001 DEPOSITO DE EFECTIVO, DEPOSITANTE: INSTITUTO NACIONAL DE ESTADISTICA, CONCEPTO: DEPÓSITO POR VENTA DE LA OFICINA CENTRAL LA PAZ DE FECHA 27/01/25, CUENTA DE DEPOSITO: CUENTA UNICA DEL TESORO</t>
  </si>
  <si>
    <t>00383012001 DEPOSITO DE EFECTIVO, DEPOSITANTE: AGENCIA BOLIVIANA DE CORREOS, CONCEPTO: REGIONAL LA PAZ 20-25/01/2025, CUENTA DE DEPOSITO: CUENTA UNICA DEL TESORO</t>
  </si>
  <si>
    <t>00099021001 DEP.DE CHEQ.AJENOS,RET.DE CAM.,CONCEPTO: INCAPACIDADES,DEP.: CAJA NACIONAL DE SALUD, PROCEDENCIA: BANCO UNION S.A., CHEQUE: 38158, FECHA DE EMISION:27/01/2025
DT - 065 - P - 0145</t>
  </si>
  <si>
    <t>00099021001 DEP.DE CHEQ.AJENOS,RET.DE CAM.,CONCEPTO: INCAPACIDADES,DEP.: CAJA NACIONAL DE SALUD, PROCEDENCIA: BANCO UNION S.A., CHEQUE: 38132, FECHA DE EMISION:27/01/2025
DT - 065 - P - 0146</t>
  </si>
  <si>
    <t>00099021001 DEP.DE CHEQ.AJENOS,RET.DE CAM.,CONCEPTO: INCAPACIDADES,DEP.: CAJA NACIONAL DE SALUD, PROCEDENCIA: BANCO UNION S.A., CHEQUE: 38157, FECHA DE EMISION:27/01/2025
DT - 065 - P - 0144</t>
  </si>
  <si>
    <t>00578012002 DEP.DE CHEQ.AJENOS,RET.DE CAM.,CONCEPTO: REVERSION,DEP.: BOLIVIANA DE AVIACION , PROCEDENCIA: BANCO UNION S.A., CHEQUE: 19308, FECHA DE EMISION:28/01/2025</t>
  </si>
  <si>
    <t>00578012002 DEP.DE CHEQ.AJENOS,RET.DE CAM.,CONCEPTO: REVERSION,DEP.: BOLIVIANA DE AVIACION , PROCEDENCIA: BANCO UNION S.A., CHEQUE: 19309, FECHA DE EMISION:28/01/2025</t>
  </si>
  <si>
    <t>00099021001 DEP.DE CHEQ.AJENOS,RET.DE CAM.,CONCEPTO: DEPÓSITO,DEP.: CRISTIAN VILACAHUA PIMENTEL , PROCEDENCIA: BANCO UNION S.A., CHEQUE: 213456, FECHA DE EMISION:28/01/2025</t>
  </si>
  <si>
    <t>NUMERO DE LIBRETA CUT: 00572019202 OPERACIÓN E82 TRANSFERENCIA BDP FINPRO A LA CUT DESEMBOLSO 25 FINPRO 25 OP. 20024 IMPLEMENTACION DE LA PLANTA PISCICOLA EN LA AMAZONIA EMAPA</t>
  </si>
  <si>
    <t>PAGO A BID PRÉSTAMO 3060/BL-BO VCTO. 28-01-2025 POR CUENTA DE TGN , NTI. 019598 VALOR 28-01-2025 CAPITAL USD 883.236,01 INTERESES USD 560.586,91 CTA. 3987 CUENTA UNICA DEL TESORO LIB. 00099021001 REF.: COMISIONES BANCARIAS</t>
  </si>
  <si>
    <t>NUMERO DE LIBRETA CUT: 00383012001 OPERACIÓN E18 TRANSFERENCIA DEL SISTEMA FINANCIERO POR CUENTA DE TERCEROS A LA CUT PAGO POR CORRESPONDENCIA ORURO ENERO 2025 DE CRECER IFD</t>
  </si>
  <si>
    <t>PAGO A BID PRÉSTAMO 2450/BL-BO VCTO. 28-01-2025 POR CUENTA DE TGN , NTI. 019542 VALOR 28-01-2025 CAPITAL USD 279.430,17 INTERESES USD 171.592,81 CTA. 3987 CUENTA UNICA DEL TESORO LIB. 00099021001 REF.: COMISIONES BANCARIAS</t>
  </si>
  <si>
    <t>COBRO COSTOS DE PAPELERIA SEGUN TRANSFERENCIA DEL EXTERIOR POR ORDEN DE OILY LUBRIFICANTES E QUIMICOS (BRAZIL RIO DE JANEIRO) REF.. CRED 5239304.22010 FECHA VALOR 27/01/2025 LIB. 00513062002 YPFB - EXPORTACIÓN DE GLP Y OTROS-BOLIVIANOS</t>
  </si>
  <si>
    <t>COBRO COSTOS DE PAPELERIA SEGUN TRANSFERENCIA DEL EXTERIOR POR ORDEN DE FIDEICOMISO HERCO-CKM (LIMA PERU) REF.. CRED URI/EMB 02-01 CISTERNA 2025 CONTRATO 48 FECHA VALOR 28/01/2025 LIB. 00513062002 YPFB - EXPORTACIÓN DE GLP Y OTROS-BOLIVIANOS</t>
  </si>
  <si>
    <t>NUMERO DE LIBRETA CUT: 00099021001 OPERACIÓN E75 TRANSFERENCIA DE LA CUENTA FISCAL BUN A LA CUT EN MN TRANSF.FDOS.AL.BCB GOBIERNO AUTONOMO GUARANI CHARAGUA IYAMBAE CITE: TRI.OF.EXT.NÂ°34/2025 CUENTA CUT 3987 LIBRETA NÂ° 00099021001</t>
  </si>
  <si>
    <t>NUMERO DE LIBRETA CUT: 00099021001 OPERACIÓN E75 TRANSFERENCIA DE LA CUENTA FISCAL BUN A LA CUT EN MN TRANSF.FDOS.AL.BCB GOBIERNO AUTONOMO MUNICIPAL UNCIA CITE: GAMU/SMAF/004-2025 CUENTA CUT 3987 LIBRETA NÂ°00099021001</t>
  </si>
  <si>
    <t>NUMERO DE LIBRETA CUT: 00099021001 OPERACIÓN E75 TRANSFERENCIA DE LA CUENTA FISCAL BUN A LA CUT EN MN TRANSF.FDOS,AL.BCB GOBIERNO AUTONOMO MUNICIPAL SUCRE, DIR.FINANCIERA CITE NÂ° 014/2025 CUENTA CUT 3987 LIBRETA NÂ° 00099021001</t>
  </si>
  <si>
    <t>NUMERO DE LIBRETA CUT: 00099021001 OPERACIÓN E75 TRANSFERENCIA DE LA CUENTA FISCAL BUN A LA CUT EN MN TRANSF.FDOS.AL.BCB GOBIERNO AUTONOMO MUNICIPAL POTOSI CITE: SAF-DF-TES-14/2025 CUENTA CUT 3987 LIBRETA NÂ°00099021001</t>
  </si>
  <si>
    <t>NUMERO DE LIBRETA CUT: 00099021001 OPERACIÓN E75 TRANSFERENCIA DE LA CUENTA FISCAL BUN A LA CUT EN MN TRANSF.FDOS,AL.BCB GOBIERNO AUTONOMO MUNICIPAL POTOSI CITE: SAF-DF-TES-13/2025 CUENTA CUT 3987 LIBRETA NÂ°00099021001</t>
  </si>
  <si>
    <t>NUMERO DE LIBRETA CUT: 00099021001 OPERACIÓN E75 TRANSFERENCIA DE LA CUENTA FISCAL BUN A LA CUT EN MN TRANSF.FDOS.AL.BCB GOBIERNO AUTONOMO MUNICIPAL DE CURVA CITE: GAMC/MAE/TMM/NÂ°32/2025 CUENTA CUT 3987 LIBRETA NÂ° 00099021001</t>
  </si>
  <si>
    <t>NUMERO DE LIBRETA CUT: 00099021001 OPERACIÓN E75 TRANSFERENCIA DE LA CUENTA FISCAL BUN A LA CUT EN MN TRANSF.FDOS.AL.BCB GOBIERNO AUTONOMO MUNICIPAL DE INQUISIVI CITE: GAMI/MAE/031/2025 CUENTA CUT 3987 LIBRETA NÂ° 00099021001</t>
  </si>
  <si>
    <t>NUMERO DE LIBRETA CUT: 00099021001 OPERACIÓN E75 TRANSFERENCIA DE LA CUENTA FISCAL BUN A LA CUT EN MN TRANSF.FDOS.AL.BCB GOBIERNO AUTONOMO MUNICIPAL DE GUANAY CITE: GAMG/MAE/VTY/NÂ° 014/2025 CUENTA CUT 3987 LIBRETA NÂ° 00099021001</t>
  </si>
  <si>
    <t>NUMERO DE LIBRETA CUT: 00099021001 OPERACIÓN E75 TRANSFERENCIA DE LA CUENTA FISCAL BUN A LA CUT EN MN TRANSF.FDOS.AL.BCB GOBIERNO AUTONOMO MUNICIPAL DE GUANAY CITE: GAMG/MAE/VTY/NÂ° 013/2025 CUENTA CUT 3987 LIBRETA NÂ° 00099021001</t>
  </si>
  <si>
    <t>COBRO COSTOS DE PAPELERIA SEGUN TRANSFERENCIA DEL EXTERIOR POR ORDEN DE CORPORACIÓN PARAGUAYA DISTRUBU DE DERIVADOS DE PETROLEO SA (ASUNCIÓN PARAGUAY) REF.: CRED ANTICIPO 150 TN GLP FECHA VALOR 28/01/2025 LIB. 00513062002 YPFB - EXPORTACIÓN DE GLP Y OTROS-BOLIVIANOS</t>
  </si>
  <si>
    <t>||TRANSFERENCIA DE FONDOS S/G MENSAJES SWIFT NROS. 1462 Y 1472 DE LA FECHA Y NOTA CITE DGAC/10571/2024 DE F.14.03.2024 (HRE-TGL-4549) DE LA DIRECCION GENERAL DE AERONAUTICA CIVIL (SECTOR PÚBLICO). DEBITO DE LA LIBRETA 00117012001 DGAC, REPOSICIÓN DE ÚTILES DE ESCRITORIO</t>
  </si>
  <si>
    <t>||COBRO DE UTILES POR REGULARIZACION DE NUESTRO REGISTRO TRANSITORIO SEGUN COMPROBANTE S-1117245 DEL 20-01-2025 POR COBRO DE COMISIONES QUE EFECTUA EL MUFG BANK LTD., POR PAGO DEL PRESTAMO JICA BV-P5, SEGUN NOTA MEFP/VTCP/DGCP/UODP/N° 063/2025 DEL 28-01-2025 LIBRETA NRO. 00099021001 TGN RECURSOS ORDINARIOS REF.: UTILES DE ESCRITORIO</t>
  </si>
  <si>
    <t>||TRANSFERENCIA DE FONDOS POR PARTE DEL TGN, PARA REDENCIÓN ANTICIPADA DE BONOS DEL TGN, SEGÚN NOTA MEFP/VTCP/DGCP/UODP/N° 067/2025 DE FECHA 28-01-2025 DEL MINISTERIO DE ECONOMÍA Y FINANZAS PÚBLICAS, LIBRETA 00099021001 TGN - RECURSOS ORDINARIOS  MONEDA NACIONAL LIBRETA 00099021001 TGN - RECURSOS ORDINARIOS  MONEDA NACIONAL</t>
  </si>
  <si>
    <t>||TRANSFERENCIA DE FONDOS S/G MENSAJE SWIFT NRO. 1440, CORREO ELECTRONICO CON INFORMACION ADICIONAL DE LA FECHA Y NOTA CITE CAR/DGE-DNAF/N°0056/2024 DE F.11.03.2024. (HRE-TGL-4304) ENVIADA POR LA NAVEGACION AEREA Y AEROPUERTOS BOLIVIANOS (SECTOR PÚBLICO). DEBITO DE LA LIB. 00389012001 NAABOL- ADMINISTRACIÓN , REPOSICIÓN DE ÚTILES DE ESCRITORIO</t>
  </si>
  <si>
    <t>||TRANSFERENCIA DE FONDOS SEGÚN MENSAJE SWIFT N°1439, CORREO ELECTRÓNICO DE LA FECHA Y NOTA CITE: DGAC/10571/2024 (HRE-TGL-4549) DE FECHA 14/03/2024 DE LA DIRECCIÓN GENERAL DE AERONÁUTICA CIVIL. (SECTOR PÚBLICO). DÉBITO DE LA LIBRETA 00117012001 DGAC, REPOSICIÓN DE ÚTILES DE ESCRITORIO.</t>
  </si>
  <si>
    <t>REGISTRO POR LA DEVOLUCION DE RECURSOS NO EJECUTADOS EMERGENTE DE LA TRANSFERENCIA DEL PROGRAMA BOLIVIA CAMBIA GESTION 2024 DEL PROYECTO CONST. UNIDAD EDUCATIVA PUENTE VILLA YANACACHI DE ACUERDO A CONVENIO UPRE-CIF-IG 0100/2023 FIRMADO CON LA UNIDAD DE PROYECTOS ESPECIALES (UPRE) Y EL MUNICIPIO DE YANACACHI, DEPOSITO REALIZADO A CCF Nº 3987 CUENTA UNICA DEL TESORO LIBRETA Nº 00099021001 TGN RECURSOS ORDINARIOS POR EL AJUSTE DE SALDOS DE ACUERDO A EXTRACTO Y PAGOS REALIZADOS</t>
  </si>
  <si>
    <t>TRANSFERENCIA DE FONDOS DE DPTOS.DE ENCAJE LEGAL DEL SISTEMA FINANCIERO A DPTOS.CTES.DEL SECTOR PUBLICO S/G CITE' ACTA DE REUNIÓN M||EFP-BUSA-BCB DE FECHA 28/01/2025, TRANS. EN APLICACIÓN PROCESOS ANEXO 3X DE FECHA:24/01/2025 LOTE NRO:121981. TRANSFERENCIA A FONDOS A LA CUT CTA.:10000021636698</t>
  </si>
  <si>
    <t>TRANSFERENCIA DE FONDOS DE DPTOS.DE ENCAJE LEGAL DEL SISTEMA FINANCIERO A DPTOS.CTES.DEL SECTOR PUBLICO S/G CITE' ACTA DE REUNIÓN M||EFP-BUSA-BCB DE FECHA 28/01/2025, TRANS. EN APLICACIÓN PROCESOS ANEXO 3X DE FECHA:24/01/2025 LOTE NRO:121981. TRANSFERENCIA A FONDOS A LA CUT CTA.:10000026017645</t>
  </si>
  <si>
    <t>TRANSFERENCIA DE FONDOS DE DPTOS.DE ENCAJE LEGAL DEL SISTEMA FINANCIERO A DPTOS.CTES.DEL SECTOR PUBLICO S/G CITE' ACTA DE REUNIÓN M||EFP-BUSA-BCB DE FECHA 28/01/2025, TRANS. EN APLICACIÓN PROCESOS ANEXO 3X DE FECHA:24/01/2025 LOTE NRO:121981. TRANSFERENCIA A FONDOS A LA CUT CTA.:10000028449820</t>
  </si>
  <si>
    <t>TRANSFERENCIA DE FONDOS DE DPTOS.DE ENCAJE LEGAL DEL SISTEMA FINANCIERO A DPTOS.CTES.DEL SECTOR PUBLICO S/G CITE' ACTA DE REUNIÓN M||EFP-BUSA-BCB DE FECHA 28/01/2025, TRANS. EN APLICACIÓN PROCESOS ANEXO 3X DE FECHA:24/01/2025 LOTE NRO:121981. TRANSFERENCIA A FONDOS A LA CUT CTA.:10000028754013</t>
  </si>
  <si>
    <t>TRANSFERENCIA DE FONDOS DE DPTOS.DE ENCAJE LEGAL DEL SISTEMA FINANCIERO A DPTOS.CTES.DEL SECTOR PUBLICO S/G CITE' ACTA DE REUNIÓN M||EFP-BUSA-BCB DE FECHA 28/01/2025, TRANS. EN APLICACIÓN PROCESOS ANEXO 3X DE FECHA:24/01/2025 LOTE NRO:121981. TRANSFERENCIA A FONDOS A LA CUT CTA.:10000041244041</t>
  </si>
  <si>
    <t>00099021001 DEPOSITO DE EFECTIVO, DEPOSITANTE: DANIEL ALIZARES JAEN, CONCEPTO: DEV. RECRUSOS NO EJECUTADOS EN F.A., CUENTA DE DEPOSITO: CUENTA UNICA DEL TESORO</t>
  </si>
  <si>
    <t>00099021001 DEPOSITO DE EFECTIVO, DEPOSITANTE: FREDDY ROJAS SORIA, CONCEPTO: DEV. RECRUSOS NO EJECUTADOS EN F.A., CUENTA DE DEPOSITO: CUENTA UNICA DEL TESORO</t>
  </si>
  <si>
    <t>00046171101 DEPOSITO DE EFECTIVO, DEPOSITANTE: INQUIBOL SRL, CONCEPTO: SANCION, CUENTA DE DEPOSITO: CUENTA UNICA DEL TESORO</t>
  </si>
  <si>
    <t>00293014201 DEPOSITO DE EFECTIVO, DEPOSITANTE: IBEX EXPRESS LTDA, CONCEPTO: DEV. SALDO, CUENTA DE DEPOSITO: CUENTA UNICA DEL TESORO</t>
  </si>
  <si>
    <t>00383012001 DEPOSITO DE EFECTIVO, DEPOSITANTE: MIGUEL ANGEL CASTRO SALAZAR, CONCEPTO: PAGO CASILLA N°1506N GESTION 2025, CUENTA DE DEPOSITO: CUENTA UNICA DEL TESORO</t>
  </si>
  <si>
    <t>00046171101 DEPOSITO DE EFECTIVO, DEPOSITANTE: LOBA IMPORT EXPORT SRL, CONCEPTO: SANCION PECUNIARIA, CUENTA DE DEPOSITO: CUENTA UNICA DEL TESORO</t>
  </si>
  <si>
    <t>00283022001 DEPOSITO DE EFECTIVO, DEPOSITANTE: ADUANA NACIONAL, CONCEPTO: DEVOLUCION SALDO NO EJECUTADO C-31 N°356.1 GESTION 2024 SERVICIO DE FOTOCOPIAS Y ANILLADOS, CUENTA DE DEPOSITO: CUENTA UNICA DEL TESORO</t>
  </si>
  <si>
    <t>00099021001 DEPOSITO DE EFECTIVO, DEPOSITANTE: REYNALDO ZEBALLOS CALLISAYA, CONCEPTO: DEV. AGUINALDO 2023 ITEM :82505, CUENTA DE DEPOSITO: CUENTA UNICA DEL TESORO</t>
  </si>
  <si>
    <t>00099021001 DEPOSITO DE EFECTIVO, DEPOSITANTE: MARCO ANTONIO GONZALES ANGULO, CONCEPTO: DEV. VIATICOS, CUENTA DE DEPOSITO: CUENTA UNICA DEL TESORO</t>
  </si>
  <si>
    <t>00513132001 DEPOSITO DE EFECTIVO, DEPOSITANTE: LUIS FERNANDO VERAZAIN PATIÑO, CONCEPTO: DEVOLUCION POR PAGO EN DEMASIA SERVICIO CONSULTORIA DE LINEA CORRESPONDIENTE A NOVIEMBRE 2024, CUENTA DE DEPOSITO: CUENTA UNICA DEL TESORO</t>
  </si>
  <si>
    <t>00099021001 DEPOSITO DE EFECTIVO, DEPOSITANTE: CHOQUE GUTIERREZ DAVID CI: 5788971, CONCEPTO: DEVOLUCION DE PAGO EN EXCESO POR PAGO DE BONO REFRIGERIO DE FECHA 15/ABR/2024, CUENTA DE DEPOSITO: CUENTA UNICA DEL TESORO/DJBR</t>
  </si>
  <si>
    <t>00099021001 DEPOSITO DE EFECTIVO, DEPOSITANTE: ARAMAYO JUAN MAURICIO CI: 5803206, CONCEPTO: DEVOLUCION DE PAGO EN EXCESO POR PAGO DE BONO REFRIGERIO DE FECHA 15/ABR/2024, CUENTA DE DEPOSITO: CUENTA UNICA DEL TESORO/DJBR</t>
  </si>
  <si>
    <t>00099021001 DEPOSITO DE EFECTIVO, DEPOSITANTE: SILVANA ROJAS PANOZO CI: 4269321, CONCEPTO: DEVOLUCION DE PAGO EN EXCESO POR PAGO DE BONO REFRIGERIO DE FECHA 12/DIC/2023, CUENTA DE DEPOSITO: CUENTA UNICA DEL TESORO</t>
  </si>
  <si>
    <t>00099021001 DEPOSITO DE EFECTIVO, DEPOSITANTE: CHOQUE MURILLO MABEL TANIA, CONCEPTO: DEVOLUCION DE PAGO EN EXCESO POR PAGO DE BONO REFRIGERIO DE FECHA 15/ABR/2024, CUENTA DE DEPOSITO: CUENTA UNICA DEL TESORO/DJBR</t>
  </si>
  <si>
    <t>00099021001 DEPOSITO DE EFECTIVO, DEPOSITANTE: WENDY SHIRLEY GUISBERT SANCHEZ CI 2684990, CONCEPTO: DEPÓSITO POR EXCEDENTE POR TOPE SALARIAL, CUENTA DE DEPOSITO: CUENTA UNICA DEL TESORO</t>
  </si>
  <si>
    <t>00599012001 DEPOSITO DE EFECTIVO, DEPOSITANTE: BRUNO RICHARD MALDONADO TAMAYO, CONCEPTO: AGUA DICIEMBRE 2024, CUENTA DE DEPOSITO: CUENTA UNICA DEL TESORO</t>
  </si>
  <si>
    <t>00099021001 DEPOSITO DE EFECTIVO, DEPOSITANTE: CIRO RAUL QUIAPE CALLOCOSI - UPEA, CONCEPTO: DEV. RECURSO CONVENIO INTERINSTITUCIONAL FINANCIAMIENTO N °21 PROY CUENCA PARANI, CUENTA DE DEPOSITO: CUENTA UNICA DEL TESORO</t>
  </si>
  <si>
    <t>00086044201 DEPOSITO DE EFECTIVO, DEPOSITANTE: SIST. RIEGO ZONA NORTE POCOATA BAJA-ARANI, CONCEPTO: CONTRAPARTE PROGRAMA RUMBO-ALUISO ROJAS DESCONZI, CUENTA DE DEPOSITO: CUENTA UNICA DEL TESORO</t>
  </si>
  <si>
    <t>00046171101 DEPOSITO DE EFECTIVO, DEPOSITANTE: IMPORTADORA LOGMARK ESAPRO SA, CONCEPTO: PAGO DE MULTA, CUENTA DE DEPOSITO: CUENTA UNICA DEL TESORO</t>
  </si>
  <si>
    <t>00086044201 DEPOSITO DE EFECTIVO, DEPOSITANTE: SISTEMA DE RIEGO VILLA FLORES-ARANI, CONCEPTO: CONTRAPARTE PROGRAMA RUMBO, CUENTA DE DEPOSITO: CUENTA UNICA DEL TESORO</t>
  </si>
  <si>
    <t>00046171101 DEPOSITO DE EFECTIVO, DEPOSITANTE: MARIA LUISA ALIAGA MAMANI, CONCEPTO: PAGO SANCION PECUNIARIA IMPUESTA A MEDLYCAREUSA BOLIVIA. TITULAR MARIA LUISA ALIAGA MAMANI, CUENTA DE DEPOSITO: CUENTA UNICA DEL TESORO</t>
  </si>
  <si>
    <t>00383012001 DEPOSITO DE EFECTIVO, DEPOSITANTE: RIVECO CONSTRUCCIONES S.R.L., CONCEPTO: PAGO SERVICIOS PERIODO DICIEMBRE GESTION 2024, CUENTA DE DEPOSITO: CUENTA UNICA DEL TESORO</t>
  </si>
  <si>
    <t>00086107013 DEPOSITO DE EFECTIVO, DEPOSITANTE: PABLO CHOQUE CUSI, CONCEPTO: DEV. REFRIGERIO, CUENTA DE DEPOSITO: CUENTA UNICA DEL TESORO</t>
  </si>
  <si>
    <t>00046171101 DEPOSITO DE EFECTIVO, DEPOSITANTE: JAIME GUILLEN ORTEGA, CONCEPTO: MULTA PECUNIARIA POR INFRACCION, CUENTA DE DEPOSITO: CUENTA UNICA DEL TESORO</t>
  </si>
  <si>
    <t>00383012001 DEP.DE CHEQ.AJENOS,RET.DE CAM.,CONCEPTO: REEMBOLSO AGENCIA BOLIVIANA DE CORREOS,DEP.: CAJA DE SALUD CORDES , PROCEDENCIA: BANCO UNION S.A., CHEQUE: 45261, FECHA DE EMISION:28/01/2025</t>
  </si>
  <si>
    <t>00099021001 DEP.DE CHEQ.AJENOS,RET.DE CAM.,CONCEPTO: REEMBOLSO AGENCIA BOLIVIANA DE ENERGIA NUCLEAR,DEP.: CAJA DE SALUD CORDES , PROCEDENCIA: BANCO UNION S.A., CHEQUE: 45233, FECHA DE EMISION:31/12/2024</t>
  </si>
  <si>
    <t>00099021001 DEP.DE CHEQ.AJENOS,RET.DE CAM.,CONCEPTO: REEMBOLSO MINISTERIO DE MEDIO AMBIENTE Y AGUA,DEP.: CAJA DE SALUD CORDES , PROCEDENCIA: BANCO UNION S.A., CHEQUE: 45243, FECHA DE EMISION:31/12/2024</t>
  </si>
  <si>
    <t>00423012001 DEP.DE CHEQ.AJENOS,RET.DE CAM.,CONCEPTO: CONVENIO INTERINSTITUCIONAL,DEP.: UNIVALLE SA , PROCEDENCIA: BANCO NACIONAL DE BOLIVIA S.A., CHEQUE: 7738, FECHA DE EMISION:24/01/2025</t>
  </si>
  <si>
    <t>00086031101 DEP.DE CHEQ.AJENOS,RET.DE CAM.,CONCEPTO: RECAUDACION SISCO DE OCTUBRE/24,DEP.: SERNAP PN CARRASCO , PROCEDENCIA: BANCO UNION S.A., CHEQUE: 1591, FECHA DE EMISION:16/01/2025</t>
  </si>
  <si>
    <t>00423012001 DEP.DE CHEQ.AJENOS,RET.DE CAM.,CONCEPTO: CONVENIO INTERINSTITUCIONAL,DEP.: UNIVALLE SA , PROCEDENCIA: BANCO NACIONAL DE BOLIVIA S.A., CHEQUE: 7737, FECHA DE EMISION:24/01/2025</t>
  </si>
  <si>
    <t>00155010001 DEP.DE CHEQ.AJENOS,RET.DE CAM.,CONCEPTO: ACREDITACION DE FIANZA ECONOMICA ABG. WENDY GISELA SANCHEZ GONZALES,DEP.: DIRNOPLU , PROCEDENCIA: BANCO UNION S.A., CHEQUE: 1034, FECHA DE EMISION:28/01/2025</t>
  </si>
  <si>
    <t>00086031101 DEP.DE CHEQ.AJENOS,RET.DE CAM.,CONCEPTO: RECAUDACION SISCO DE DICIEMBRE/2024,DEP.: SERNAP PN CARRASCO , PROCEDENCIA: BANCO UNION S.A., CHEQUE: 1590, FECHA DE EMISION:31/12/2024</t>
  </si>
  <si>
    <t>00041011103 DEP.DE CHEQ.AJENOS,RET.DE CAM.,CONCEPTO: DEPÓSITOS REALIZADOS PARA LA EMISION DE AUTORIZACIONES PREVIAS DE IMPORTACION - DICIEMBRE 2024,DEP.: MDPYEP , PROCEDENCIA: BANCO UNION S.A., CHEQUE: 1355, FECHA DE EMISION:23/01/2025</t>
  </si>
  <si>
    <t>00595012002 DEP.DE CHEQ.AJENOS,RET.DE CAM.,CONCEPTO: DEV. BAJAS POR INCAPACIDAD TEMPORAL,DEP.: CAJA DE SALUD DE LA BANCA PRIVADA , PROCEDENCIA: BANCO NACIONAL DE BOLIVIA S.A., CHEQUE: 7235642, FECHA DE EMISION:30/12/2024</t>
  </si>
  <si>
    <t>00041011104 DEP.DE CHEQ.AJENOS,RET.DE CAM.,CONCEPTO: DEPÓSITOS REALIZADOS PARA LA EMISION DE CERTIFICACION HECHO EN BOLIVIA - DICIEMBRE 2024,DEP.: MDPYEP , PROCEDENCIA: BANCO UNION S.A., CHEQUE: 1356, FECHA DE EMISION:23/01/2025</t>
  </si>
  <si>
    <t>00595012002 DEP.DE CHEQ.AJENOS,RET.DE CAM.,CONCEPTO: DEV. BAJAS POR INCAPACIDAD TEMPORAL,DEP.: CAJA DE SALUD DE LA BANCA PRIVADA , PROCEDENCIA: BANCO NACIONAL DE BOLIVIA S.A., CHEQUE: 4197407, FECHA DE EMISION:30/12/2024</t>
  </si>
  <si>
    <t>00291012008 DEP.DE CHEQ.AJENOS,RET.DE CAM.,CONCEPTO: GIRO DEL INTERIOR,DEP.: GUIDO CAMPOS VILLANUEVA , PROCEDENCIA: BANCO UNION S.A., CHEQUE: 213461, FECHA DE EMISION:29/01/2025</t>
  </si>
  <si>
    <t>00595012002 DEP.DE CHEQ.AJENOS,RET.DE CAM.,CONCEPTO: DEV. BAJAS POR INCAPACIDAD TEMPORAL,DEP.: CAJA DE SALUD DE LA BANCA PRIVADA , PROCEDENCIA: BANCO NACIONAL DE BOLIVIA S.A., CHEQUE: 4197380, FECHA DE EMISION:30/12/2024</t>
  </si>
  <si>
    <t>NUMERO DE LIBRETA CUT: 00099021001 OPERACIÓN E75 TRANSFERENCIA DE LA CUENTA FISCAL BUN A LA CUT EN MN TRANSF.FDOS.AL.BCB UNIVERSIDAD AUTONOMA JUAN MISAEL SARACHO, CITE: UNIV.SGAF.FIN.OF.04/2025 CUENTA CUT 3987 LIBRETA NÂ° 00099021001</t>
  </si>
  <si>
    <t>NUMERO DE LIBRETA CUT: 00099021001 OPERACIÓN E75 TRANSFERENCIA DE LA CUENTA FISCAL BUN A LA CUT EN MN TRANSF.FDOS.AL.BCB UNIVERSIDAD AUTONOMA JUAN MISAEL SARACHO, CITE: UNIV.SGAF.FIN.OF.05/2025 CUENTA CUT 3987 LIBRETA NÂ° 00099021001</t>
  </si>
  <si>
    <t>COBRO COSTOS DE PAPELERIA SEGUN TRANSFERENCIA DEL EXTERIOR POR ORDEN DE FIDEICOMISO HERCO-CKM (LIMA PERÚ) REF.: CRED URI/EMB 03-03 CISTERNAS CONTRATO 48 FECHA VALOR 29/01/2025 LIB. 00513062002 YPFB - EXPORTACIÓN DE GLP Y OTROS-BOLIVIANOS</t>
  </si>
  <si>
    <t>COBRO COSTOS DE PAPELERIA SEGUN TRANSFERENCIA DEL EXTERIOR POR ORDEN DE MTX COMERCIALIZADORA DE GAS (BRAZIL SAO PAULO) REF.: CRED INV PPA-MTX-14/25 FECHA VALOR 28/01/2025 LIB. 00513012015 YPFB-HEROES DEL CHACO-BS</t>
  </si>
  <si>
    <t>||TRANSFERENCIA DE FONDOS S/G MENSAJES SWIFTS NROS. 1535-1539 EN ATENCIÓN A NOTA CITE: CAR/DGE-DNAF N°0056/2024 DE FECHA 11/3/2024 (HRE-TGL-4304) ENVIADA POR NAVEGACIÓN AÉREA Y AEROPUERTOS BOLIVIANOS (SECTOR PÚBLICO). DEBITO DE LA LIBRETA 00389012001 NAABOL-ADMINISTRACIÓN CENTRAL, COBRO DE ÚTILES DE ESCRITORIO.</t>
  </si>
  <si>
    <t>||TRANSFERENCIA DE FONDOS S/G MENSAJES SWIFT NROS. 1533 Y 1538 DE LA FECHA Y NOTA CITE DGAC/10571/2024 DE F.14.03.2024 (HRE-TGL-4549) DE LA DIRECCION GENERAL DE AERONAUTICA CIVIL (SECTOR PÚBLICO). DEBITO DE LA LIBRETA 00117012001 DGAC, REPOSICIÓN DE ÚTILES DE ESCRITORIO.</t>
  </si>
  <si>
    <t>||COMISION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t>
  </si>
  <si>
    <t>||TRANSFERENCIA DE FONDOS S/G MENSAJE SWIFT NRO. 1546 EN ATENCIÓN A CORREO ELECTRONICO Y NOTA CITE: CAR/DGE-DNAF N°0056/2024 DE FECHA 11/3/2024 (HRE-TGL-4304) ENVIADA POR NAVEGACIÓN AÉREA Y AEROPUERTOS BOLIVIANOS (SECTOR PÚBLICO). DEBITO DE LA LIBRETA 00389012001 NAABOL-ADMINISTRACIÓN CENTRAL, COBRO DE ÚTILES DE ESCRITORIO.</t>
  </si>
  <si>
    <t>||TRANSFERENCIA DE FONDOS S/G MENSAJE SWIFT NRO. 1509 EN ATENCIÓN A NOTA: DGAC/10571/2024 DE F.14/3/2024 (HRE-TGL-4549) ENVIADO POR LA DIRECCIÓN GENERAL DE AERONÁUTICA CIVIL (SECTOR PÚBLICO). DEBITO DE LA LIBRETA 00117012001 DGAC, REPOSICIÓN ÚTILES DE ESCRITORIO.</t>
  </si>
  <si>
    <t>||TRANSFERENCIA DE FONDOS SEGÚN MENSAJE SWIFT N°1520, CORREO ELECTRÓNICO DE LA FECHA Y NOTA CITE: DGAC/10571/2024 (HRE-TGL-4549) DE FECHA 14/03/2024 DE LA DIRECCIÓN GENERAL DE AERONÁUTICA CIVIL. (SECTOR PÚBLICO). DÉBITO DE LA LIBRETA 00117012001 DGAC, REPOSICIÓN DE ÚTILES DE ESCRITORIO.</t>
  </si>
  <si>
    <t>||TRANSFERENCIA DE FONDOS S/G MENSAJES SWIFT NROS. 1545, CORREO ELECTRONICO DE LA FECHA Y NOTA CITE DGAC/10571/2024 DE F.14.03.2024 (HRE-TGL-4549) DE LA DIRECCION GENERAL DE AERONAUTICA CIVIL (SECTOR PÚBLICO). DEBITO DE LA LIBRETA 00117012001 DGAC, REPOSICIÓN DE ÚTILES DE ESCRITORIO.</t>
  </si>
  <si>
    <t>||TRANSFERENCIA DE FONDOS S/G MENSAJES SWIFTS NROS. 1537-1531 EN ATENCIÓN A CORREO ELECTRÓNICO Y NOTA CITE: CAR/DGE-DNAF N°0056/2024 DE FECHA 11/3/2024 (HRE-TGL-4304) ENVIADA POR NAVEGACIÓN AÉREA Y AEROPUERTOS BOLIVIANOS (SECTOR PÚBLICO). DEBITO DE LA LIBRETA 00389012001 NAABOL-ADMINISTRACIÓN CENTRAL, COBRO DE ÚTILES DE ESCRITORIO</t>
  </si>
  <si>
    <t>||TRANSFERENCIA DE FONDOS S/G MENSAJE SWIFT NRO. 1554 DE LA FECHA Y NOTA CITE DGAC/10571/2024 DE F.14.03.2024 (HRE-TGL-4549) DE LA DIRECCION GENERAL DE AERONAUTICA CIVIL (SECTOR PÚBLICO). DEBITO DE LA LIBRETA 00117012001 DGAC, REPOSICIÓN DE ÚTILES DE ESCRITORIO.</t>
  </si>
  <si>
    <t>||TRANSFERENCIA DE FONDOS S/G MENSAJE SWIFT NRO. 1555, DE LA FECHA Y NOTA CITE DGAC/10571/2024 DE F.14.03.2024 (HRE-TGL-4549) DE LA DIRECCION GENERAL DE AERONAUTICA CIVIL (SECTOR PÚBLICO). DEBITO DE LA LIBRETA 00117012001 DGAC, REPOSICIÓN DE ÚTILES DE ESCRITORIO</t>
  </si>
  <si>
    <t>NUMERO DE LIBRETA CUT: 03420102001 OPERACIÓN E18 TRANSFERENCIA DEL SISTEMA FINANCIERO POR CUENTA DE TERCEROS A LA CUT TRANSFERENCIA DE RECURSOS DEL FIDEICOMISO AEVIVIENDA A SOLICITUD DE LA GERENCIA NACIONAL DE FIDEICOMISO</t>
  </si>
  <si>
    <t>||TRANSF.DE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t>
  </si>
  <si>
    <t>||DIFERENCIALCAMBIARIO DE SOL. 053728 - 22521 YPFB, TRANSFERENCIA DE FONDOS AL EXTERIOR PAGO A FAVOR DE GALILEO TRADING DMCC EUR 1.946.812,30 EN COMPLEMENTO A COMPROBANTE S-1117957 DE LA FECHA. LIB.00513012004 LBP-YPFB-UNICOMERCAIL(4030005415/1-2188907) DIFERENCIAL CAMBIARIO</t>
  </si>
  <si>
    <t>De: 00287102007 Débito Automático (DA) según CITE: AISEM/DAF/UF/CE/00720/24, Inf. Legal AISEM/DAJ/UAJ/INF/N°00378/24 e Inf Técnico DAF/UF/INF/N°00442/24 y la declaración jurada de aceptación de DA por concepto de anticipo y la nota de la DGAJ del MEFP que recomienda la viabilidad del DA, por incumplimiento al anticipo correspondiente al Contrato Administrativo N°004/2017 de 18 de mayo 2017. (HR 2024-59087-R).</t>
  </si>
  <si>
    <t>00020014203 DEPOSITO DE EFECTIVO, DEPOSITANTE: ENTEL SA, CONCEPTO: DEV. PAGO EXCEDENTE, CUENTA DE DEPOSITO: CUENTA UNICA DEL TESORO</t>
  </si>
  <si>
    <t>00099021001 DEPOSITO DE EFECTIVO, DEPOSITANTE: RUBEN FELIPE AGUILAR PANIAGUA, CONCEPTO: DEV. DE AGUINALDO, CUENTA DE DEPOSITO: CUENTA UNICA DEL TESORO/DJBR</t>
  </si>
  <si>
    <t>00046171101 DEPOSITO DE EFECTIVO, DEPOSITANTE: IMPORTADORA COMERCIAL MEDITEC, CONCEPTO: SANCION JURIDICA, CUENTA DE DEPOSITO: CUENTA UNICA DEL TESORO</t>
  </si>
  <si>
    <t>00046171101 DEPOSITO DE EFECTIVO, DEPOSITANTE: SANT DRUG SRL, CONCEPTO: SANCION JURIDICA, CUENTA DE DEPOSITO: CUENTA UNICA DEL TESORO</t>
  </si>
  <si>
    <t>00383012001 DEPOSITO DE EFECTIVO, DEPOSITANTE: ARTES ELECTRONICAS SRL, CONCEPTO: PAGO MES DICIEMBRE 2024, CUENTA DE DEPOSITO: CUENTA UNICA DEL TESORO</t>
  </si>
  <si>
    <t>00016011101 DEPOSITO DE EFECTIVO, DEPOSITANTE: MARIA ELENA MAMANI LAIME, CONCEPTO: DEVOLUCION, CUENTA DE DEPOSITO: CUENTA UNICA DEL TESORO</t>
  </si>
  <si>
    <t>00016011101 DEPOSITO DE EFECTIVO, DEPOSITANTE: BERTHA PAICHO, CONCEPTO: DEVOLUCION, CUENTA DE DEPOSITO: CUENTA UNICA DEL TESORO</t>
  </si>
  <si>
    <t>00099021001 DEPOSITO DE EFECTIVO, DEPOSITANTE: MARINEZ CASTILLO LLUITO, CONCEPTO: DEVOLUCION, CUENTA DE DEPOSITO: CUENTA UNICA DEL TESORO</t>
  </si>
  <si>
    <t>00046171101 DEPOSITO DE EFECTIVO, DEPOSITANTE: IMPORTADORA AVENFARMA SRL, CONCEPTO: SANCION JURIDICA, CUENTA DE DEPOSITO: CUENTA UNICA DEL TESORO</t>
  </si>
  <si>
    <t>00190012004 DEPOSITO DE EFECTIVO, DEPOSITANTE: ALVAREZ CONTRERAS ARIEL, CONCEPTO: DEVOLUCION DE VIATICOS, CUENTA DE DEPOSITO: CUENTA UNICA DEL TESORO</t>
  </si>
  <si>
    <t>00190012004 DEPOSITO DE EFECTIVO, DEPOSITANTE: FLORES AGUILAR ROBERTO, CONCEPTO: DEVOLUCION DE VIATICOS, CUENTA DE DEPOSITO: CUENTA UNICA DEL TESORO</t>
  </si>
  <si>
    <t>00190012003 DEPOSITO DE EFECTIVO, DEPOSITANTE: GALLARDO FLORES FRANZ YAMIL, CONCEPTO: DEVOLUCION DE VIATICOS, CUENTA DE DEPOSITO: CUENTA UNICA DEL TESORO</t>
  </si>
  <si>
    <t>00190012003 DEPOSITO DE EFECTIVO, DEPOSITANTE: GALLARDO FLORES FRANZ YAMIL, CONCEPTO: DEVOLUCIOND E VIATICOS, CUENTA DE DEPOSITO: CUENTA UNICA DEL TESORO</t>
  </si>
  <si>
    <t>00099021001 DEPOSITO DE EFECTIVO, DEPOSITANTE: CARLOS FRANCISCO SARAVIA QUISBERT, CONCEPTO: DEVOLUCION DE PAGO EN EXCESO, CUENTA DE DEPOSITO: CUENTA UNICA DEL TESORO/DJBR</t>
  </si>
  <si>
    <t>00190012003 DEPOSITO DE EFECTIVO, DEPOSITANTE: CLAVIJO MOUNZON OMAR, CONCEPTO: PAGO INDEBIDO CLAVIJO MOUNZON OMAR, CUENTA DE DEPOSITO: CUENTA UNICA DEL TESORO</t>
  </si>
  <si>
    <t>00190012003 DEPOSITO DE EFECTIVO, DEPOSITANTE: COCA NOGALES HERNAN, CONCEPTO: PAGO INDEBIDO CLAVIJO MOUNZON OMAR, CUENTA DE DEPOSITO: CUENTA UNICA DEL TESORO</t>
  </si>
  <si>
    <t>00290012001 DEPOSITO DE EFECTIVO, DEPOSITANTE: MILTON GERMAN CARDENAS LLANQUE, CONCEPTO: DEPÓSITO POR DEVOLUCION VIATICO - SANTA CRUZ, CUENTA DE DEPOSITO: CUENTA UNICA DEL TESORO</t>
  </si>
  <si>
    <t>00099021001 DEPOSITO DE EFECTIVO, DEPOSITANTE: PAULINO LLANOS CRUZ, CONCEPTO: COMPRA DE GRANOS DE TRIGO, CUENTA DE DEPOSITO: CUENTA UNICA DEL TESORO</t>
  </si>
  <si>
    <t>00099021001 DEPOSITO DE EFECTIVO, DEPOSITANTE: CAMARA DE SENADORES, CONCEPTO: POR EXCESOS DE REFRIGERIO DE 1,2 DE ABRIL 2024, CUENTA DE DEPOSITO: CUENTA UNICA DEL TESORO</t>
  </si>
  <si>
    <t>00099021001 DEPOSITO DE EFECTIVO, DEPOSITANTE: JHASMANI LOPEZ RIVERA, CONCEPTO: DEV. EXAMEN PREOCUPACIONAL GESTION 2023, CUENTA DE DEPOSITO: CUENTA UNICA DEL TESORO/DJBR</t>
  </si>
  <si>
    <t>00046034201 DEPOSITO DE EFECTIVO, DEPOSITANTE: VICTOR HUGO CARBALLO MAMANI, CONCEPTO: DEVOLUCION C-31 NRO 1277, CUENTA DE DEPOSITO: CUENTA UNICA DEL TESORO</t>
  </si>
  <si>
    <t>00099021001 DEP.DE CHEQ.AJENOS,RET.DE CAM.,CONCEPTO: DEV. PASAJES AEREOS,DEP.: BOA , PROCEDENCIA: BANCO UNION S.A., CHEQUE: 19300, FECHA DE EMISION:24/01/2025</t>
  </si>
  <si>
    <t>00526012001 DEP.DE CHEQ.AJENOS,RET.DE CAM.,CONCEPTO: CAMPAÑA BONO NAVIDEÑO 2024,DEP.: BOLIVIA TV , PROCEDENCIA: BANCO UNION S.A., CHEQUE: 16988, FECHA DE EMISION:29/01/2025</t>
  </si>
  <si>
    <t>00578012002 DEP.DE CHEQ.AJENOS,RET.DE CAM.,CONCEPTO: REVERSION,DEP.: BOLIVIANA DE AVIACION , PROCEDENCIA: BANCO UNION S.A., CHEQUE: 19342, FECHA DE EMISION:30/01/2025</t>
  </si>
  <si>
    <t>00030011106 DEP.DE CHEQ.AJENOS,RET.DE CAM.,CONCEPTO: REPOSICION CREDENCIALES,DEP.: M.J.T.I. , PROCEDENCIA: BANCO UNION S.A., CHEQUE: 1281, FECHA DE EMISION:28/01/2025</t>
  </si>
  <si>
    <t>00163012001 DEP.DE CHEQ.AJENOS,RET.DE CAM.,CONCEPTO: POR TELEFONIA EN EXCESO GESTION 2024,DEP.: AGENCIA NACIONAL DE HIDROCARBUROS , PROCEDENCIA: BANCO UNION S.A., CHEQUE: 7826, FECHA DE EMISION:23/01/2025</t>
  </si>
  <si>
    <t>00046171101 DEP.DE CHEQ.AJENOS,RET.DE CAM.,CONCEPTO: SANCION,DEP.: LABORATORIOS EUROFARMA BOLIVIA S.A. , PROCEDENCIA: BANCO NACIONAL DE BOLIVIA S.A., CHEQUE: 6736532, FECHA DE EMISION:29/01/2025</t>
  </si>
  <si>
    <t>00070011102 DEP.DE CHEQ.AJENOS,RET.DE CAM.,CONCEPTO: DEV. CURSO AIMARA GES.2024,DEP.: JUAN SUAREZ- ANDREA MANCHENGO , PROCEDENCIA: BANCO UNION S.A., CHEQUE: 11500, FECHA DE EMISION:28/01/2025</t>
  </si>
  <si>
    <t>00670012002 DEP.DE CHEQ.AJENOS,RET.DE CAM.,CONCEPTO: DESCUENTO 2 DIAS DE PERMISO,DEP.: VERONICA QUISBERT POMA , PROCEDENCIA: BANCO UNION S.A., CHEQUE: 1097, FECHA DE EMISION:28/01/2025</t>
  </si>
  <si>
    <t>00670012002 DEP.DE CHEQ.AJENOS,RET.DE CAM.,CONCEPTO: DESCUENTO 1,5 DIAS PERMISO,DEP.: SURYA CORDOVA GARVIAZU , PROCEDENCIA: BANCO UNION S.A., CHEQUE: 1098, FECHA DE EMISION:28/01/2025</t>
  </si>
  <si>
    <t>00099021001 DEP.DE CHEQ.AJENOS,RET.DE CAM.,CONCEPTO: DESCEUNTO POR PERMISO ELECTORAL,DEP.: TSE CONSULTORES INDIVIDUALES , PROCEDENCIA: BANCO UNION S.A., CHEQUE: 1099, FECHA DE EMISION:28/01/2025</t>
  </si>
  <si>
    <t>00670012002 DEP.DE CHEQ.AJENOS,RET.DE CAM.,CONCEPTO: DEV. BONO FRONTERA DIC/24,DEP.: CLEDY CALDERON CRUZ , PROCEDENCIA: BANCO UNION S.A., CHEQUE: 1091, FECHA DE EMISION:28/01/2025</t>
  </si>
  <si>
    <t>00578012002 DEP.DE CHEQ.AJENOS,RET.DE CAM.,CONCEPTO: REVERSION,DEP.: BOLIVIANA DE AVIACION , PROCEDENCIA: BANCO UNION S.A., CHEQUE: 19344, FECHA DE EMISION:30/01/2025</t>
  </si>
  <si>
    <t>00578012002 DEP.DE CHEQ.AJENOS,RET.DE CAM.,CONCEPTO: REVERSION,DEP.: BOLIVIANA DE AVIACION , PROCEDENCIA: BANCO UNION S.A., CHEQUE: 19345, FECHA DE EMISION:30/01/2025</t>
  </si>
  <si>
    <t>00578012002 DEP.DE CHEQ.AJENOS,RET.DE CAM.,CONCEPTO: REVERSION,DEP.: BOLIVIANA DE AVIACION , PROCEDENCIA: BANCO UNION S.A., CHEQUE: 19346, FECHA DE EMISION:30/01/2025</t>
  </si>
  <si>
    <t>00578012002 DEP.DE CHEQ.AJENOS,RET.DE CAM.,CONCEPTO: REVERSION,DEP.: BOLIVIANA DE AVIACION , PROCEDENCIA: BANCO UNION S.A., CHEQUE: 19347, FECHA DE EMISION:30/01/2025</t>
  </si>
  <si>
    <t>00595012002 DEP.DE CHEQ.AJENOS,RET.DE CAM.,CONCEPTO: INTERESES DICIEMBRE 24 AE VIVIENDAS,DEP.: GESTORA PUBLICA , PROCEDENCIA: BANCO UNION S.A., CHEQUE: 1929, FECHA DE EMISION:29/01/2025</t>
  </si>
  <si>
    <t>00595012002 DEP.DE CHEQ.AJENOS,RET.DE CAM.,CONCEPTO: DEVOLUCION VIATICOS Y PENALIDADES NIURKA HEREDIA,DEP.: GESTORA PUBLICA , PROCEDENCIA: BANCO UNION S.A., CHEQUE: 1930, FECHA DE EMISION:29/01/2025</t>
  </si>
  <si>
    <t>00595012002 DEP.DE CHEQ.AJENOS,RET.DE CAM.,CONCEPTO: DEVOLUCION VIATICOS MARIA DEL CARMEN JURADO,DEP.: GESTORA PUBLICA , PROCEDENCIA: BANCO UNION S.A., CHEQUE: 1931, FECHA DE EMISION:29/01/2025</t>
  </si>
  <si>
    <t>00595012002 DEP.DE CHEQ.AJENOS,RET.DE CAM.,CONCEPTO: REPOSICION CREDENCIAL GESTORA ALAN PORTUGAL,DEP.: GESTORA PUBLICA , PROCEDENCIA: BANCO UNION S.A., CHEQUE: 1932, FECHA DE EMISION:29/01/2025</t>
  </si>
  <si>
    <t>00595012002 DEP.DE CHEQ.AJENOS,RET.DE CAM.,CONCEPTO: DEVOLUCION GARANTIA RETIRO MEDIDOR DE LAPAZ,DEP.: GESTORA PUBLICA , PROCEDENCIA: BANCO UNION S.A., CHEQUE: 1933, FECHA DE EMISION:29/01/2025</t>
  </si>
  <si>
    <t>TRANSFERENCIA RECIBIDA DEL EXTERIOR SEGÚN MENSAJES SWIFT Nos. 1598-1600 (REM.EXT.) DE FECHA 30-01-2025 POR DESEMBOLSO DE BIRF PRÉSTAMO 8552-BO 47 LIBRETA N° 00291012002 ABC-RECURSOS PROPIOS REF.: UTILES DE ESCRITORIO</t>
  </si>
  <si>
    <t>NUMERO DE LIBRETA CUT: 00099021001 OPERACIÓN E75 TRANSFERENCIA DE LA CUENTA FISCAL BUN A LA CUT EN MN TRANSF.FDOS.AL.BCB GOBIERNO AUTONOMO MUNICIPAL DE ICLA CITE: OFF.GMAI NÂ° 015/2025 CUENTA CUT 3987 LIBRETA NÂ° 00099021001</t>
  </si>
  <si>
    <t>NUMERO DE LIBRETA CUT: 00099021001 OPERACIÓN E75 TRANSFERENCIA DE LA CUENTA FISCAL BUN A LA CUT EN MN TRANSF.FDOS.AL.BCB GOBIERNO AUTONOMO MUNICIPAL DE BATALLAS CITE: GAMB/MAE/NEX/038/2025 CUENTA CUT 3987 LIBRETA NÂ° 00099021001</t>
  </si>
  <si>
    <t>'COBRO DE UTILES DE ESCRITORIO POR´||BS60.- Y REEMB GASTOS COMUNICACIÓN BS300.- CARTA DE CREDITO I-2025-01 P/C YLB A/F CYTEC DE MÉXICO S.A. DE C.V., S/G NOTA YLB-PEE-0057/2025, REC. EN FECHA 23/1/2025. LIB: 00597022001 YLB-PLANTA IND. SALMUERA SALAR DE UYUNI REF: COMISIONES LC I-2025-01.</t>
  </si>
  <si>
    <t>||TRANSFERENCIA DE FONDOS S/G MENSAJES SWIFT NROS. 1610 CORREO ELECTRONICO DE LA FECHA Y NOTA CITE DGAC/DAF/FIN/NE-0008/25 DE F.29.01.2025 (HRE-TGL-1866) DE LA DIRECCION GENERAL DE AERONAUTICA CIVIL (SECTOR PÚBLICO). DEBITO DE LA LIBRETA 00117012001 DGAC, REPOSICIÓN DE ÚTILES DE ESCRITORIO.</t>
  </si>
  <si>
    <t>||TRANSFERENCIA DE FONDOS SEGÚN MENSAJE SWIFT N°1611, CORREO ELECTRÓNICO DE LA FECHA Y NOTA CITE: CAR/DGE-DNAF N°0031/2025 DE NAVEGACIÓN AEREA Y AEROPUERTOS BOLIVIANOS DE FECHA 29/01/2025 (HRE-TGL-1912). (SECTOR PÚBLICO). DÉBITO DE LA LIBRETA 00389012001 NAABOL  ADMINISTRACIÓN CENTRAL, REPOSICIÓN DE ÚTILES DE ESCRITORIO</t>
  </si>
  <si>
    <t>00522012001 DEPOSITO DE EFECTIVO, DEPOSITANTE: FAVIOLA ROCIO QUIROZ COLLO, CONCEPTO: GARANTIA DE PROCESO DE ALQUILER, CUENTA DE DEPOSITO: CUENTA UNICA DEL TESORO</t>
  </si>
  <si>
    <t>00522012001 DEPOSITO DE EFECTIVO, DEPOSITANTE: JOAQUIN SEBALLOS COLORADO, CONCEPTO: GARANTIA DE PROCESO DE ALQUILER, CUENTA DE DEPOSITO: CUENTA UNICA DEL TESORO</t>
  </si>
  <si>
    <t>00053011103 DEPOSITO DE EFECTIVO, DEPOSITANTE: ALISON CONDORI SUMI, CONCEPTO: PERDIDA DE CREDENCIAL, CUENTA DE DEPOSITO: CUENTA UNICA DEL TESORO</t>
  </si>
  <si>
    <t>00016101101 DEPOSITO DE EFECTIVO, DEPOSITANTE: JAIME TARDIO, CONCEPTO: DEV. DE VIATICOS NO UTILIZADOS, CUENTA DE DEPOSITO: CUENTA UNICA DEL TESORO</t>
  </si>
  <si>
    <t>00053011103 DEPOSITO DE EFECTIVO, DEPOSITANTE: ALEJANDRA AVALOS MAMANI, CONCEPTO: PERDIDA DE CREDENCIAL, CUENTA DE DEPOSITO: CUENTA UNICA DEL TESORO</t>
  </si>
  <si>
    <t>00099021001 DEPOSITO DE EFECTIVO, DEPOSITANTE: ANDREA DE LOS ANGELES OLIVERA RODRIGUEZ, CONCEPTO: DEVOLUCION DE AGUINALDO, CUENTA DE DEPOSITO: CUENTA UNICA DEL TESORO/DJBR</t>
  </si>
  <si>
    <t>00099021001 DEPOSITO DE EFECTIVO, DEPOSITANTE: ROJAS LEDEZMA NEYSA CI 7493003, CONCEPTO: PAGO POR EXCESO DE REFRIGERIO 31/05/2024, CUENTA DE DEPOSITO: CUENTA UNICA DEL TESORO/DJBR</t>
  </si>
  <si>
    <t>00015011108 DEPOSITO DE EFECTIVO, DEPOSITANTE: ROLANDO FABIO ULAQUE ZEBALLOS, CONCEPTO: REMANENTE DEL SERVICIO DE AGUA POTABLE DE LA DISTRITAL DE MIGRACION PANDO- DICIEMBRE /2024, CUENTA DE DEPOSITO: CUENTA UNICA DEL TESORO</t>
  </si>
  <si>
    <t>00099021001 DEPOSITO DE EFECTIVO, DEPOSITANTE: JIMENEZ LOPEZ VICTOR GERMAN CI 5542895, CONCEPTO: PAGO POR EXCESO DE REFRIGERIO 17/04/2024, CUENTA DE DEPOSITO: CUENTA UNICA DEL TESORO/DJBR</t>
  </si>
  <si>
    <t>00099021001 DEPOSITO DE EFECTIVO, DEPOSITANTE: APAZA DIAZ JOSE LUIS CI 4937376, CONCEPTO: PAGO POR EXCESO DE REFRIGERIO 05/04/2024, CUENTA DE DEPOSITO: CUENTA UNICA DEL TESORO/DJBR</t>
  </si>
  <si>
    <t>00099021001 DEPOSITO DE EFECTIVO, DEPOSITANTE: IBAÑEZ VELASCO MIGUEL ANGEL CI 6665271, CONCEPTO: PAGO POR EXCESO DE REFRIGERIO 22/04/2024, CUENTA DE DEPOSITO: CUENTA UNICA DEL TESORO/DJBR</t>
  </si>
  <si>
    <t>00099021001 DEPOSITO DE EFECTIVO, DEPOSITANTE: CALIZAYA CHUMACERO FREDDY CI 8018773, CONCEPTO: PAGO POR EXCESO DE REFRIGERIO 01/06/2024, CUENTA DE DEPOSITO: CUENTA UNICA DEL TESORO/DJBR</t>
  </si>
  <si>
    <t>00099021001 DEPOSITO DE EFECTIVO, DEPOSITANTE: TOMAS CORI QUISPE, CONCEPTO: DEVOLUCION Y DEPÓSITO DE PAGO EN EXCESO DE AGUINALDO 2024, CUENTA DE DEPOSITO: CUENTA UNICA DEL TESORO</t>
  </si>
  <si>
    <t>00046171101 DEPOSITO DE EFECTIVO, DEPOSITANTE: TODO DENTAL, CONCEPTO: PAGO, CUENTA DE DEPOSITO: CUENTA UNICA DEL TESORO</t>
  </si>
  <si>
    <t>00099021001 DEPOSITO DE EFECTIVO, DEPOSITANTE: PAMELA LIZETH VARGAS CAMARGO, CONCEPTO: DEVOLUCION BECA - CONTRATO DGESU0019/2018 PAMELA LIZETH VARGAS CAMARGO, CUENTA DE DEPOSITO: CUENTA UNICA DEL TESORO</t>
  </si>
  <si>
    <t>00016011101 DEPOSITO DE EFECTIVO, DEPOSITANTE: MIRIAM RAMOS FERNANDEZ, CONCEPTO: DEVOLUCION POR CONCEPTO DE VIATICOS, CUENTA DE DEPOSITO: CUENTA UNICA DEL TESORO</t>
  </si>
  <si>
    <t>00099021001 DEPOSITO DE EFECTIVO, DEPOSITANTE: ELOY JIMENEZ CHUCA, CONCEPTO: DEVOLUCION DEMASIA HABERES MAXIMA REMUNERACION SECTOR PUBLICO, CUENTA DE DEPOSITO: CUENTA UNICA DEL TESORO</t>
  </si>
  <si>
    <t>00099021001 DEPOSITO DE EFECTIVO, DEPOSITANTE: JARIN ALCALA CASTRO, CONCEPTO: DEVOLUCION DEMASIA HABERES MAXIMA REMUNERACION SECTOR PUBLICO, CUENTA DE DEPOSITO: CUENTA UNICA DEL TESORO</t>
  </si>
  <si>
    <t>00099021001 DEPOSITO DE EFECTIVO, DEPOSITANTE: KEVIN BRANDON QUISBERT YAPU, CONCEPTO: PAGO POR EXCESO DE REFRIGERIO DE 19,22 DE ABRIL DE 2024, CUENTA DE DEPOSITO: CUENTA UNICA DEL TESORO/DJBR</t>
  </si>
  <si>
    <t>00015011107 DEPOSITO DE EFECTIVO, DEPOSITANTE: PROMID, CONCEPTO: PAGO CONSUMO ENERGIA ELECTRICA ENERO/25, CUENTA DE DEPOSITO: CUENTA UNICA DEL TESORO</t>
  </si>
  <si>
    <t>00383012001 DEPOSITO DE EFECTIVO, DEPOSITANTE: COLLECTION SRL, CONCEPTO: NOTA DE COBRANZA - PERIODO DICIEMBRE GESTION 2024 AGENCIA BOLIVIANA DE CORREOS, CUENTA DE DEPOSITO: CUENTA UNICA DEL TESORO</t>
  </si>
  <si>
    <t>00099021001 DEPOSITO DE EFECTIVO, DEPOSITANTE: CAMARA DE SENADORES, CONCEPTO: PAGO POR EXCESO DE REFRIGERIO 16,20 DE MAYO DEL 2024, CUENTA DE DEPOSITO: CUENTA UNICA DEL TESORO</t>
  </si>
  <si>
    <t>00383012001 DEPOSITO DE EFECTIVO, DEPOSITANTE: AGENCIA BOLIVIANA DE CORREOS, CONCEPTO: REGIONAL SUCRE 13-18/01/2025, CUENTA DE DEPOSITO: CUENTA UNICA DEL TESORO</t>
  </si>
  <si>
    <t>00383012001 DEPOSITO DE EFECTIVO, DEPOSITANTE: AGENCIA BOLIVIANA DE CORREOS, CONCEPTO: REGIONAL COCHABAMBA 6-31/12/2024, CUENTA DE DEPOSITO: CUENTA UNICA DEL TESORO</t>
  </si>
  <si>
    <t>00383012001 DEPOSITO DE EFECTIVO, DEPOSITANTE: AGENCIA BOLIVIANA DE CORREOS, CONCEPTO: REGIONAL ORURO 5, 20, 30 Y 31/12/2024, CUENTA DE DEPOSITO: CUENTA UNICA DEL TESORO</t>
  </si>
  <si>
    <t>00383012001 DEPOSITO DE EFECTIVO, DEPOSITANTE: AGENCIA BOLIVIANA DE CORREOS, CONCEPTO: REGIONAL SANTA CRUZ 1-16/11/2024, CUENTA DE DEPOSITO: CUENTA UNICA DEL TESORO</t>
  </si>
  <si>
    <t>00383012001 DEPOSITO DE EFECTIVO, DEPOSITANTE: AGENCIA BOLIVIANA DE CORREOS, CONCEPTO: REGIONAL BENI 13/12/24 Y 13-21/01/2025, CUENTA DE DEPOSITO: CUENTA UNICA DEL TESORO</t>
  </si>
  <si>
    <t>00383012001 DEPOSITO DE EFECTIVO, DEPOSITANTE: AGENCIA BOLIVIANA DE CORREOS, CONCEPTO: REGIONAL PANDO 1-9/11/2024, CUENTA DE DEPOSITO: CUENTA UNICA DEL TESORO</t>
  </si>
  <si>
    <t>00383012001 DEPOSITO DE EFECTIVO, DEPOSITANTE: AGENCIA BOLIVIANA DE CORREOS, CONCEPTO: REGIONAL SANTA CRUZ 18-30/11/2024, CUENTA DE DEPOSITO: CUENTA UNICA DEL TESORO</t>
  </si>
  <si>
    <t>00383012001 DEPOSITO DE EFECTIVO, DEPOSITANTE: AGENCIA BOLIVIANA DE CORREOS, CONCEPTO: SAFI UNION S.A. DICIEMBRE/2024, CUENTA DE DEPOSITO: CUENTA UNICA DEL TESORO</t>
  </si>
  <si>
    <t>00383012001 DEPOSITO DE EFECTIVO, DEPOSITANTE: AGENCIA BOLIVIANA DE CORREOS, CONCEPTO: VISION MUNDIAL ENERO/2025, CUENTA DE DEPOSITO: CUENTA UNICA DEL TESORO</t>
  </si>
  <si>
    <t>00383012001 DEPOSITO DE EFECTIVO, DEPOSITANTE: AGENCIA BOLIVIANA DE CORREOS, CONCEPTO: REGIONAL SUCRE 20-25/01/2025, CUENTA DE DEPOSITO: CUENTA UNICA DEL TESORO</t>
  </si>
  <si>
    <t>00383012001 DEPOSITO DE EFECTIVO, DEPOSITANTE: AGENCIA BOLIVIANA DE CORREOS, CONCEPTO: VISION MUNDIAL NOV-DIC/2024, CUENTA DE DEPOSITO: CUENTA UNICA DEL TESORO</t>
  </si>
  <si>
    <t>00383012001 DEPOSITO DE EFECTIVO, DEPOSITANTE: AGENCIA BOLIVIANA DE CORREOS, CONCEPTO: CAJA DE SALUD DE LA BANCA PRIVADA DICIEMBRE/2024, CUENTA DE DEPOSITO: CUENTA UNICA DEL TESORO</t>
  </si>
  <si>
    <t>00383012001 DEPOSITO DE EFECTIVO, DEPOSITANTE: AGENCIA BOLIVIANA DE CORREOS, CONCEPTO: REGIONAL COCHABAMBA 2-14/01/2025, CUENTA DE DEPOSITO: CUENTA UNICA DEL TESORO</t>
  </si>
  <si>
    <t>00249012001 DEPOSITO DE EFECTIVO, DEPOSITANTE: ROBERTO ISAIAS VALDA AVILA, CONCEPTO: DEVOLUCION, CUENTA DE DEPOSITO: CUENTA UNICA DEL TESORO</t>
  </si>
  <si>
    <t>00249012001 DEPOSITO DE EFECTIVO, DEPOSITANTE: JUAN NACER VILLAGOMEZ LEDEZMA, CONCEPTO: DEVOLUCION, CUENTA DE DEPOSITO: CUENTA UNICA DEL TESORO</t>
  </si>
  <si>
    <t>00099021001 DEPOSITO DE EFECTIVO, DEPOSITANTE: EDWIN ROLANDO QUIÑONES TICONIPA, CONCEPTO: DEV PAGO AGUINALDO POR EXCEDENTE, CUENTA DE DEPOSITO: CUENTA UNICA DEL TESORO/DJBR</t>
  </si>
  <si>
    <t>00046171101 DEPOSITO DE EFECTIVO, DEPOSITANTE: QUANTIQA Y BARION LTDA, CONCEPTO: SANCION JURIDICA POR INSPECCION SEG RES. ADM. S/224 /2024, CUENTA DE DEPOSITO: CUENTA UNICA DEL TESORO</t>
  </si>
  <si>
    <t>00526012001 DEPOSITO DE EFECTIVO, DEPOSITANTE: BOLIVIA TV, CONCEPTO: DEVOLUCION DE FONDOS NO UTILIZADOS DE HR. 10453, CUENTA DE DEPOSITO: CUENTA UNICA DEL TESORO</t>
  </si>
  <si>
    <t>00099021001 DEPOSITO DE EFECTIVO, DEPOSITANTE: SANDY IVANA MAMANI HUMEREZ, CONCEPTO: DEV. POR FONDOS NO EJECUTADOS EN F.A., CUENTA DE DEPOSITO: CUENTA UNICA DEL TESORO/DJBR</t>
  </si>
  <si>
    <t>00382014303 DEPOSITO DE EFECTIVO, DEPOSITANTE: DIEGO ALEXIS RIBERA CALDERON, CONCEPTO: DEVOLUCION DE VIATICOS, CUENTA DE DEPOSITO: CUENTA UNICA DEL TESORO</t>
  </si>
  <si>
    <t>00046041101 DEPOSITO DE EFECTIVO, DEPOSITANTE: NATIVIDAD ELSA ZALLES ROJAS, CONCEPTO: DEV. VIATICOS DEL VIAJE AL DEPARTAMENTO DE CHUQUISACA, CUENTA DE DEPOSITO: CUENTA UNICA DEL TESORO</t>
  </si>
  <si>
    <t>00389012001 DEP.DE CHEQ.AJENOS,RET.DE CAM.,CONCEPTO: LIC. SIN GOCE DE HABER OFINA CENTRAL MES OCTUBRE,DEP.: NAABOL/CENTRAL , PROCEDENCIA: BANCO UNION S.A., CHEQUE: 874, FECHA DE EMISION:30/01/2025</t>
  </si>
  <si>
    <t>00389022001 DEP.DE CHEQ.AJENOS,RET.DE CAM.,CONCEPTO: LICENCIA SIN GOCE DE HABER REG LA PAZ MES DE OCTUBRE,DEP.: NAABOL/LPZ , PROCEDENCIA: BANCO UNION S.A., CHEQUE: 875, FECHA DE EMISION:30/01/2025</t>
  </si>
  <si>
    <t>00389032001 DEP.DE CHEQ.AJENOS,RET.DE CAM.,CONCEPTO: LIC SIN GOCE DE HABER COCHABAMBA MES OCTUBRE,DEP.: NAABOL/CBBA , PROCEDENCIA: BANCO UNION S.A., CHEQUE: 876, FECHA DE EMISION:30/01/2025</t>
  </si>
  <si>
    <t>00389042001 DEP.DE CHEQ.AJENOS,RET.DE CAM.,CONCEPTO: LIC SIN GOCE DE HABER REG SANTA CRUZ MES OCTUBRE,DEP.: NAABOL/SCZ , PROCEDENCIA: BANCO UNION S.A., CHEQUE: 877, FECHA DE EMISION:30/01/2025</t>
  </si>
  <si>
    <t>00292012001 DEP.DE CHEQ.AJENOS,RET.DE CAM.,CONCEPTO: DEPÓSITO SIN CLASIFICAR REGIONAL CHUQUISACA,DEP.: VIAS BOLIVIA , PROCEDENCIA: BANCO UNION S.A., CHEQUE: 87, FECHA DE EMISION:08/01/2025</t>
  </si>
  <si>
    <t>00522012001 DEP.DE CHEQ.AJENOS,RET.DE CAM.,CONCEPTO: POR ARRENDAMIENTO,DEP.: SINCHI WAYRA SA , PROCEDENCIA: BANCO DE CREDITO DE BOLIVIA S.A., CHEQUE: 59821, FECHA DE EMISION:29/01/2025</t>
  </si>
  <si>
    <t>00099021001 DEP.DE CHEQ.AJENOS,RET.DE CAM.,CONCEPTO: DEVOLUCION DE RECURSOS POR ATRASOS DE CONSULTORES EN LINEA NOVIEMBRE 2024,DEP.: MEFP , PROCEDENCIA: BANCO UNION S.A., CHEQUE: 1081, FECHA DE EMISION:30/01/2025</t>
  </si>
  <si>
    <t>00099021001 DEP.DE CHEQ.AJENOS,RET.DE CAM.,CONCEPTO: DEVOLUCION DE BOLETOS AEREOS DE BOA,DEP.: MEFP , PROCEDENCIA: BANCO UNION S.A., CHEQUE: 1083, FECHA DE EMISION:30/01/2025</t>
  </si>
  <si>
    <t>00578012002 DEP.DE CHEQ.AJENOS,RET.DE CAM.,CONCEPTO: REVERSION,DEP.: BOLIVIANA DE AVIACION , PROCEDENCIA: BANCO UNION S.A., CHEQUE: 19350, FECHA DE EMISION:31/01/2025</t>
  </si>
  <si>
    <t>00578012002 DEP.DE CHEQ.AJENOS,RET.DE CAM.,CONCEPTO: REVERSION,DEP.: BOLIVIANA DE AVIACION , PROCEDENCIA: BANCO UNION S.A., CHEQUE: 19352, FECHA DE EMISION:31/01/2025</t>
  </si>
  <si>
    <t>00580012001 DEP.DE CHEQ.AJENOS,RET.DE CAM.,CONCEPTO: DV. SIN GOCE DE HABERES DICIEMBRE 2024,DEP.: DEPÓSITOS ADUANEROS BOLIVIANOS , PROCEDENCIA: BANCO UNION S.A., CHEQUE: 1676, FECHA DE EMISION:27/01/2025</t>
  </si>
  <si>
    <t>00578012002 DEP.DE CHEQ.AJENOS,RET.DE CAM.,CONCEPTO: REVERSION,DEP.: BOLIVIANA DE AVIACION , PROCEDENCIA: BANCO UNION S.A., CHEQUE: 19354, FECHA DE EMISION:31/01/2025</t>
  </si>
  <si>
    <t>00578012002 DEP.DE CHEQ.AJENOS,RET.DE CAM.,CONCEPTO: REVERSION,DEP.: BOLIVIANA DE AVIACION , PROCEDENCIA: BANCO UNION S.A., CHEQUE: 19353, FECHA DE EMISION:31/01/2025</t>
  </si>
  <si>
    <t>00578012002 DEP.DE CHEQ.AJENOS,RET.DE CAM.,CONCEPTO: REVERSION,DEP.: BOLIVIANA DE AVIACION , PROCEDENCIA: BANCO UNION S.A., CHEQUE: 19351, FECHA DE EMISION:31/01/2025</t>
  </si>
  <si>
    <t>A:00862012001 GAD COCHABAMBA, TRANSFERENCIA DE RECUPERACIONES SEGÚN NOTA INTERNA GEF-LCR-DYF-0026-NOT/25, POR CONCEPTO DE REMUNERACION DE ADMINISTRACION QUE CORRESPONDE AL FNDR DE ACUERDO A CONTRATO DE FIDEICOMISO “CONTRAPARTES LOCALES”</t>
  </si>
  <si>
    <t>A:00862012001 GAM DE TARIJA, TRANSFERENCIA DE RECUPERACIONES SEGÚN NOTA INTERNA GEF-LCR-DYF-0026-NOT/25, POR CONCEPTO DE REMUNERACION DE ADMINISTRACION QUE CORRESPONDE AL FNDR DE ACUERDO A CONTRATO DE FIDEICOMISO “CONTRAPARTES LOCALES” (CL)</t>
  </si>
  <si>
    <t>A:00862012001 GAM DE VILLA ALCALA, TRANSFERENCIA DE RECUPERACIONES SEGÚN NOTA INTERNA GEF-LCR-DYF-0026-NOT/25, POR CONCEPTO DE REMUNERACION DE ADMINISTRACION QUE CORRESPONDE AL FNDR DE ACUERDO A CONTRATO DE FIDEICOMISO “CONTRAPARTES LOCALES” (CL)</t>
  </si>
  <si>
    <t>A:00862012001 GAM DE CARAPARI, TRANSFERENCIA DE RECUPERACIONES SEGÚN NOTA INTERNA GEF-LCR-DYF-0026-NOT/25, POR CONCEPTO DE REMUNERACION DE ADMINISTRACION QUE CORRESPONDE AL FNDR DE ACUERDO A CONTRATO DE FIDEICOMISO “CONTRAPARTES LOCALES” (CL)</t>
  </si>
  <si>
    <t>A:00862012001 GAM DE RIBERALTA, TRANSFERENCIA DE RECUPERACIONES SEGÚN NOTA INTERNA GEF-LCR-DYF-0026-NOT/25, POR CONCEPTO DE REMUNERACION DE ADMINISTRACION QUE CORRESPONDE AL FNDR DE ACUERDO A CONTRATO DE FIDEICOMISO “CONTRAPARTES LOCALES” (CL)</t>
  </si>
  <si>
    <t>A:00862012001 GAM DE ESMERALDA, TRANSFERENCIA DE RECUPERACIONES SEGÚN NOTA INTERNA GEF-LCR-DYF-0026-NOT/25, POR CONCEPTO DE REMUNERACION DE ADMINISTRACION QUE CORRESPONDE AL FNDR DE ACUERDO A CONTRATO DE FIDEICOMISO “CONTRAPARTES LOCALES” (CL)</t>
  </si>
  <si>
    <t>A:00862012001 GAM DE VILLA AZURDUY, TRANSFERENCIA DE RECUPERACIONES SEGÚN NOTA INTERNA GEF-LCR-DYF-0026-NOT/25, POR CONCEPTO DE REMUNERACION DE ADMINISTRACION QUE CORRESPONDE AL FNDR DE ACUERDO A CONTRATO DE FIDEICOMISO “CONTRAPARTES LOCALES” (CL)</t>
  </si>
  <si>
    <t>A:00862012001 GAM DE EXALTACION, TRANSFERENCIA DE RECUPERACIONES SEGÚN NOTA INTERNA GEF-LCR-DYF-0026-NOT/25, POR CONCEPTO DE REMUNERACION DE ADMINISTRACION QUE CORRESPONDE AL FNDR DE ACUERDO A CONTRATO DE FIDEICOMISO “CONTRAPARTES LOCALES” (CL)</t>
  </si>
  <si>
    <t>A:00862012001 GAM DE LURIBAY, TRANSFERENCIA DE RECUPERACIONES SEGÚN NOTA INTERNA GEF-LCR-DYF-0026-NOT/25, POR CONCEPTO DE REMUNERACION DE ADMINISTRACION QUE CORRESPONDE AL FNDR DE ACUERDO A CONTRATO DE FIDEICOMISO “CONTRAPARTES LOCALES” (CL)</t>
  </si>
  <si>
    <t>A:00862012001 GAM DE PUERTO GONZALO MORENO, TRANSFERENCIA DE RECUPERACIONES SEGÚN NOTA INTERNA GEF-LCR-DYF-0026-NOT/25, POR CONCEPTO DE REMUNERACION DE ADMINISTRACION QUE CORRESPONDE AL FNDR DE ACUERDO A CONTRATO DE FIDEICOMISO “CONTRAPARTES LOCALES” (CL)</t>
  </si>
  <si>
    <t>A:00862012001 GAM DE CAMATAQUI, TRANSFERENCIA DE RECUPERACIONES SEGÚN NOTA INTERNA GEF-LCR-DYF-0026-NOT/25, POR CONCEPTO DE REMUNERACION DE ADMINISTRACION QUE CORRESPONDE AL FNDR DE ACUERDO A CONTRATO DE FIDEICOMISO “CONTRAPARTES LOCALES” (CL)</t>
  </si>
  <si>
    <t>A:00862012001 GAM DE YAMPARAEZ, TRANSFERENCIA DE RECUPERACIONES SEGÚN NOTA INTERNA GEF-LCR-DYF-0026-NOT/25, POR CONCEPTO DE REMUNERACION DE ADMINISTRACION QUE CORRESPONDE AL FNDR DE ACUERDO A CONTRATO DE FIDEICOMISO “CONTRAPARTES LOCALES” (CL)</t>
  </si>
  <si>
    <t>A:00862012001 GAM DE TOLEDO, TRANSFERENCIA DE RECUPERACIONES SEGÚN NOTA INTERNA GEF-LCR-DYF-0026-NOT/25, POR CONCEPTO DE REMUNERACION DE ADMINISTRACION QUE CORRESPONDE AL FNDR DE ACUERDO A CONTRATO DE FIDEICOMISO “CONTRAPARTES LOCALES” (CL)</t>
  </si>
  <si>
    <t>A:00099021001 DEVOLUCIÓN DEUDA AL TGN POR PARTE DEL SR. GUILLERMO ARAMAYO HERRERA CORRESPONDIENTE AL MES DE DICIEMBRE/2024. S/G. INF. SENASIR/UAF/INF N° 152/2025, DE FECHA 28/01/2025.</t>
  </si>
  <si>
    <t>TRANSFERENCIA DEL EXTERIOR SEGUN SWIFT NO.1615 Y NO.1614 DE FECHA 31/01/2025 ORDENANTE: SPE INTERNATIONAL LLC (CAPITAL MENDOZA) REF.: CRED BIOAGGIL ARGENTINA SA INVOICE NO.GOP-DVE-0008-ODV/24-VEX LIB. 00597012001 RECURSOS PROPIOS VENTAS YLB</t>
  </si>
  <si>
    <t>NUMERO DE LIBRETA CUT: 00572019201 OPERACIÓN E82 TRANSFERENCIA BDP FINPRO A LA CUT DESEMBOLSO 48 FINPRO 13 OP. 20013 IMPLEMENTACION DEL COMPLEJO PISCICOLA EN EL TROPICO DE COCHABAMBA EMAPA</t>
  </si>
  <si>
    <t>COBRO COSTOS DE PAPELERIA SEGUN TRANSFERENCIA DEL EXTERIOR POR ORDEN DE SPE INTERNATIONAL LLC (CAPITAL MENDOZA) REF.: CRED BIOAGGIL ARGENTINA SA INVOICE NO.GOP-DVE-0008-ODV/24-VEX LIB. 00597032001 YLB-COMERCIALIZACION DE DIVERSAS SALES</t>
  </si>
  <si>
    <t>A:00099021001 GAD DE TARIJA, TRANSFERENCIA DE RECUPERACIONES SEGÚN NOTA GEF-LCR-JSZ-0074-NOT/25 POR CONCEPTO DE PAGO DE INTERES DE ACUERDO A CONTRATO DE FIDEICOMISO “PROGRAMA APOYO A LA EJECUCION DE LA INVERSION PUBLICA” (AEIP) FIRMADO ENTRE MINISTERIO DE PLANIFICACION Y EL FNDR.</t>
  </si>
  <si>
    <t>A:00373024105 Débito Automático al GAM San José – Santa Cruz, por incumplimiento al Convenio Intergubernativo de Financiamiento FDI/CONV/Nº172/2018 de fecha 07 de septiembre de 2018, suscrito entre el Fondo de Desarrollo Indígena y el GAM San José – Santa Cruz, para el proyecto “Mejoramiento a la Producción Bovina en 11 comunidades del municipio de San José de Chiquitos”.</t>
  </si>
  <si>
    <t>A:00046024102 Débito Automático al GAD Beni (GAD-BEN) a favor del Ministerio de Salud y Deportes (MIN-SD), por incumplimiento de las obligaciones establecidas en el Parágrafo III del Artículo 10 de la Ley N° 3302 de 16 de diciembre de 2005, vigente por el inciso a) de la Disposición Final Segunda de la Ley N° 1613 del Presupuesto General del Estado – Gestión 2025, publicada el 01 de enero de 2025, para el pago del “Viático de Vacunación” correspondiente a la gestión 2020.</t>
  </si>
  <si>
    <t>NUMERO DE LIBRETA CUT: 00383012001 OPERACIÓN E18 TRANSFERENCIA DEL SISTEMA FINANCIERO POR CUENTA DE TERCEROS A LA CUT SOL.ESC.SAVE THE CHILDREN INTERNACIONAL</t>
  </si>
  <si>
    <t>A:00862012001 GAM DE PASORAPA, TRANSFERENCIA DE RECUPERACIONES SEGÚN NOTA INTERNA GEF-LCR-DYF-0026-NOT/25, POR CONCEPTO DE REMUNERACION DE ADMINISTRACION QUE CORRESPONDE AL FNDR DE ACUERDO A CONTRATO DE FIDEICOMISO “CONTRAPARTES LOCALES” (CL)</t>
  </si>
  <si>
    <t>A:00862012001 GAM DE SAN ANTONIO DE ESMORUCO, TRANSFERENCIA DE RECUPERACIONES SEGÚN NOTA INTERNA GEF-LCR-DYF-0026-NOT/25, POR CONCEPTO DE REMUNERACION DE ADMINISTRACION QUE CORRESPONDE AL FNDR DE ACUERDO A CONTRATO DE FIDEICOMISO “CONTRAPARTES LOCALES” (CL)</t>
  </si>
  <si>
    <t>A:00862012001 GAM DE TAPACARI, TRANSFERENCIA DE RECUPERACIONES SEGÚN NOTA INTERNA GEF-LCR-DYF-0026-NOT/25, POR CONCEPTO DE REMUNERACION DE ADMINISTRACION QUE CORRESPONDE AL FNDR DE ACUERDO A CONTRATO DE FIDEICOMISO “CONTRAPARTES LOCALES” (CL)</t>
  </si>
  <si>
    <t>A:00862012001 GAM DE VILLA RIVERO, TRANSFERENCIA DE RECUPERACIONES SEGÚN NOTA INTERNA GEF-LCR-DYF-0026-NOT/25, POR CONCEPTO DE REMUNERACION DE ADMINISTRACION QUE CORRESPONDE AL FNDR DE ACUERDO A CONTRATO DE FIDEICOMISO “CONTRAPARTES LOCALES” (CL)</t>
  </si>
  <si>
    <t>A:00862012001 GAM DE LAS CARRERAS, TRANSFERENCIA DE RECUPERACIONES SEGÚN NOTA INTERNA GEF-LCR-DYF-0026-NOT/25, POR CONCEPTO DE REMUNERACION DE ADMINISTRACION QUE CORRESPONDE AL FNDR DE ACUERDO A CONTRATO DE FIDEICOMISO “CONTRAPARTES LOCALES” (CL)</t>
  </si>
  <si>
    <t>A:00862012001 GAM DE EL ALTO, TRANSFERENCIA DE RECUPERACIONES SEGÚN NOTA INTERNA GEF-LCR-DYF-0026-NOT/25, POR CONCEPTO DE REMUNERACION DE ADMINISTRACION QUE CORRESPONDE AL FNDR DE ACUERDO A CONTRATO DE FIDEICOMISO “CONTRAPARTES LOCALES” (CL)</t>
  </si>
  <si>
    <t>A:00862012001 GAM DE COLQUECHACA, TRANSFERENCIA DE RECUPERACIONES SEGÚN NOTA INTERNA GEF-LCR-DYF-0026-NOT/25, POR CONCEPTO DE REMUNERACION DE ADMINISTRACION QUE CORRESPONDE AL FNDR DE ACUERDO A CONTRATO DE FIDEICOMISO “CONTRAPARTES LOCALES” (CL)</t>
  </si>
  <si>
    <t>COBRO COSTOS DE PAPELERIA SEGUN TRANSFERENCIA DEL EXTERIOR POR ORDEN DE OILY LUBRIFICANTES LTDA (BRAZIL RIO DE JANEIRO) REF.: CRED 5243728.22014 FECHA VALOR 31/01/2025 LIB. 00513062002 YPFB - EXPORTACIÓN DE GLP Y OTROS-BOLIVIANOS</t>
  </si>
  <si>
    <t>||AMPLIACION DE VALIDEZ 0,15% S/USD 880.856.- POR 180 DIAS, REEMB. GASTOS DE COMUNICACION BS300.- Y EMISION DE COMPROBANTE CONTABLE BS60.- S/G NOTAS MD-SD-DGAA-UF-ST.N°0047 Y DGAA-UF-ST.NO.081/2025 REF: I-2024-04 P/C MIN.DEFENSA A/F CÓNDOR S.A. INDUSTRIA QUIMICA. LIB:00020011103 MINISTERIO DE DEFENSA - INGRESOS VARIOS REF: COMISIONES ENMIENDA 1 LC I-2024-04.</t>
  </si>
  <si>
    <t>A:00862012001 GAM DE YAPACANI, TRANSFERENCIA DE RECUPERACIONES SEGÚN NOTA INTERNA GEF-LCR-DYF-0026-NOT/25, POR CONCEPTO DE REMUNERACION DE ADMINISTRACION QUE CORRESPONDE AL FNDR DE ACUERDO A CONTRATO DE FIDEICOMISO “CONTRAPARTES LOCALES” (CL)</t>
  </si>
  <si>
    <t>A:00862012001 GAM DE CARIPUYO, TRANSFERENCIA DE RECUPERACIONES SEGÚN NOTA INTERNA GEF-LCR-DYF-0026-NOT/25, POR CONCEPTO DE REMUNERACION DE ADMINISTRACION QUE CORRESPONDE AL FNDR DE ACUERDO A CONTRATO DE FIDEICOMISO “CONTRAPARTES LOCALES” (CL)</t>
  </si>
  <si>
    <t>A:00862012001 GAM DE CORIPATA, TRANSFERENCIA DE RECUPERACIONES SEGÚN NOTA INTERNA GEF-LCR-DYF-0026-NOT/25, POR CONCEPTO DE REMUNERACION DE ADMINISTRACION QUE CORRESPONDE AL FNDR DE ACUERDO A CONTRATO DE FIDEICOMISO “CONTRAPARTES LOCALES” (CL)</t>
  </si>
  <si>
    <t>TRANSFERENCIA DE RECURSOS A LA FUNDACION CULTURAL DEL BCB.CORREPONDIENTE AL PRIMER TRIMESTE 2025 (PRIMER DESEMBOLSO) PARA GASTOS CORRIENTES .S/G INFORME BCB-GADM-SCONT-DAF-INF-2025-24,NOTA CITE: FC-BCB-PDCIA N° 22/2025 Y AUT.GADM EN HR.BCB-HRE-TGL-2025-1048. TRANSFERENCIA A LA LIBRETA N° 00293014201-FUNDACION CULTURAL BCB-TRANSFERENCIAS BCB</t>
  </si>
  <si>
    <t>NUMERO DE LIBRETA CUT: 00099021001 OPERACIÓN E75 TRANSFERENCIA DE LA CUENTA FISCAL BUN A LA CUT EN MN TRANSF.FDOS.AL.BCB GOBIERNO AUTONOMO MUNICIPAL DE FILADELFIA CITE: GAMFIL - UAF 036/2025 CUENTA CUT 3987 LIBRETA NÂ° 00099021001</t>
  </si>
  <si>
    <t>NUMERO DE LIBRETA CUT: 00099021001 OPERACIÓN E75 TRANSFERENCIA DE LA CUENTA FISCAL BUN A LA CUT EN MN TRANSF.FDOS.AL.BCB GAMSRS CITE-NÂ°017/2025 A LA CUENTA ÃNICA DEL TESORO 3987 LIBRETA NÂ° 00099021001</t>
  </si>
  <si>
    <t>A:00862012001 GAM DE TIPUANI, TRANSFERENCIA DE RECUPERACIONES SEGÚN NOTA INTERNA GEF-LCR-DYF-0026-NOT/25, POR CONCEPTO DE REMUNERACION DE ADMINISTRACION QUE CORRESPONDE AL FNDR DE ACUERDO A CONTRATO DE FIDEICOMISO “CONTRAPARTES LOCALES” (CL)</t>
  </si>
  <si>
    <t>A:00862012001 GAM DE YUNCHARA, TRANSFERENCIA DE RECUPERACIONES SEGÚN NOTA INTERNA GEF-LCR-DYF-0026-NOT/25, POR CONCEPTO DE REMUNERACION DE ADMINISTRACION QUE CORRESPONDE AL FNDR DE ACUERDO A CONTRATO DE FIDEICOMISO “CONTRAPARTES LOCALES” (CL)</t>
  </si>
  <si>
    <t>A:00862012001 GAM DE UMALA, TRANSFERENCIA DE RECUPERACIONES SEGÚN NOTA INTERNA GEF-LCR-DYF-0026-NOT/25, POR CONCEPTO DE REMUNERACION DE ADMINISTRACION QUE CORRESPONDE AL FNDR DE ACUERDO A CONTRATO DE FIDEICOMISO “CONTRAPARTES LOCALES” (CL)</t>
  </si>
  <si>
    <t>A:00862012001 GAM DE URIONDO (CONCEPCION), TRANSFERENCIA DE RECUPERACIONES SEGÚN NOTA INTERNA GEF-LCR-DYF-0026-NOT/25, POR CONCEPTO DE REMUNERACION DE ADMINISTRACION QUE CORRESPONDE AL FNDR DE ACUERDO A CONTRATO DE FIDEICOMISO “CONTRAPARTES LOCALES” (CL)</t>
  </si>
  <si>
    <t>||TRANSFERENCIA DE FONDOS S/G MENSAJE SWIFT NRO. 1645, CORREO ELECTRONICO DE LA FECHA Y NOTA CITE CAR/DGE-DNAF N. 0031/2025 DE F.29.01.2025 (HRE-TGL-1912) DE NAVEGACION AEREA Y AEROPUERTOS BOLIVIANOS (SECTOR PÚBLICO). DÉBITO DE LA LIBRETA 00389012001 NAABOL  ADMINISTRACIÓN CENTRAL, REPOSICIÓN DE ÚTILES DE ESCRITORIO</t>
  </si>
  <si>
    <t>||TRANSFERENCIA DE FONDOS SEGÚN MENSAJES SWIFT N°1643 Y 1652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</si>
  <si>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MENSAJES SWIFTS NROS. 1646-1653 EN ATENCIÓN A NOTA: DGAC/DAF/FIN/NE-0008/25 DE F.29/1/2025 (HRE-TGL-1866) ENVIADO POR LA DIRECCIÓN GENERAL DE AERONÁUTICA CIVIL (SECTOR PÚBLICO). DEBITO DE LA LIBRETA 00117012001 DGAC, REPOSICIÓN ÚTILES DE ESCRITORIO.</t>
  </si>
  <si>
    <t>||TRANSFERENCIA DE FONDOS S/G MENSAJES SWIFTS NROS. 1618-1619 EN ATENCIÓN A NOTA: DGAC/DAF/FIN/NE-0008/25 (HRE-TGL-2025-1866) ENVIADO POR LA DIRECCIÓN GENERAL DE AERONÁUTICA CIVIL (SECTOR PÚBLICO). DEBITO DE LA LIBRETA 00117012001 DGAC, REPOSICIÓN ÚTILES DE ESCRITORIO.</t>
  </si>
  <si>
    <t>||TRANSFERENCIA DE FONDOS S/G MENSAJES SWIFT NROS. 1644 Y 1651 DE LA FECHA Y NOTA CITE DGAC/DAF/FIN/NE-00008/25 DE F.29.01.2025 (HRE-TGL-1866) DE LA DIRECCION GENERAL DE AERONAUTICA CIVIL (SECTOR PÚBLICO). DEBITO DE LA LIBRETA 00117012001 DGAC, REPOSICIÓN DE ÚTILES DE ESCRITORIO.</t>
  </si>
  <si>
    <t>COBRO COSTOS DE PAPELERIA SEGUN TRANSFERENCIA DEL EXTERIOR POR ORDEN DE MTX COMERCIALIZADORZA DE GAS (BRAZIL SAO PAULO) REF.: CRED INV PPA-MTX-15/25 FECHA VALOR 31/01/2025 LIB. 00513012015 YPFB-HEROES DEL CHACO-BS</t>
  </si>
  <si>
    <t>A:00862012001 GAM DE SANTA CRUZ DE LA SIERRA, TRANSFERENCIA DE RECUPERACIONES SEGÚN NOTA INTERNA GEF-LCR-DYF-0026-NOT/25, POR CONCEPTO DE REMUNERACION DE ADMINISTRACION QUE CORRESPONDE AL FNDR DE ACUERDO A CONTRATO DE FIDEICOMISO “CONTRAPARTES LOCALES” (CL)</t>
  </si>
  <si>
    <t>A:00862012001 GAM DE CHIMORE, TRANSFERENCIA DE RECUPERACIONES SEGÚN NOTA INTERNA GEF-LCR-DYF-0026-NOT/25, POR CONCEPTO DE REMUNERACION DE ADMINISTRACION QUE CORRESPONDE AL FNDR DE ACUERDO A CONTRATO DE FIDEICOMISO “CONTRAPARTES LOCALES” (CL)</t>
  </si>
  <si>
    <t>A:00862012001 GAM DE TARVITA (VILLA ORIAS), TRANSFERENCIA DE RECUPERACIONES SEGÚN NOTA INTERNA GEF-LCR-DYF-0026-NOT/25, POR CONCEPTO DE REMUNERACION DE ADMINISTRACION QUE CORRESPONDE AL FNDR DE ACUERDO A CONTRATO DE FIDEICOMISO “CONTRAPARTES LOCALES” (CL)</t>
  </si>
  <si>
    <t>A:00862012001 GAM DE CULPINA, TRANSFERENCIA DE RECUPERACIONES SEGÚN NOTA INTERNA GEF-LCR-DYF-0026-NOT/25, POR CONCEPTO DE REMUNERACION DE ADMINISTRACION QUE CORRESPONDE AL FNDR DE ACUERDO A CONTRATO DE FIDEICOMISO “CONTRAPARTES LOCALES” (CL)</t>
  </si>
  <si>
    <t>A:00862012001 GAM DE INDEPENDENCIA, TRANSFERENCIA DE RECUPERACIONES SEGÚN NOTA INTERNA GEF-LCR-DYF-0026-NOT/25, POR CONCEPTO DE REMUNERACION DE ADMINISTRACION QUE CORRESPONDE AL FNDR DE ACUERDO A CONTRATO DE FIDEICOMISO “CONTRAPARTES LOCALES” (CL)</t>
  </si>
  <si>
    <t>A:00862012001 GAM DE TOMINA, TRANSFERENCIA DE RECUPERACIONES SEGÚN NOTA INTERNA GEF-LCR-DYF-0026-NOT/25, POR CONCEPTO DE REMUNERACION DE ADMINISTRACION QUE CORRESPONDE AL FNDR DE ACUERDO A CONTRATO DE FIDEICOMISO “CONTRAPARTES LOCALES” (CL)</t>
  </si>
  <si>
    <t>A:00862012001 GAM DE INCAHUASI, TRANSFERENCIA DE RECUPERACIONES SEGÚN NOTA INTERNA GEF-LCR-DYF-0026-NOT/25, POR CONCEPTO DE REMUNERACION DE ADMINISTRACION QUE CORRESPONDE AL FNDR DE ACUERDO A CONTRATO DE FIDEICOMISO “CONTRAPARTES LOCALES” (CL)</t>
  </si>
  <si>
    <t>COBRO DE||ÚTILES DE ESCRITORIO SG. CITE: DGE-GEF-LCR-DYF-0805-CAR/25 DE 31 DE ENERO DE 2025 POR EL REGISTRO DEL COMPROBANTE CONTABLE N°1118425 DEL PAGO ANTICIPADO DE CAPITAL E INTERESES DEL CRED. EXTRA. AL FNDR SG. RD N° 195/2015 Y CONT. SANO N°350/2015, MOD. Y DOC. ADJ. COBRO DE ÚTILES DE ESCRITORIO DE LA CUT N°3987 LIBRETA N°00862012001 FNDR - ADMINISTRACIÓN</t>
  </si>
  <si>
    <t>PAGO A BID PRÉSTAMO 3487/BL-BO VCTO. 06-01-2025 POR CUENTA DE TGN , NTI. 019592 VALOR 06-01-2025 CAPITAL USD 2.327.020,41 INTERESES USD 1.832.360,56 CTA. 5970 CUENTA UNICA DEL TESORO DOLARES AMERICANOS LIB. 00099021001</t>
  </si>
  <si>
    <t>AJUSTE COMPLEMENTARIO POR REVALORIZACION SALDOS DE ACTIVOS DE RESERVA Y OBLIGACIONES MONEDA EXTRANJERA (DOLARES) Saldo MO = -28668868.78 ;Bs/Mo: 6.86000000000 ;Saldo Bs: -196668439.84</t>
  </si>
  <si>
    <t>PAGO A CAF PRÉSTAMO CFA012050 VCTO. 07-01-2025 POR CUENTA DE TGN , NTI. 019562 VALOR 07-01-2025 INTERESES USD 472.288,45 COMISIONES USD 56.037,45 CTA. 5970 CUENTA UNICA DEL TESORO DOLARES AMERICANOS LIB. 00099021001</t>
  </si>
  <si>
    <t>AJUSTE COMPLEMENTARIO POR REVALORIZACION SALDOS DE ACTIVOS DE RESERVA Y OBLIGACIONES MONEDA EXTRANJERA (DOLARES) Saldo MO = -16020341.82 ;Bs/Mo: 6.86000000000 ;Saldo Bs: -109899544.90</t>
  </si>
  <si>
    <t>REGULARIZACION DE TRANSFERENCIA DEL EXTERIOR SEGUN SWIFT NO.298 DE FECHA 08/01/2025 ORDENANTE: YPF EXPLORACIÓN + PRODUCCIÓN DE FERMIN PERALTA TORRES REF.: ATS OF 25/01/07 FECHA VALOR 7/01/2025 LIB. 00513012005 YPFB-OPERACIONES EXTRAORDINARIAS USD</t>
  </si>
  <si>
    <t>AJUSTE COMPLEMENTARIO POR REVALORIZACION SALDOS DE ACTIVOS DE RESERVA Y OBLIGACIONES MONEDA EXTRANJERA (DOLARES) Saldo MO = -16151048.64 ;Bs/Mo: 6.86000000000 ;Saldo Bs: -110796193.68</t>
  </si>
  <si>
    <t>AJUSTE COMPLEMENTARIO POR REVALORIZACION SALDOS DE ACTIVOS DE RESERVA Y OBLIGACIONES MONEDA EXTRANJERA (DOLARES) Saldo MO = -16210890.33 ;Bs/Mo: 6.86000000000 ;Saldo Bs: -111206707.67</t>
  </si>
  <si>
    <t>AJUSTE COMPLEMENTARIO POR REVALORIZACION SALDOS DE ACTIVOS DE RESERVA Y OBLIGACIONES MONEDA EXTRANJERA (DOLARES) Saldo MO = -16220873.89 ;Bs/Mo: 6.86000000000 ;Saldo Bs: -111275194.88</t>
  </si>
  <si>
    <t>TRANSFERENCIA DEL EXTERIOR SEGUN SWIFT NO.537 DE FECHA 13/01/2025 ORDENANTE: BOTRADING SA (ASUNCIÓN PARAGUAY) REF.: YPFB OP FIN EXT GARANTIA SERIEDAD PROPUESTA PAC4783 SUMINISTRO HIDROCARBUROS LIQ 2025, FECHA VALOR 13/01/2025 LIB. 00513012005 YPFB-OPERACIONES EXTRAORDINARIAS USD</t>
  </si>
  <si>
    <t>AJUSTE COMPLEMENTARIO POR REVALORIZACION SALDOS DE ACTIVOS DE RESERVA Y OBLIGACIONES MONEDA EXTRANJERA (DOLARES) Saldo MO = -16810913.73 ;Bs/Mo: 6.86000000000 ;Saldo Bs: -115322868.20</t>
  </si>
  <si>
    <t>DEVOLUCIÓN DE FONDOS SOLICITUD 053560-22403 DE MINISTERIO DE PLANIFICACION DEL DESARROLLO REF.: TRANSF AL EXT CONSULTORA ALG GLOBAL INFRASTRUCTURE ADVISORS PRODUCTOS 3, 4, 4.1 CONTRATO 36/2019 ASESORIA TECNICA, SEGÚN R.D. NO.025/2023 LIB. 00066017001 MPD-$US PROYECTOS PARA PROMOCION DE INVERSIONES</t>
  </si>
  <si>
    <t>AJUSTE COMPLEMENTARIO POR REVALORIZACION SALDOS DE ACTIVOS DE RESERVA Y OBLIGACIONES MONEDA EXTRANJERA (DOLARES) Saldo MO = -17028204.04 ;Bs/Mo: 6.86000000000 ;Saldo Bs: -116813479.73</t>
  </si>
  <si>
    <t>PAGO A BID PRÉSTAMO 4710/BL-BO VCTO. 15-01-2025 POR CUENTA DE TGN , NTI. 019545 VALOR 15-01-2025 INTERESES USD 64.202,94 COMISIONES USD 163.522,43 CTA. 5970 CUENTA UNICA DEL TESORO DOLARES AMERICANOS LIB. 00099021001</t>
  </si>
  <si>
    <t>PAGO A IDA PRÉSTAMO 5745-BO VCTO. 15-01-2025 POR CUENTA DE TGN , NTI. 019538 VALOR 15-01-2025 CAPITAL USD 189.489,71 INTERESES USD 19.688,94 CTA. 5970 CUENTA UNICA DEL TESORO DOLARES AMERICANOS LIB. 00099021001</t>
  </si>
  <si>
    <t>PAGO A BID PRÉSTAMO 3536/BL-BO VCTO. 15-01-2025 POR CUENTA DE TGN , NTI. 019591 VALOR 15-01-2025 CAPITAL USD 1.009.271,45 INTERESES USD 750.847,21 CTA. 5970 CUENTA UNICA DEL TESORO DOLARES AMERICANOS LIB. 00099021001</t>
  </si>
  <si>
    <t>PAGO A BID PRÉSTAMO 3797/BL-BO VCTO. 15-01-2025 POR CUENTA DE TGN , NTI. 019596 VALOR 15-01-2025 CAPITAL USD 115.139,92 INTERESES USD 150.266,15 CTA. 5970 CUENTA UNICA DEL TESORO DOLARES AMERICANOS LIB. 00099021001</t>
  </si>
  <si>
    <t>PAGO A IDA PRÉSTAMO 5592-BO VCTO. 15-01-2025 POR CUENTA DE TGN, SEGUN NOTA MEFP/VTCP/DGCP/UODP/No 042/2025 DEL 14-01-2025, NTI. 019534 VALOR 15-01-2025 CAPITAL USD 1.406.435,73 CTA. 5970 CUENTA UNICA DEL TESORO DOLARES AMERICANOS LIB. 00099021001</t>
  </si>
  <si>
    <t>PAGO A BID PRÉSTAMO 5376/OC-BO VCTO. 15-01-2025 POR CUENTA DE TGN , NTI. 019641 VALOR 15-01-2025 INTERESES USD 7.132.957,11 COMISIONES USD 598.956,98 CTA. 5970 CUENTA UNICA DEL TESORO DOLARES AMERICANOS LIB. 00099021001</t>
  </si>
  <si>
    <t>PAGO A BID PRÉSTAMO 3797/BL-BO VCTO. 15-01-2025 POR CUENTA DE TGN , NTI. 019597 VALOR 15-01-2025 INTERESES USD 1.219,59 CTA. 5970 CUENTA UNICA DEL TESORO DOLARES AMERICANOS LIB. 00099021001</t>
  </si>
  <si>
    <t>||TRANSFERENCIA DE FONDOS S/G NOTA MEFP/VTCP/DGCP/UODP/N°047/2025 DE LA FECHA ENVIADA POR EL MINISTERIO DE ECONOMIA Y FINANZAS PÚBLICAS POR PAGO CUOTA PARTE DEL CRÉDITO IDA 3507-BO A CARGO DEL FONDO NACIONAL DE DESARROLLO REGIONAL (FNDR)-VENCIMIENTO DE 15 DE ENERO DE 2025 ABONO A LA CUT EN ME LIB.N°00099021001 TGN-RECURSOS ORDINARIOS-DÓLARES AMERICANOS</t>
  </si>
  <si>
    <t>AJUSTE COMPLEMENTARIO POR REVALORIZACION SALDOS DE ACTIVOS DE RESERVA Y OBLIGACIONES MONEDA EXTRANJERA (DOLARES) Saldo MO = -64378.40 ;Bs/Mo: 6.86000000000 ;Saldo Bs: -441635.80</t>
  </si>
  <si>
    <t>'TRANSFERENCIA'||RECIBIDA DEL EXTERIOR S/MENSAJES SWIFT N° 714-713 DE FECHA 16-01-2025 POR DESEMBOLSO DE LA CAF POR LINEA DE CREDITO CONTINGENTE NO COMPROMETIDA DE LIQUIDEZ CFA 012533 S/LEY N° 1613 DEL PGE - GESTION 2025 DEL 01-01-2025 Y NOTA MEFP/VTCP/DGCP/UEPS/N°042/2025 DE LA FECHA. LIB. 00099021001 TGN-RECURSOS ORDINARIOS-DOLARES AMERICANOS (5970)</t>
  </si>
  <si>
    <t>REGULARIZACION DE TRANSFERENCIA DEL EXTERIOR SEGUN SWIFT NO.337 DE FECHA 17/01/2025 ORDENANTE: YPFB ENERGIA DO BRASIL LTDA (BR/RIO DE JANEIRO) REF.: YPFB GARANTIA POR SUMINISTRO DE GAS NATURAL FECHA VALOR 7/01/2025 LIB. 00513012005 YPFB-OPERACIONES EXTRAORDINARIAS USD</t>
  </si>
  <si>
    <t>TRANSFERENCIA RECIBIDA DEL EXTERIOR SEGÚN MENSAJES SWIFT Nos. 804-803 (REM.EXT.) DE FECHA 17-01-2025 POR DESEMBOLSO DE FONPLATA PRÉSTAMO BOL 36/2023 ROC/5568425017FS//URI/DESEMB. NRO. 2 LIBRETA N° 00291034305 ABC-USD-MEJ. Y AMP. A 8 CARRILES CARRET.LP-OR.TR.SENKATA-APA</t>
  </si>
  <si>
    <t>||TRANSFERENCIA DE FONDOS S/G MENSAJES SWIFT NROS. 776 Y 782 DE LA FECHA Y NOTA CITE ABE-DGE 431/2022 DE F.25.05.2022 (HRE-TGL-8147) DE LA AGENCIA BOLIVIANA ESPACIAL (SECTOR PÚBLICO). A LA LIBRETA 00585012001 - ABE VENTA DE SERVICIOS DE COMUNICACIÓN EN M/E; P/CTA DE SES.</t>
  </si>
  <si>
    <t>AJUSTE COMPLEMENTARIO POR REVALORIZACION SALDOS DE ACTIVOS DE RESERVA Y OBLIGACIONES MONEDA EXTRANJERA (DOLARES) Saldo MO = -209361563.63 ;Bs/Mo: 6.86000000000 ;Saldo Bs: -1436220326.51</t>
  </si>
  <si>
    <t>PAGO A JICA PRÉSTAMO BV-P5 VCTO. 20-01-2025 POR CUENTA DE TGN , NTI. 019640 VALOR 20-01-2025 CAPITAL JPY 40.901.000,00 CTA. 5970 CUENTA UNICA DEL TESORO DOLARES AMERICANOS LIB. 00099021001</t>
  </si>
  <si>
    <t>AJUSTE COMPLEMENTARIO POR REVALORIZACION SALDOS DE ACTIVOS DE RESERVA Y OBLIGACIONES MONEDA EXTRANJERA (DOLARES) Saldo MO = -209031535.85 ;Bs/Mo: 6.86000000000 ;Saldo Bs: -1433956335.94</t>
  </si>
  <si>
    <t>PAGO A BID PRÉSTAMO 2460/BL-BO VCTO. 19-01-2025 POR CUENTA DE TGN , NTI. 019601 VALOR 21-01-2025 CAPITAL USD 69.439,65 INTERESES USD 45.028,17 CTA. 5970 CUENTA UNICA DEL TESORO DOLARES AMERICANOS LIB. 00099021001</t>
  </si>
  <si>
    <t>PAGO A EXIMBANK CHINA POPUL PRÉSTAMO PBC 2016 (22) 410 VCTO. 21-01-2025 POR CUENTA DE TGN , NTI. 019581 VALOR 21-01-2025 CAPITAL USD 10.752.500,00 INTERESES USD 2.636.621,62 CTA. 5970 CUENTA UNICA DEL TESORO DOLARES AMERICANOS LIB. 00099021001 REF. COMISION DEL BANQUERO</t>
  </si>
  <si>
    <t>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t>
  </si>
  <si>
    <t>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REF. COMISION DEL BANQUERO</t>
  </si>
  <si>
    <t>PAGO A EXIMBANK CHINA POPUL PRÉSTAMO PBC 2015 (08) 350 VCTO. 21-01-2025 POR CUENTA DE TGN , NTI. 019608 VALOR 21-01-2025 CAPITAL USD 27.355.555,56 INTERESES USD 4.284.346,57 COMISIONES USD 62.557,38 CTA. 5970 CUENTA UNICA DEL TESORO DOLARES AMERICANOS LIB. 00099021001 REF. COMISION DEL BANQUERO</t>
  </si>
  <si>
    <t>PAGO A EXIMBANK CHINA POPUL PRÉSTAMO PBC 2016 (38) 426 VCTO. 21-01-2025 POR CUENTA DE TGN , NTI. 019580 VALOR 21-01-2025 CAPITAL USD 20.122.742,04 INTERESES USD 4.619.559,18 CTA. 5970 CUENTA UNICA DEL TESORO DOLARES AMERICANOS LIB. 00099021001 REF. COMISION DEL BANQUERO</t>
  </si>
  <si>
    <t>'COBRO DE'||ÚTILES DE ESCRITORIO POR EL COMPROBANTE NRO. 1117396 NOTA RIBB/UAF/SCO/ N° 11/24 DE F.05.03.2024 (HRE-TSO-N°313) ENVIADA POR EL REGISTRO INTERNACIONAL BOLIVIANA DE BUQUES. DEBITO DE LA LIBRETA 00020061101MIN.DEF.-RIBB-ING. VARIOS USD, COBRO DE UTILES DE ESCRITORIO</t>
  </si>
  <si>
    <t>AJUSTE COMPLEMENTARIO POR REVALORIZACION SALDOS DE ACTIVOS DE RESERVA Y OBLIGACIONES MONEDA EXTRANJERA (DOLARES) Saldo MO = -115302530.18 ;Bs/Mo: 6.86000000000 ;Saldo Bs: -790975357.01</t>
  </si>
  <si>
    <t>PAGO A BID PRÉSTAMO 3181/BL-BO VCTO. 23-01-2025 POR CUENTA DE TGN , NTI. 019594 VALOR 23-01-2025 CAPITAL USD 1.766.666,67 INTERESES USD 1.382.518,96 CTA. 5970 CUENTA UNICA DEL TESORO DOLARES AMERICANOS LIB. 00099021001</t>
  </si>
  <si>
    <t>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t>
  </si>
  <si>
    <t>||REGULARIZACIÓN DE RECURSOS PENDIENTES DE APLICACIÓN DEL COMP. CONTABLE N° 1117423 DE 21/01/2025, EN ATENCIÓN A NOTA APMT/DAF/CAR/0020/25 DE 23/01/2025 ENVIADO POR LA AUTORIDAD PLURINACIONAL DE LA MADRE TIERRA A LA LIB. 00348018001-APMT-UN OPS-DONACION-USD POR UNITED NATIONS OFFICE FOR PROJECT</t>
  </si>
  <si>
    <t>COBRO DE||ÚTILES DE ESCRITORIO POR EL REGISTRO DEL COMP. CONTABLE N° 1117514 DE LA FECHA SEGÚN NOTA APMT/DAF/CAR/0020/25 DE 23/01/2025 ENVIADO POR LA AUTORIDAD PLURINACIONAL DE LA MADRE TIERRA COBRO DE ÚTILES DE ESCRITORIO DE LA LIB. 00348018001-APMT-UN OPS-DONACION-USD</t>
  </si>
  <si>
    <t>AJUSTE COMPLEMENTARIO POR REVALORIZACION SALDOS DE ACTIVOS DE RESERVA Y OBLIGACIONES MONEDA EXTRANJERA (DOLARES) Saldo MO = -110401010.44 ;Bs/Mo: 6.86000000000 ;Saldo Bs: -757350931.61</t>
  </si>
  <si>
    <t>AJUSTE COMPLEMENTARIO POR REVALORIZACION SALDOS DE ACTIVOS DE RESERVA Y OBLIGACIONES MONEDA EXTRANJERA (DOLARES) Saldo MO = -110418973.47 ;Bs/Mo: 6.86000000000 ;Saldo Bs: -757474158.01</t>
  </si>
  <si>
    <t>||TRANSFERENCIA DE FONDOS S/G.CITE: MEFP/VTCP/DGPOT/UPCFTGN/N°85/2025 DE LA FECHA DEL MIN.DE ECONOMIA Y FINANZAS PUBLICAS. (HRE-TSO-115) DE LA FECHA REMITIDO POR EL MEFP ABONO A LA LIBRETA N°00513012005 YPFB - OPERACIONES EXTRAORDINARIAS USD</t>
  </si>
  <si>
    <t>AJUSTE COMPLEMENTARIO POR REVALORIZACION SALDOS DE ACTIVOS DE RESERVA Y OBLIGACIONES MONEDA EXTRANJERA (DOLARES) Saldo MO = -146452243.23 ;Bs/Mo: 6.86000000000 ;Saldo Bs: -1004662388.55</t>
  </si>
  <si>
    <t>PAGO A BID PRÉSTAMO 3060/BL-BO VCTO. 28-01-2025 POR CUENTA DE TGN , NTI. 019598 VALOR 28-01-2025 CAPITAL USD 883.236,01 INTERESES USD 560.586,91 CTA. 5970 CUENTA UNICA DEL TESORO DOLARES AMERICANOS LIB. 00099021001</t>
  </si>
  <si>
    <t>PAGO A BID PRÉSTAMO 2450/BL-BO VCTO. 28-01-2025 POR CUENTA DE TGN , NTI. 019542 VALOR 28-01-2025 CAPITAL USD 279.430,17 INTERESES USD 171.592,81 CTA. 5970 CUENTA UNICA DEL TESORO DOLARES AMERICANOS LIB. 00099021001</t>
  </si>
  <si>
    <t>||REGULARIZACION DE NUESTRO REGISTRO TRANSITORIO SEGUN COMPROBANTE S-1117245 DEL 20-01-2025 POR COBRO DE COMISIONES QUE EFECTUA EL MUFG BANK LTD., POR PAGO DEL PRESTAMO JICA BV-P5, SEGUN NOTA MEFP/VTCP/DGCP/UODP/N° 063/2025 DEL 28-01-2025 LIBRETA NRO. 00099021001 TGN RECURSOS ORDINARIOS  DOLARES AMERICANOS</t>
  </si>
  <si>
    <t>AJUSTE COMPLEMENTARIO POR REVALORIZACION SALDOS DE ACTIVOS DE RESERVA Y OBLIGACIONES MONEDA EXTRANJERA (DOLARES) Saldo MO = -102712063.56 ;Bs/Mo: 6.86000000000 ;Saldo Bs: -704604756.03</t>
  </si>
  <si>
    <t>AJUSTE COMPLEMENTARIO POR REVALORIZACION SALDOS DE ACTIVOS DE RESERVA Y OBLIGACIONES MONEDA EXTRANJERA (DOLARES) Saldo MO = -102861386.25 ;Bs/Mo: 6.86000000000 ;Saldo Bs: -705629109.67</t>
  </si>
  <si>
    <t>TRANSFERENCIA RECIBIDA DEL EXTERIOR SEGÚN MENSAJES SWIFT Nos. 1598-1600 (REM.EXT.) DE FECHA 30-01-2025 POR DESEMBOLSO DE BIRF PRÉSTAMO 8552-BO 47 LIBRETA N° 00291014371 ABC-USD-8552-BO.PROY. DESARROLLO DE CAPACIDADES EN EL SECTOR VIAL</t>
  </si>
  <si>
    <t>AJUSTE COMPLEMENTARIO POR REVALORIZACION SALDOS DE ACTIVOS DE RESERVA Y OBLIGACIONES MONEDA EXTRANJERA (DOLARES) Saldo MO = -104469276.56 ;Bs/Mo: 6.86000000000 ;Saldo Bs: -716659237.21</t>
  </si>
  <si>
    <t>00576012002</t>
  </si>
  <si>
    <t>De: 00576012002 A:00132142001 Transferencia de recursos a solicitud de la Empresa Pública Nacional Estratégica Cartones de Bolivia dependiente del Servicio de Desarrollo de las Empresas Públicas Productivas – SEDEM mediante notas CITE: SEDE</t>
  </si>
  <si>
    <t>00132142001</t>
  </si>
  <si>
    <t>De: 00099021001 A:00086107011 Transferencia de Recursos a solicitud de la Unidad de Coordinación de Programa Piloto de Resiliencia Climática dependiente del Ministerio de Medio Ambiente y Agua mediante nota CITE: UCP-PPRC-UADM-0001-CAR/25 (</t>
  </si>
  <si>
    <t>00086107011</t>
  </si>
  <si>
    <t>De: 00086011109 A:00066011102 Débito Automático (DA) según CITE: MPD/VIPFE/DGPP/UP-NE 2385/2024, Inf. Legal MPD/VIPFE/DGPP/UP-INF 0885/2024 e Inf. Técnico MPD/VIPFE/DGPP/UP-INF 0865/2024 y la nota de la DGAJ del MEFP que recomienda la viabi</t>
  </si>
  <si>
    <t>00066011102</t>
  </si>
  <si>
    <t>00287102007</t>
  </si>
  <si>
    <t>De: 00287102007 A:00099021001 Transferencia de recursos a favor del Tesoro General de la Nación a solicitud del Fondo Nacional de Inversión Productiva y Social mediante nota CITE: FPS/GFA/UFI/TES/TRL/0013/2025 por concepto de multas, corre</t>
  </si>
  <si>
    <t>De: 00099021001 A:00291034302 Transferencia de recursos a solicitud de la Administradora Boliviana de Carreteras mediante nota CITE: ABC/GNA/SAF/ATE/2025-0066 (operación bimonetaria), para el pago a beneficiarios (TC 6,86) H.R 2025-02056-R.</t>
  </si>
  <si>
    <t>00291034302</t>
  </si>
  <si>
    <t>De: 00099021001 A:00291034305 Transferencia de recursos a solicitud de la Administradora Boliviana de Carreteras mediante nota CITE: ABC/GNA/SAF/ATE/2025-0066 (operación bimonetaria), para el pago a beneficiarios (TC 6,86) H.R 2025-02056-R.</t>
  </si>
  <si>
    <t>00291034305</t>
  </si>
  <si>
    <t>De: 00099021001 A:00291034303 Transferencia de recursos a solicitud de la Administradora Boliviana de Carreteras mediante nota CITE: ABC/GNA/SAF/ATE/2025-0066 (operación bimonetaria), para el pago a beneficiarios (TC 6,86) H.R 2025-02056-R.</t>
  </si>
  <si>
    <t>00291034303</t>
  </si>
  <si>
    <t>De: 00389012001 A:00099021001 Transferencia de recursos a solicitud de la Dirección General de Administración y Finanzas Territoriales mediante nota interna CITE: MEFP/VTCP/DGAFT/USCFT/N°9/2025, por concepto de recuperaciones de la deuda em</t>
  </si>
  <si>
    <t>00046024103</t>
  </si>
  <si>
    <t>De: 00046024103 A:00099021001 Transferencia de recursos a solicitud del Ministerio de Salud y Deportes (MSyD) mediante nota CITE: MSyD/DGAA/UF/TES/CE/22/2025 Informes Técnicos MSyD/DGAA/UF/TES/IT/6/2025, MSyD/VGSNS/PTLS/IT/20/2025 del MSyD</t>
  </si>
  <si>
    <t>00046024403</t>
  </si>
  <si>
    <t>De: 00046024403 A:00099021001 Transferencia de recursos a solicitud del Ministerio de Salud y Deportes (MSyD) mediante nota CITE: MSyD/DGAA/UF/TES/CE/22/2025 Informes Técnicos MSyD/DGAA/UF/TES/IT/6/2025, MSyD/VGSNS/PTLS/IT/20/2025 del MSyD</t>
  </si>
  <si>
    <t>00086014407</t>
  </si>
  <si>
    <t>De: 00086014407 A:00099021001 Transferencia de Recursos a solicitud del Ministerio de Medio Ambiente y Agua mediante nota CITE: MMAYA/DGAA N°025/2025, por concepto de deposito erróneo, correspondiente a saldos no ejecutados del Proyecto Ma</t>
  </si>
  <si>
    <t>De: 00066031034 A:00006011003 Transferencia de recursos a solicitud del Ministerio de Planificación del Desarrollo mediante nota CITE: MPD/VIPFE/DGGFE/UAP-NE 0163/2025, desembolso UAP-001/2025 CIF UAP/BID/1335/2023 Refacción y Adecuación pa</t>
  </si>
  <si>
    <t>De: 00099021001 A:00066047003 Transferencia de recursos a solicitud del Ministerio de Planificación del Desarrollo mediante nota CITE: MPD/VIPFE/DGPP/UP-NE 0140/2025 (operación bimonetaria) destinados al financiamiento de Estudios de Diseño</t>
  </si>
  <si>
    <t>00066047003</t>
  </si>
  <si>
    <t>De: 00099021001 A:00348018003 Transferencia de recursos a solicitud de la Autoridad Plurinacional de la Madre Tierra dependiente del Ministerio de Medio Ambiente y Agua mediante nota CITE: APMT/DAF/CAR/0034/25 (operación bimonetaria), para</t>
  </si>
  <si>
    <t>De: 00389012001 A:00099021001 Transferencia de recursos a solicitud de la Dirección General de Administración y Finanzas Territoriales mediante nota interna CITE: MEFP/VTCP/DGAFT/USCFT/N°28/2025, por concepto de actualización del cronograma</t>
  </si>
  <si>
    <t>00086107002</t>
  </si>
  <si>
    <t>De: 00086107002 A:00099021001 Transferencia de Recursos a solicitud de la Unidad de Coordinación de Programa Piloto de Resiliencia Climática dependiente del Ministerio de Medio Ambiente y Agua mediante nota CITE: UCP-PPRC-UADM-0001-CAR/25 (</t>
  </si>
  <si>
    <t>00291034301</t>
  </si>
  <si>
    <t>De: 00291034301 A:00099021001 Transferencia de recursos a solicitud de la Administradora Boliviana de Carreteras mediante nota CITE: ABC/GNA/SAF/ATE/2025-0066 (operación bimonetaria), para el pago a beneficiarios (TC 6,86) H.R 2025-02056-R.</t>
  </si>
  <si>
    <t>00291034304</t>
  </si>
  <si>
    <t>De: 00291034304 A:00099021001 Transferencia de recursos a solicitud de la Administradora Boliviana de Carreteras mediante nota CITE: ABC/GNA/SAF/ATE/2025-0066 (operación bimonetaria), para el pago a beneficiarios (TC 6,86) H.R 2025-02056-R.</t>
  </si>
  <si>
    <t>De: 00291034302 A:00099021001 Transferencia de recursos a solicitud de la Administradora Boliviana de Carreteras mediante nota CITE: ABC/GNA/SAF/ATE/2025-0066 (operación bimonetaria), para el pago a beneficiarios (TC 6,86) H.R 2025-02056-R.</t>
  </si>
  <si>
    <t>De: 00348018001 A:00099021001 Transferencia de recursos a solicitud de la Autoridad Plurinacional de la Madre Tierra dependiente del Ministerio de Medio Ambiente y Agua mediante nota CITE: APMT/DAF/CAR/0034/25 (operación bimonetaria), para</t>
  </si>
  <si>
    <t>00066047001</t>
  </si>
  <si>
    <t>De: 00066047001 A:00099021001 Transferencia de recursos a solicitud del Ministerio de Planificación del Desarrollo mediante nota CITE: MPD/VIPFE/DGPP/UP-NE 0140/2025 (operación bimonetaria) destinados al financiamiento de Estudios de Diseño</t>
  </si>
  <si>
    <t>10000028697312</t>
  </si>
  <si>
    <t>MIN. EDU. ESFM MARISCAL SUCRE - CTA. RECAUDADORA.</t>
  </si>
  <si>
    <t>10000009603619</t>
  </si>
  <si>
    <t xml:space="preserve">MIN. EDUCACION - ESFM SIMON BOLIVAR </t>
  </si>
  <si>
    <t>10000004669377</t>
  </si>
  <si>
    <t>MIN.EDUCACION - ENSAF</t>
  </si>
  <si>
    <t>10000029132903</t>
  </si>
  <si>
    <t>MIN. EDU. - ESFM MCAL ANDRES DE SANTA CRUZ Y CALAHUMANA - CTA. RECAUDADORA</t>
  </si>
  <si>
    <t>10000029123796</t>
  </si>
  <si>
    <t>MIN. EDU. - ESFM TECNOLÓGICO Y HUMANÍSTICO EL ALTO CTA. RECAUDADORA</t>
  </si>
  <si>
    <t>10000028891146</t>
  </si>
  <si>
    <t>MINISTERIO DE EDUCACIÓN -ESFM ÁNGEL MENDOZA JUSTINIANO - CUENTA RECAUDADORA</t>
  </si>
  <si>
    <t>10000029113482</t>
  </si>
  <si>
    <t>MIN. EDU. - ESFM ENRIQUE FINOT - RECAUDADORA</t>
  </si>
  <si>
    <t>10000029699276</t>
  </si>
  <si>
    <t>MINISTERIO DE EDUCACIÓN - ESFM CLARA PARADA DE PINTO</t>
  </si>
  <si>
    <t>10000052134017</t>
  </si>
  <si>
    <t>MIN. EDUCACIÓN - ESFM FRANZ TAMAYO VILLA SERRANO - RECURSOS PROPIOS SUPLETORIOS, EXAMENES, POR ADMISIONES A LA ESFM FRANZ TAMAYO. VILLA SERRANO.</t>
  </si>
  <si>
    <t>10000052403420</t>
  </si>
  <si>
    <t>ESFM SIMON BOLIVAR CORORO</t>
  </si>
  <si>
    <t>10000051950951</t>
  </si>
  <si>
    <t>MIN. EDUCACIÓN - ESFM WARISATA</t>
  </si>
  <si>
    <t>10000052235310</t>
  </si>
  <si>
    <t>MIN EDUCACIÓN - ESFM MANUEL ASCENCIO VILLARROEL - PARACAYA</t>
  </si>
  <si>
    <t>10000052462939</t>
  </si>
  <si>
    <t>MIN. EDUCACION - ESFM RIBERALTA</t>
  </si>
  <si>
    <t>10000052457873</t>
  </si>
  <si>
    <t>MINISTERIO DE EDUCACIÓN - MIN.EDUCACION -ESFM MULTIETNICA INDIGENA DE CONCEPCION</t>
  </si>
  <si>
    <t>10000052456172</t>
  </si>
  <si>
    <t>MINISTERIO DE EDUCACIÓN - ESFM "RAFAEL CHAVEZ ORTIZ" - PORTACHUELO</t>
  </si>
  <si>
    <t>10000051920342</t>
  </si>
  <si>
    <t>MIN. EDUCACIÓN - ESFM PLURIÉTNICA DEL ORIENTE Y CHACO - RECAUDADORA</t>
  </si>
  <si>
    <t>10000003575830</t>
  </si>
  <si>
    <t>MSD - BONO MADRE NIÑO-NIÑA JUANA AZURDUY</t>
  </si>
  <si>
    <t>10000006036425</t>
  </si>
  <si>
    <t xml:space="preserve">MTEPS - INGRESOS </t>
  </si>
  <si>
    <t>10000004737067</t>
  </si>
  <si>
    <t>MTEPS - DIRECCION GENERAL DE SERVICIO CIVIL</t>
  </si>
  <si>
    <t>10000030955576</t>
  </si>
  <si>
    <t>SEDEM-ECEBOL-RECAUDADORA GESTIÓN OPERATIVA</t>
  </si>
  <si>
    <t>10000006049890</t>
  </si>
  <si>
    <t>FPS HAM ORURO</t>
  </si>
  <si>
    <t>10000029014763</t>
  </si>
  <si>
    <t>FPS SUPERVISIÓN TÉCNICA DE OBRAS</t>
  </si>
  <si>
    <t>10000053838444</t>
  </si>
  <si>
    <t>AAPS - MULTAS Y SANCIONES</t>
  </si>
  <si>
    <t>10000005989336</t>
  </si>
  <si>
    <t>AUTORIDAD DE FISCALIZACION Y CONTROL DE PENSIONES Y SEGUROS - APS</t>
  </si>
  <si>
    <t>10000012635253</t>
  </si>
  <si>
    <t>SEGIP - VENTA DE SERVICIOS</t>
  </si>
  <si>
    <t>10000028449820</t>
  </si>
  <si>
    <t>ASUSS - CUENTA CORRIENTE FISCAL - RECAUDADORA</t>
  </si>
  <si>
    <t>10000046351502</t>
  </si>
  <si>
    <t>EMAPA - VENTA DE PRODUCTOS</t>
  </si>
  <si>
    <t>4456069001</t>
  </si>
  <si>
    <t xml:space="preserve">TRANSFERENCIAS -SIN </t>
  </si>
  <si>
    <t>5123069001</t>
  </si>
  <si>
    <t xml:space="preserve">TGN-RECAUDACION AUTORIDAD DE IMPUGNACION TRIBUTARIA </t>
  </si>
  <si>
    <t>6461069001</t>
  </si>
  <si>
    <t xml:space="preserve">SIN-REGALIAS MINERAS INGRESOS PROPIOS </t>
  </si>
  <si>
    <t>TRL 
Débito</t>
  </si>
  <si>
    <t>TRL
Crédito</t>
  </si>
  <si>
    <t>NTE - DEBITO</t>
  </si>
  <si>
    <t>NTE - CREDITO</t>
  </si>
  <si>
    <t>TRC</t>
  </si>
  <si>
    <t>Archivo de Ordenes de Transferencias Bancarias mediante SPT</t>
  </si>
  <si>
    <t>Periodo 1-Enero-2025 al 31-Enero-2025</t>
  </si>
  <si>
    <t>ARC Archivo de Ordenes de Transferencias Bancarias mediante SPT</t>
  </si>
  <si>
    <t>• Corresponden a transferencias realizadas a través del Sistema de Pagos del Tesoro (SPT) por entidades de niveles subnacionales.</t>
  </si>
  <si>
    <t>• Se regularizan en el SIGEP mediante comprobantes presupuestarios C-21's por el reconocimiento del ingreso o para la reversión de comprobantes de pago C-31's.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</si>
</sst>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0">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0" borderId="0" xfId="0" applyFont="1" applyAlignment="1">
      <alignment horizontal="left" vertical="center" wrapText="1"/>
    </xf>
    <xf numFmtId="49" fontId="98" fillId="0" borderId="13" xfId="0" applyNumberFormat="1" applyFont="1" applyBorder="1" applyAlignment="1">
      <alignment horizontal="center" vertical="center"/>
    </xf>
    <xf numFmtId="0" fontId="99" fillId="0" borderId="13" xfId="0" applyFont="1" applyBorder="1" applyAlignment="1">
      <alignment horizontal="justify" vertical="center" wrapText="1"/>
    </xf>
    <xf numFmtId="0" fontId="99" fillId="0" borderId="13" xfId="0" applyFont="1" applyBorder="1" applyAlignment="1">
      <alignment horizontal="center" vertical="center" wrapText="1"/>
    </xf>
    <xf numFmtId="0" fontId="99" fillId="41" borderId="13" xfId="0" applyFont="1" applyFill="1" applyBorder="1" applyAlignment="1">
      <alignment vertical="center" wrapText="1"/>
    </xf>
    <xf numFmtId="0" fontId="99" fillId="0" borderId="13" xfId="0" applyFont="1" applyBorder="1" applyAlignment="1">
      <alignment horizontal="center" vertical="center"/>
    </xf>
    <xf numFmtId="164" fontId="99"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99"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0"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0" fontId="91" fillId="0" borderId="48" xfId="81" applyFont="1" applyBorder="1"/>
    <xf numFmtId="0" fontId="68" fillId="44" borderId="0" xfId="0" applyFont="1" applyFill="1" applyAlignment="1">
      <alignment vertical="center"/>
    </xf>
    <xf numFmtId="0" fontId="68" fillId="44" borderId="0" xfId="0" applyFont="1" applyFill="1" applyAlignment="1">
      <alignment horizontal="center" vertical="center"/>
    </xf>
    <xf numFmtId="0" fontId="0" fillId="0" borderId="54" xfId="81" applyFont="1" applyBorder="1" applyAlignment="1">
      <alignment horizontal="center" vertical="center"/>
    </xf>
    <xf numFmtId="0" fontId="51" fillId="0" borderId="41" xfId="81" applyFont="1" applyBorder="1" applyAlignment="1">
      <alignment horizontal="center" vertical="center"/>
    </xf>
    <xf numFmtId="164" fontId="91" fillId="0" borderId="18" xfId="435" applyFont="1" applyBorder="1" applyAlignment="1"/>
    <xf numFmtId="0" fontId="91" fillId="0" borderId="53" xfId="0" applyFont="1" applyBorder="1" applyAlignment="1">
      <alignment vertical="center"/>
    </xf>
    <xf numFmtId="0" fontId="70" fillId="0" borderId="13" xfId="0" quotePrefix="1" applyFont="1" applyBorder="1" applyAlignment="1">
      <alignment horizontal="center" vertical="center"/>
    </xf>
    <xf numFmtId="0" fontId="95" fillId="0" borderId="0" xfId="443" applyFont="1" applyAlignment="1">
      <alignment horizontal="center"/>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0" xfId="0" applyFont="1" applyAlignment="1">
      <alignment horizontal="left" vertical="center" wrapText="1"/>
    </xf>
    <xf numFmtId="0" fontId="91" fillId="0" borderId="15" xfId="0" applyFont="1" applyBorder="1" applyAlignment="1">
      <alignment horizontal="left" vertical="center" wrapText="1"/>
    </xf>
    <xf numFmtId="0" fontId="91" fillId="0" borderId="32" xfId="0" applyFont="1" applyBorder="1" applyAlignment="1">
      <alignment horizontal="center" vertical="center" wrapText="1"/>
    </xf>
    <xf numFmtId="0" fontId="91" fillId="0" borderId="44" xfId="81" applyFont="1" applyBorder="1" applyAlignment="1">
      <alignment horizontal="center" vertical="center"/>
    </xf>
    <xf numFmtId="0" fontId="91" fillId="0" borderId="16" xfId="81" applyFont="1" applyBorder="1" applyAlignment="1">
      <alignment horizontal="center" vertical="center"/>
    </xf>
    <xf numFmtId="0" fontId="91" fillId="0" borderId="43" xfId="81" applyFont="1" applyBorder="1" applyAlignment="1">
      <alignment horizontal="center" vertical="center"/>
    </xf>
    <xf numFmtId="0" fontId="91" fillId="0" borderId="31" xfId="0" applyFont="1" applyBorder="1" applyAlignment="1">
      <alignment horizontal="center" vertical="center" wrapText="1"/>
    </xf>
    <xf numFmtId="0" fontId="91" fillId="0" borderId="0" xfId="0" applyFont="1" applyAlignment="1">
      <alignment horizontal="center" vertical="center" wrapText="1"/>
    </xf>
    <xf numFmtId="0" fontId="89" fillId="0" borderId="0" xfId="0" applyFont="1" applyAlignment="1">
      <alignment horizontal="center"/>
    </xf>
    <xf numFmtId="0" fontId="0" fillId="0" borderId="0" xfId="0" applyAlignment="1">
      <alignment horizontal="center"/>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1094</xdr:row>
      <xdr:rowOff>152400</xdr:rowOff>
    </xdr:from>
    <xdr:to>
      <xdr:col>17</xdr:col>
      <xdr:colOff>485775</xdr:colOff>
      <xdr:row>1095</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798795075"/>
          <a:ext cx="1370647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67</xdr:row>
      <xdr:rowOff>0</xdr:rowOff>
    </xdr:from>
    <xdr:to>
      <xdr:col>16</xdr:col>
      <xdr:colOff>752475</xdr:colOff>
      <xdr:row>68</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44967525"/>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47</xdr:row>
      <xdr:rowOff>28575</xdr:rowOff>
    </xdr:from>
    <xdr:to>
      <xdr:col>14</xdr:col>
      <xdr:colOff>1038225</xdr:colOff>
      <xdr:row>48</xdr:row>
      <xdr:rowOff>28575</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266700" y="22536150"/>
          <a:ext cx="13630275"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219075</xdr:colOff>
      <xdr:row>29</xdr:row>
      <xdr:rowOff>19050</xdr:rowOff>
    </xdr:from>
    <xdr:to>
      <xdr:col>13</xdr:col>
      <xdr:colOff>800100</xdr:colOff>
      <xdr:row>30</xdr:row>
      <xdr:rowOff>19050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71550" y="11201400"/>
          <a:ext cx="1323975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Rommel%20Daniel%20Cuba%20Calle\Descargas\Distribuci&#243;n%20de%20entidades%20UCI%20Mayo%202024.xlsx" TargetMode="External"/><Relationship Id="rId1" Type="http://schemas.openxmlformats.org/officeDocument/2006/relationships/externalLinkPath" Target="/Rommel%20Daniel%20Cuba%20Calle/Descargas/Distribuci&#243;n%20de%20entidades%20UCI%20Mayo%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Virginia Huanca</v>
          </cell>
          <cell r="E8" t="str">
            <v>José Rivas</v>
          </cell>
          <cell r="F8" t="str">
            <v>2183333 - 1632</v>
          </cell>
          <cell r="G8" t="str">
            <v>jose.rivas@economiayfinanzas.gob.bo</v>
          </cell>
        </row>
        <row r="9">
          <cell r="A9">
            <v>10</v>
          </cell>
          <cell r="B9">
            <v>2</v>
          </cell>
          <cell r="C9" t="str">
            <v>Ministerio de Relaciones Exteriores</v>
          </cell>
          <cell r="D9" t="str">
            <v>Emma Ticonipa</v>
          </cell>
          <cell r="E9" t="str">
            <v>Judith Machicado</v>
          </cell>
          <cell r="F9" t="str">
            <v>2183333 - 1648</v>
          </cell>
          <cell r="G9" t="str">
            <v>judith.machicado@economiayfinanzas.gob.bo</v>
          </cell>
        </row>
        <row r="10">
          <cell r="A10">
            <v>15</v>
          </cell>
          <cell r="B10">
            <v>1</v>
          </cell>
          <cell r="C10" t="str">
            <v>Ministerio de Gobierno</v>
          </cell>
          <cell r="D10" t="str">
            <v>Virginia Callisaya</v>
          </cell>
          <cell r="E10" t="str">
            <v>Virginia Callisaya</v>
          </cell>
          <cell r="F10" t="str">
            <v>2183333 - 1645</v>
          </cell>
          <cell r="G10" t="str">
            <v>virginia.callisaya@economiayfinanzas.gob.bo</v>
          </cell>
        </row>
        <row r="11">
          <cell r="A11">
            <v>16</v>
          </cell>
          <cell r="B11">
            <v>1</v>
          </cell>
          <cell r="C11" t="str">
            <v>Ministerio de Educación</v>
          </cell>
          <cell r="D11" t="str">
            <v>Emma Ticonipa</v>
          </cell>
          <cell r="E11" t="str">
            <v>Emma Ticonipa</v>
          </cell>
          <cell r="F11" t="str">
            <v>2183333 - 1635</v>
          </cell>
          <cell r="G11" t="str">
            <v>emma.ticonipa@economiayfinanzas.gob.bo</v>
          </cell>
        </row>
        <row r="12">
          <cell r="A12">
            <v>20</v>
          </cell>
          <cell r="B12">
            <v>1</v>
          </cell>
          <cell r="C12" t="str">
            <v>Ministerio de Defensa</v>
          </cell>
          <cell r="D12" t="str">
            <v>Huascar Nova</v>
          </cell>
          <cell r="E12" t="str">
            <v>Rommel Cuba</v>
          </cell>
          <cell r="F12" t="str">
            <v>2183333 - 1649</v>
          </cell>
          <cell r="G12" t="str">
            <v>rommel.cuba@economiayfinanzas.gob.bo</v>
          </cell>
        </row>
        <row r="13">
          <cell r="A13">
            <v>25</v>
          </cell>
          <cell r="B13">
            <v>2</v>
          </cell>
          <cell r="C13" t="str">
            <v>Ministerio de la Presidencia</v>
          </cell>
          <cell r="D13" t="str">
            <v>Judith Machicado</v>
          </cell>
          <cell r="E13" t="str">
            <v>Emma Ticonipa</v>
          </cell>
          <cell r="F13" t="str">
            <v>2183333 - 1635</v>
          </cell>
          <cell r="G13" t="str">
            <v>emma.ticonipa@economiayfinanzas.gob.bo</v>
          </cell>
        </row>
        <row r="14">
          <cell r="A14">
            <v>30</v>
          </cell>
          <cell r="B14">
            <v>2</v>
          </cell>
          <cell r="C14" t="str">
            <v>Ministerio de Justicia y Transparencia Institucional</v>
          </cell>
          <cell r="D14" t="str">
            <v>Judith Machicado</v>
          </cell>
          <cell r="E14" t="str">
            <v>Yesenia Apaza</v>
          </cell>
          <cell r="F14" t="str">
            <v>2183333 - 1637</v>
          </cell>
          <cell r="G14" t="str">
            <v>yesenia.apaza@economiayfinanzas.gob.bo</v>
          </cell>
        </row>
        <row r="15">
          <cell r="A15">
            <v>35</v>
          </cell>
          <cell r="B15">
            <v>2</v>
          </cell>
          <cell r="C15" t="str">
            <v>Ministerio de Economía y Finanzas Públicas</v>
          </cell>
          <cell r="D15" t="str">
            <v>José Rivas</v>
          </cell>
          <cell r="E15" t="str">
            <v>Yesenia Apaza</v>
          </cell>
          <cell r="F15" t="str">
            <v>2183333 - 1637</v>
          </cell>
          <cell r="G15" t="str">
            <v>yesenia.apaza@economiayfinanzas.gob.bo</v>
          </cell>
        </row>
        <row r="16">
          <cell r="A16">
            <v>41</v>
          </cell>
          <cell r="B16">
            <v>1</v>
          </cell>
          <cell r="C16" t="str">
            <v>Ministerio de Desarrollo Productivo y Economía Plural</v>
          </cell>
          <cell r="D16" t="str">
            <v>Virginia Callisaya</v>
          </cell>
          <cell r="E16" t="str">
            <v>Virginia Huanca</v>
          </cell>
          <cell r="F16" t="str">
            <v>2183333 - 1636</v>
          </cell>
          <cell r="G16" t="str">
            <v>virginia.huanca@economiayfinanzas.gob.bo</v>
          </cell>
        </row>
        <row r="17">
          <cell r="A17">
            <v>46</v>
          </cell>
          <cell r="B17">
            <v>1</v>
          </cell>
          <cell r="C17" t="str">
            <v>Ministerio de Salud y Deportes</v>
          </cell>
          <cell r="D17" t="str">
            <v>Yesenia Apaza</v>
          </cell>
          <cell r="E17" t="str">
            <v>Rommel Cuba</v>
          </cell>
          <cell r="F17" t="str">
            <v>2183333 - 1649</v>
          </cell>
          <cell r="G17" t="str">
            <v>rommel.cuba@economiayfinanzas.gob.bo</v>
          </cell>
        </row>
        <row r="18">
          <cell r="A18">
            <v>47</v>
          </cell>
          <cell r="B18">
            <v>2</v>
          </cell>
          <cell r="C18" t="str">
            <v>Ministerio de Desarrollo Rural y Tierras</v>
          </cell>
          <cell r="D18" t="str">
            <v>Rommel Cuba</v>
          </cell>
          <cell r="E18" t="str">
            <v>Guadalupe Challco</v>
          </cell>
          <cell r="F18" t="str">
            <v>2183333 - 1640</v>
          </cell>
          <cell r="G18" t="str">
            <v>guadalupe.challco@economiayfinanzas.gob.bo</v>
          </cell>
        </row>
        <row r="19">
          <cell r="A19">
            <v>53</v>
          </cell>
          <cell r="B19">
            <v>2</v>
          </cell>
          <cell r="C19" t="str">
            <v>Ministerio de Culturas, Descolonización y Despatriarcalización</v>
          </cell>
          <cell r="D19" t="str">
            <v>Virginia Huanca</v>
          </cell>
          <cell r="E19" t="str">
            <v>Virginia Callisaya</v>
          </cell>
          <cell r="F19" t="str">
            <v>2183333 - 1645</v>
          </cell>
          <cell r="G19" t="str">
            <v>virginia.callisaya@economiayfinanzas.gob.bo</v>
          </cell>
        </row>
        <row r="20">
          <cell r="A20">
            <v>66</v>
          </cell>
          <cell r="B20">
            <v>2</v>
          </cell>
          <cell r="C20" t="str">
            <v>Ministerio de Planificación del Desarrollo</v>
          </cell>
          <cell r="D20" t="str">
            <v>Jorge Vargas</v>
          </cell>
          <cell r="E20" t="str">
            <v>Huascar Nova</v>
          </cell>
          <cell r="F20" t="str">
            <v>2183333 - 1651</v>
          </cell>
          <cell r="G20" t="str">
            <v>huascar.nova@economiayfinanzas.gob.bo</v>
          </cell>
        </row>
        <row r="21">
          <cell r="A21">
            <v>70</v>
          </cell>
          <cell r="B21">
            <v>2</v>
          </cell>
          <cell r="C21" t="str">
            <v>Ministerio de Trabajo, Empleo y Previsión Social</v>
          </cell>
          <cell r="D21" t="str">
            <v>Belén Espejo</v>
          </cell>
          <cell r="E21" t="str">
            <v>Huascar Nova</v>
          </cell>
          <cell r="F21" t="str">
            <v>2183333 - 1651</v>
          </cell>
          <cell r="G21" t="str">
            <v>huascar.nova@economiayfinanzas.gob.bo</v>
          </cell>
        </row>
        <row r="22">
          <cell r="A22">
            <v>76</v>
          </cell>
          <cell r="B22">
            <v>3</v>
          </cell>
          <cell r="C22" t="str">
            <v>Ministerio de Minería y Metalurgia</v>
          </cell>
          <cell r="D22" t="str">
            <v>Belén Espejo</v>
          </cell>
          <cell r="E22" t="str">
            <v>Jeovana Zabala</v>
          </cell>
          <cell r="F22" t="str">
            <v>2183333 - 1663</v>
          </cell>
          <cell r="G22" t="str">
            <v>jeovana.zabala@economiayfinanzas.gob.bo</v>
          </cell>
        </row>
        <row r="23">
          <cell r="A23">
            <v>78</v>
          </cell>
          <cell r="B23">
            <v>3</v>
          </cell>
          <cell r="C23" t="str">
            <v>Ministerio de Hidrocarburos y Energías</v>
          </cell>
          <cell r="D23" t="str">
            <v>Yesenia Apaza</v>
          </cell>
          <cell r="E23" t="str">
            <v>Belén Espejo</v>
          </cell>
          <cell r="F23" t="str">
            <v>2183333 - 1644</v>
          </cell>
          <cell r="G23" t="str">
            <v>belen.espejo@economiayfinanzas.gob.bo</v>
          </cell>
        </row>
        <row r="24">
          <cell r="A24">
            <v>81</v>
          </cell>
          <cell r="B24">
            <v>2</v>
          </cell>
          <cell r="C24" t="str">
            <v>Ministerio de Obras Públicas, Servicios y Vivienda</v>
          </cell>
          <cell r="D24" t="str">
            <v>Rommel Cuba</v>
          </cell>
          <cell r="E24" t="str">
            <v>Judith Machicado</v>
          </cell>
          <cell r="F24" t="str">
            <v>2183333 - 1648</v>
          </cell>
          <cell r="G24" t="str">
            <v>judith.machicado@economiayfinanzas.gob.bo</v>
          </cell>
        </row>
        <row r="25">
          <cell r="A25">
            <v>86</v>
          </cell>
          <cell r="B25">
            <v>1</v>
          </cell>
          <cell r="C25" t="str">
            <v>Ministerio de Medio Ambiente y Agua</v>
          </cell>
          <cell r="D25" t="str">
            <v>Guadalupe Challco</v>
          </cell>
          <cell r="E25" t="str">
            <v>Jorge Vargas</v>
          </cell>
          <cell r="F25" t="str">
            <v>2183333 - 1633</v>
          </cell>
          <cell r="G25" t="str">
            <v>jorge.vargas@economiayfinanzas.gob.bo</v>
          </cell>
        </row>
        <row r="26">
          <cell r="A26">
            <v>95</v>
          </cell>
          <cell r="B26">
            <v>3</v>
          </cell>
          <cell r="C26" t="str">
            <v>Consejo Supremo de Defensa Plurinacional</v>
          </cell>
          <cell r="D26" t="str">
            <v>Huascar Nova</v>
          </cell>
          <cell r="E26" t="str">
            <v>Rommel Cuba</v>
          </cell>
          <cell r="F26" t="str">
            <v>2183333 - 1649</v>
          </cell>
          <cell r="G26" t="str">
            <v>rommel.cuba@economiayfinanzas.gob.bo</v>
          </cell>
        </row>
        <row r="27">
          <cell r="A27" t="str">
            <v>99 - 01</v>
          </cell>
          <cell r="B27">
            <v>3</v>
          </cell>
          <cell r="C27" t="str">
            <v>Tesoro General de la Nación</v>
          </cell>
          <cell r="D27" t="str">
            <v>Guadalupe Challco</v>
          </cell>
          <cell r="E27" t="str">
            <v>Guadalupe Challco</v>
          </cell>
          <cell r="F27" t="str">
            <v>2183333 - 1640</v>
          </cell>
          <cell r="G27" t="str">
            <v>guadalupe.challco@economiayfinanzas.gob.bo</v>
          </cell>
        </row>
        <row r="28">
          <cell r="A28" t="str">
            <v>99 - 02</v>
          </cell>
          <cell r="B28">
            <v>2</v>
          </cell>
          <cell r="C28" t="str">
            <v>Tesoro General de la Nación</v>
          </cell>
          <cell r="D28" t="str">
            <v>Yesenia Apaza</v>
          </cell>
          <cell r="E28" t="str">
            <v>Virginia Huanca</v>
          </cell>
          <cell r="F28" t="str">
            <v>2183333 - 1636</v>
          </cell>
          <cell r="G28" t="str">
            <v>virginia.huanca@economiayfinanzas.gob.bo</v>
          </cell>
        </row>
        <row r="29">
          <cell r="A29" t="str">
            <v>99 - 03</v>
          </cell>
          <cell r="B29">
            <v>2</v>
          </cell>
          <cell r="C29" t="str">
            <v>Tesoro General de la Nación</v>
          </cell>
          <cell r="D29" t="str">
            <v>Judith Machicado</v>
          </cell>
          <cell r="E29" t="str">
            <v>Belén Espejo</v>
          </cell>
          <cell r="F29" t="str">
            <v>2183333 - 1644</v>
          </cell>
          <cell r="G29" t="str">
            <v>belen.espejo@economiayfinanzas.gob.bo</v>
          </cell>
        </row>
        <row r="30">
          <cell r="A30" t="str">
            <v>99 - 04</v>
          </cell>
          <cell r="B30">
            <v>2</v>
          </cell>
          <cell r="C30" t="str">
            <v>Tesoro General de la Nación</v>
          </cell>
          <cell r="D30" t="str">
            <v>Guadalupe Challco</v>
          </cell>
          <cell r="E30" t="str">
            <v>Guadalupe Challco</v>
          </cell>
          <cell r="F30" t="str">
            <v>2183333 - 1640</v>
          </cell>
          <cell r="G30" t="str">
            <v>guadalupe.challco@economiayfinanzas.gob.bo</v>
          </cell>
        </row>
        <row r="31">
          <cell r="A31" t="str">
            <v>99 - 07</v>
          </cell>
          <cell r="B31">
            <v>3</v>
          </cell>
          <cell r="C31" t="str">
            <v>Tesoro General de la Nación</v>
          </cell>
          <cell r="D31" t="str">
            <v>Yesenia Apaza</v>
          </cell>
          <cell r="E31" t="str">
            <v>Guadalupe Challco</v>
          </cell>
          <cell r="F31" t="str">
            <v>2183333 - 1640</v>
          </cell>
          <cell r="G31" t="str">
            <v>guadalupe.challco@economiayfinanzas.gob.bo</v>
          </cell>
        </row>
        <row r="32">
          <cell r="A32">
            <v>108</v>
          </cell>
          <cell r="B32">
            <v>3</v>
          </cell>
          <cell r="C32" t="str">
            <v>Orquesta Sinfónica Nacional</v>
          </cell>
          <cell r="D32" t="str">
            <v>Jorge Vargas</v>
          </cell>
          <cell r="E32" t="str">
            <v>Jorge Vargas</v>
          </cell>
          <cell r="F32" t="str">
            <v>2183333 - 1633</v>
          </cell>
          <cell r="G32" t="str">
            <v>jorge.vargas@economiayfinanzas.gob.bo</v>
          </cell>
        </row>
        <row r="33">
          <cell r="A33">
            <v>109</v>
          </cell>
          <cell r="B33">
            <v>3</v>
          </cell>
          <cell r="C33" t="str">
            <v>Conservatorio Nacional de Música</v>
          </cell>
          <cell r="D33" t="str">
            <v>Jorge Vargas</v>
          </cell>
          <cell r="E33" t="str">
            <v>Jorge Vargas</v>
          </cell>
          <cell r="F33" t="str">
            <v>2183333 - 1633</v>
          </cell>
          <cell r="G33" t="str">
            <v>jorge.vargas@economiayfinanzas.gob.bo</v>
          </cell>
        </row>
        <row r="34">
          <cell r="A34">
            <v>111</v>
          </cell>
          <cell r="B34">
            <v>3</v>
          </cell>
          <cell r="C34" t="str">
            <v>Instituto Boliviano de la Ceguera</v>
          </cell>
          <cell r="D34" t="str">
            <v>Virginia Callisaya</v>
          </cell>
          <cell r="E34" t="str">
            <v>Virginia Callisaya</v>
          </cell>
          <cell r="F34" t="str">
            <v>2183333 - 1645</v>
          </cell>
          <cell r="G34" t="str">
            <v>virginia.callisaya@economiayfinanzas.gob.bo</v>
          </cell>
        </row>
        <row r="35">
          <cell r="A35">
            <v>117</v>
          </cell>
          <cell r="B35">
            <v>2</v>
          </cell>
          <cell r="C35" t="str">
            <v>Dirección General de Aeronáutica Civil</v>
          </cell>
          <cell r="D35" t="str">
            <v>Emma Ticonipa</v>
          </cell>
          <cell r="E35" t="str">
            <v>Emma Ticonipa</v>
          </cell>
          <cell r="F35" t="str">
            <v>2183333 - 1635</v>
          </cell>
          <cell r="G35" t="str">
            <v>emma.ticonipa@economiayfinanzas.gob.bo</v>
          </cell>
        </row>
        <row r="36">
          <cell r="A36">
            <v>119</v>
          </cell>
          <cell r="B36">
            <v>2</v>
          </cell>
          <cell r="C36" t="str">
            <v>Agencia para el Des. de la Soc. de la Información Boliviana</v>
          </cell>
          <cell r="D36" t="str">
            <v>Guadalupe Challco</v>
          </cell>
          <cell r="E36" t="str">
            <v>Virginia Callisaya</v>
          </cell>
          <cell r="F36" t="str">
            <v>2183333 - 1645</v>
          </cell>
          <cell r="G36" t="str">
            <v>virginia.callisaya@economiayfinanzas.gob.bo</v>
          </cell>
        </row>
        <row r="37">
          <cell r="A37">
            <v>124</v>
          </cell>
          <cell r="B37">
            <v>3</v>
          </cell>
          <cell r="C37" t="str">
            <v>Academia Nacional de Ciencias</v>
          </cell>
          <cell r="D37" t="str">
            <v>Judith Machicado</v>
          </cell>
          <cell r="E37" t="str">
            <v>Jeovana Zabala</v>
          </cell>
          <cell r="F37" t="str">
            <v>2183333 - 1663</v>
          </cell>
          <cell r="G37" t="str">
            <v>jeovana.zabala@economiayfinanzas.gob.bo</v>
          </cell>
        </row>
        <row r="38">
          <cell r="A38">
            <v>129</v>
          </cell>
          <cell r="B38">
            <v>3</v>
          </cell>
          <cell r="C38" t="str">
            <v>Escuela de Gestión Pública Plurinacional</v>
          </cell>
          <cell r="D38" t="str">
            <v>Guadalupe Challco</v>
          </cell>
          <cell r="E38" t="str">
            <v>José Rivas</v>
          </cell>
          <cell r="F38" t="str">
            <v>2183333 - 1632</v>
          </cell>
          <cell r="G38" t="str">
            <v>jose.rivas@economiayfinanzas.gob.bo</v>
          </cell>
        </row>
        <row r="39">
          <cell r="A39">
            <v>130</v>
          </cell>
          <cell r="B39">
            <v>3</v>
          </cell>
          <cell r="C39" t="str">
            <v>Fondo de Financiamiento para la Minería</v>
          </cell>
          <cell r="D39" t="str">
            <v>Jorge Vargas</v>
          </cell>
          <cell r="E39" t="str">
            <v>Jorge Vargas</v>
          </cell>
          <cell r="F39" t="str">
            <v>2183333 - 1633</v>
          </cell>
          <cell r="G39" t="str">
            <v>jorge.vargas@economiayfinanzas.gob.bo</v>
          </cell>
        </row>
        <row r="40">
          <cell r="A40">
            <v>132</v>
          </cell>
          <cell r="B40">
            <v>1</v>
          </cell>
          <cell r="C40" t="str">
            <v>Servicio de Desarrollo de las Empresas Púb. Productivas</v>
          </cell>
          <cell r="D40" t="str">
            <v>Rommel Cuba</v>
          </cell>
          <cell r="E40" t="str">
            <v>Rommel Cuba</v>
          </cell>
          <cell r="F40" t="str">
            <v>2183333 - 1649</v>
          </cell>
          <cell r="G40" t="str">
            <v>rommel.cuba@economiayfinanzas.gob.bo</v>
          </cell>
        </row>
        <row r="41">
          <cell r="A41">
            <v>133</v>
          </cell>
          <cell r="B41">
            <v>3</v>
          </cell>
          <cell r="C41" t="str">
            <v>Lotería Nacional de Beneficencia y Salubridad</v>
          </cell>
          <cell r="D41" t="str">
            <v>Guadalupe Challco</v>
          </cell>
          <cell r="E41" t="str">
            <v>Jorge Vargas</v>
          </cell>
          <cell r="F41" t="str">
            <v>2183333 - 1633</v>
          </cell>
          <cell r="G41" t="str">
            <v>jorge.vargas@economiayfinanzas.gob.bo</v>
          </cell>
        </row>
        <row r="42">
          <cell r="A42">
            <v>134</v>
          </cell>
          <cell r="B42">
            <v>3</v>
          </cell>
          <cell r="C42" t="str">
            <v>Consejo Nacional de Vivienda Policial</v>
          </cell>
          <cell r="D42" t="str">
            <v>Belén Espejo</v>
          </cell>
          <cell r="E42" t="str">
            <v>Belén Espejo</v>
          </cell>
          <cell r="F42" t="str">
            <v>2183333 - 1644</v>
          </cell>
          <cell r="G42" t="str">
            <v>belen.espejo@economiayfinanzas.gob.bo</v>
          </cell>
        </row>
        <row r="43">
          <cell r="A43">
            <v>137</v>
          </cell>
          <cell r="B43">
            <v>3</v>
          </cell>
          <cell r="C43" t="str">
            <v>Comité Ejecutivo de la Universidad Boliviana</v>
          </cell>
          <cell r="D43" t="str">
            <v>Emma Ticonipa</v>
          </cell>
          <cell r="E43" t="str">
            <v>Huascar Nova</v>
          </cell>
          <cell r="F43" t="str">
            <v>2183333 - 1651</v>
          </cell>
          <cell r="G43" t="str">
            <v>huascar.nova@economiayfinanzas.gob.bo</v>
          </cell>
        </row>
        <row r="44">
          <cell r="A44">
            <v>138</v>
          </cell>
          <cell r="B44">
            <v>3</v>
          </cell>
          <cell r="C44" t="str">
            <v>Universidad Mayor Real y Pontificia de San Francisco Xavier</v>
          </cell>
          <cell r="D44" t="str">
            <v>Judith Machicado</v>
          </cell>
          <cell r="E44" t="str">
            <v>Judith Machicado</v>
          </cell>
          <cell r="F44" t="str">
            <v>2183333 - 1648</v>
          </cell>
          <cell r="G44" t="str">
            <v>judith.machicado@economiayfinanzas.gob.bo</v>
          </cell>
        </row>
        <row r="45">
          <cell r="A45">
            <v>139</v>
          </cell>
          <cell r="C45" t="str">
            <v>Universidad Mayor de San Andrés</v>
          </cell>
          <cell r="D45" t="str">
            <v>Judith Machicado</v>
          </cell>
          <cell r="E45" t="str">
            <v>Judith Machicado</v>
          </cell>
          <cell r="F45" t="str">
            <v>2183333 - 1648</v>
          </cell>
          <cell r="G45" t="str">
            <v>judith.machicado@economiayfinanzas.gob.bo</v>
          </cell>
        </row>
        <row r="46">
          <cell r="A46">
            <v>140</v>
          </cell>
          <cell r="C46" t="str">
            <v>Universidad Pública de El Alto</v>
          </cell>
          <cell r="D46" t="str">
            <v>Judith Machicado</v>
          </cell>
          <cell r="E46" t="str">
            <v>Judith Machicado</v>
          </cell>
          <cell r="F46" t="str">
            <v>2183333 - 1648</v>
          </cell>
          <cell r="G46" t="str">
            <v>judith.machicado@economiayfinanzas.gob.bo</v>
          </cell>
        </row>
        <row r="47">
          <cell r="A47">
            <v>141</v>
          </cell>
          <cell r="C47" t="str">
            <v>Universidad Mayor de San Simón</v>
          </cell>
          <cell r="D47" t="str">
            <v>Judith Machicado</v>
          </cell>
          <cell r="E47" t="str">
            <v>Judith Machicado</v>
          </cell>
          <cell r="F47" t="str">
            <v>2183333 - 1648</v>
          </cell>
          <cell r="G47" t="str">
            <v>judith.machicado@economiayfinanzas.gob.bo</v>
          </cell>
        </row>
        <row r="48">
          <cell r="A48">
            <v>142</v>
          </cell>
          <cell r="C48" t="str">
            <v>Universidad Técnica de Oruro</v>
          </cell>
          <cell r="D48" t="str">
            <v>Judith Machicado</v>
          </cell>
          <cell r="E48" t="str">
            <v>Judith Machicado</v>
          </cell>
          <cell r="F48" t="str">
            <v>2183333 - 1648</v>
          </cell>
          <cell r="G48" t="str">
            <v>judith.machicado@economiayfinanzas.gob.bo</v>
          </cell>
        </row>
        <row r="49">
          <cell r="A49">
            <v>143</v>
          </cell>
          <cell r="C49" t="str">
            <v>Universidad Autónoma Tomás Frías</v>
          </cell>
          <cell r="D49" t="str">
            <v>Judith Machicado</v>
          </cell>
          <cell r="E49" t="str">
            <v>Judith Machicado</v>
          </cell>
          <cell r="F49" t="str">
            <v>2183333 - 1648</v>
          </cell>
          <cell r="G49" t="str">
            <v>judith.machicado@economiayfinanzas.gob.bo</v>
          </cell>
        </row>
        <row r="50">
          <cell r="A50">
            <v>144</v>
          </cell>
          <cell r="C50" t="str">
            <v>Universidad Nacional Siglo XX</v>
          </cell>
          <cell r="D50" t="str">
            <v>Judith Machicado</v>
          </cell>
          <cell r="E50" t="str">
            <v>Judith Machicado</v>
          </cell>
          <cell r="F50" t="str">
            <v>2183333 - 1648</v>
          </cell>
          <cell r="G50" t="str">
            <v>judith.machicado@economiayfinanzas.gob.bo</v>
          </cell>
        </row>
        <row r="51">
          <cell r="A51">
            <v>145</v>
          </cell>
          <cell r="C51" t="str">
            <v>Universidad Autónoma Juan Misael Saracho</v>
          </cell>
          <cell r="D51" t="str">
            <v>Judith Machicado</v>
          </cell>
          <cell r="E51" t="str">
            <v>Judith Machicado</v>
          </cell>
          <cell r="F51" t="str">
            <v>2183333 - 1648</v>
          </cell>
          <cell r="G51" t="str">
            <v>judith.machicado@economiayfinanzas.gob.bo</v>
          </cell>
        </row>
        <row r="52">
          <cell r="A52">
            <v>146</v>
          </cell>
          <cell r="C52" t="str">
            <v>Universidad Autónoma Gabriel René Moreno</v>
          </cell>
          <cell r="D52" t="str">
            <v>Judith Machicado</v>
          </cell>
          <cell r="E52" t="str">
            <v>Judith Machicado</v>
          </cell>
          <cell r="F52" t="str">
            <v>2183333 - 1648</v>
          </cell>
          <cell r="G52" t="str">
            <v>judith.machicado@economiayfinanzas.gob.bo</v>
          </cell>
        </row>
        <row r="53">
          <cell r="A53">
            <v>147</v>
          </cell>
          <cell r="C53" t="str">
            <v>Universidad Autónoma del Beni José Ballivián</v>
          </cell>
          <cell r="D53" t="str">
            <v>Judith Machicado</v>
          </cell>
          <cell r="E53" t="str">
            <v>Judith Machicado</v>
          </cell>
          <cell r="F53" t="str">
            <v>2183333 - 1648</v>
          </cell>
          <cell r="G53" t="str">
            <v>judith.machicado@economiayfinanzas.gob.bo</v>
          </cell>
        </row>
        <row r="54">
          <cell r="A54">
            <v>148</v>
          </cell>
          <cell r="C54" t="str">
            <v>Universidad Amazónica de Pando</v>
          </cell>
          <cell r="D54" t="str">
            <v>Judith Machicado</v>
          </cell>
          <cell r="E54" t="str">
            <v>Judith Machicado</v>
          </cell>
          <cell r="F54" t="str">
            <v>2183333 - 1648</v>
          </cell>
          <cell r="G54" t="str">
            <v>judith.machicado@economiayfinanzas.gob.bo</v>
          </cell>
        </row>
        <row r="55">
          <cell r="A55">
            <v>150</v>
          </cell>
          <cell r="B55">
            <v>3</v>
          </cell>
          <cell r="C55" t="str">
            <v>Proyecto Sucre Ciudad Universitaria</v>
          </cell>
          <cell r="D55" t="str">
            <v>Judith Machicado</v>
          </cell>
          <cell r="E55" t="str">
            <v>Judith Machicado</v>
          </cell>
          <cell r="F55" t="str">
            <v>2183333 - 1648</v>
          </cell>
          <cell r="G55" t="str">
            <v>judith.machicado@economiayfinanzas.gob.bo</v>
          </cell>
        </row>
        <row r="56">
          <cell r="A56">
            <v>152</v>
          </cell>
          <cell r="B56">
            <v>3</v>
          </cell>
          <cell r="C56" t="str">
            <v>Servicio Nacional de Defensa Pública</v>
          </cell>
          <cell r="D56" t="str">
            <v>Emma Ticonipa</v>
          </cell>
          <cell r="E56" t="str">
            <v>Virginia Callisaya</v>
          </cell>
          <cell r="F56" t="str">
            <v>2183333 - 1645</v>
          </cell>
          <cell r="G56" t="str">
            <v>virginia.callisaya@economiayfinanzas.gob.bo</v>
          </cell>
        </row>
        <row r="57">
          <cell r="A57">
            <v>153</v>
          </cell>
          <cell r="B57">
            <v>3</v>
          </cell>
          <cell r="C57" t="str">
            <v>Observatorio Nacional de la Calidad  Educativa</v>
          </cell>
          <cell r="D57" t="str">
            <v>Emma Ticonipa</v>
          </cell>
          <cell r="E57" t="str">
            <v>Virginia Callisaya</v>
          </cell>
          <cell r="F57" t="str">
            <v>2183333 - 1645</v>
          </cell>
          <cell r="G57" t="str">
            <v>virginia.callisaya@economiayfinanzas.gob.bo</v>
          </cell>
        </row>
        <row r="58">
          <cell r="A58">
            <v>154</v>
          </cell>
          <cell r="B58">
            <v>3</v>
          </cell>
          <cell r="C58" t="str">
            <v>Museo Nacional de Historia Natural</v>
          </cell>
          <cell r="D58" t="str">
            <v>Huascar Nova</v>
          </cell>
          <cell r="E58" t="str">
            <v>Huascar Nova</v>
          </cell>
          <cell r="F58" t="str">
            <v>2183333 - 1651</v>
          </cell>
          <cell r="G58" t="str">
            <v>huascar.nova@economiayfinanzas.gob.bo</v>
          </cell>
        </row>
        <row r="59">
          <cell r="A59">
            <v>155</v>
          </cell>
          <cell r="B59">
            <v>3</v>
          </cell>
          <cell r="C59" t="str">
            <v>Dirección del Notariado Plurinacional</v>
          </cell>
          <cell r="D59" t="str">
            <v>Guadalupe Challco</v>
          </cell>
          <cell r="E59" t="str">
            <v>Emma Ticonipa</v>
          </cell>
          <cell r="F59" t="str">
            <v>2183333 - 1635</v>
          </cell>
          <cell r="G59" t="str">
            <v>emma.ticonipa@economiayfinanzas.gob.bo</v>
          </cell>
        </row>
        <row r="60">
          <cell r="A60">
            <v>156</v>
          </cell>
          <cell r="B60">
            <v>3</v>
          </cell>
          <cell r="C60" t="str">
            <v>Servicio Plurinacional de Asistencia a la Víctima</v>
          </cell>
          <cell r="D60" t="str">
            <v>Huascar Nova</v>
          </cell>
          <cell r="E60" t="str">
            <v>Jorge Vargas</v>
          </cell>
          <cell r="F60" t="str">
            <v>2183333 - 1633</v>
          </cell>
          <cell r="G60" t="str">
            <v>jorge.vargas@economiayfinanzas.gob.bo</v>
          </cell>
        </row>
        <row r="61">
          <cell r="A61">
            <v>159</v>
          </cell>
          <cell r="B61">
            <v>3</v>
          </cell>
          <cell r="C61" t="str">
            <v>Oficina Técnica para el Fortalecimiento de la Empresa Pública</v>
          </cell>
          <cell r="D61" t="str">
            <v>Huascar Nova</v>
          </cell>
          <cell r="E61" t="str">
            <v>Huascar Nova</v>
          </cell>
          <cell r="F61" t="str">
            <v>2183333 - 1651</v>
          </cell>
          <cell r="G61" t="str">
            <v>huascar.nova@economiayfinanzas.gob.bo</v>
          </cell>
        </row>
        <row r="62">
          <cell r="A62">
            <v>163</v>
          </cell>
          <cell r="B62">
            <v>3</v>
          </cell>
          <cell r="C62" t="str">
            <v>Agencia Nacional de Hidrocarburos</v>
          </cell>
          <cell r="D62" t="str">
            <v>Rommel Cuba</v>
          </cell>
          <cell r="E62" t="str">
            <v>Rommel Cuba</v>
          </cell>
          <cell r="F62" t="str">
            <v>2183333 - 1649</v>
          </cell>
          <cell r="G62" t="str">
            <v>rommel.cuba@economiayfinanzas.gob.bo</v>
          </cell>
        </row>
        <row r="63">
          <cell r="A63">
            <v>169</v>
          </cell>
          <cell r="B63">
            <v>2</v>
          </cell>
          <cell r="C63" t="str">
            <v>Autoridad General de Impugnación Tributaria</v>
          </cell>
          <cell r="D63" t="str">
            <v>Emma Ticonipa</v>
          </cell>
          <cell r="E63" t="str">
            <v>Emma Ticonipa</v>
          </cell>
          <cell r="F63" t="str">
            <v>2183333 - 1635</v>
          </cell>
          <cell r="G63" t="str">
            <v>emma.ticonipa@economiayfinanzas.gob.bo</v>
          </cell>
        </row>
        <row r="64">
          <cell r="A64">
            <v>170</v>
          </cell>
          <cell r="B64">
            <v>3</v>
          </cell>
          <cell r="C64" t="str">
            <v>Escuela Militar de Ingeniería</v>
          </cell>
          <cell r="D64" t="str">
            <v>Judith Machicado</v>
          </cell>
          <cell r="E64" t="str">
            <v>Judith Machicado</v>
          </cell>
          <cell r="F64" t="str">
            <v>2183333 - 1648</v>
          </cell>
          <cell r="G64" t="str">
            <v>judith.machicado@economiayfinanzas.gob.bo</v>
          </cell>
        </row>
        <row r="65">
          <cell r="A65">
            <v>190</v>
          </cell>
          <cell r="B65">
            <v>3</v>
          </cell>
          <cell r="C65" t="str">
            <v>Autoridad General Jurisdiccional Administrativa Minera</v>
          </cell>
          <cell r="D65" t="str">
            <v>Huascar Nova</v>
          </cell>
          <cell r="E65" t="str">
            <v>Huascar Nova</v>
          </cell>
          <cell r="F65" t="str">
            <v>2183333 - 1651</v>
          </cell>
          <cell r="G65" t="str">
            <v>huascar.nova@economiayfinanzas.gob.bo</v>
          </cell>
        </row>
        <row r="66">
          <cell r="A66">
            <v>192</v>
          </cell>
          <cell r="B66">
            <v>3</v>
          </cell>
          <cell r="C66" t="str">
            <v>Servicio al Mejoramiento de Navegación Amazónica</v>
          </cell>
          <cell r="D66" t="str">
            <v>Virginia Huanca</v>
          </cell>
          <cell r="E66" t="str">
            <v>Virginia Huanca</v>
          </cell>
          <cell r="F66" t="str">
            <v>2183333 - 1636</v>
          </cell>
          <cell r="G66" t="str">
            <v>virginia.huanca@economiayfinanzas.gob.bo</v>
          </cell>
        </row>
        <row r="67">
          <cell r="A67">
            <v>197</v>
          </cell>
          <cell r="B67">
            <v>2</v>
          </cell>
          <cell r="C67" t="str">
            <v>Dirección Estratégica de Reivindicación Marítima</v>
          </cell>
          <cell r="D67" t="str">
            <v>Yesenia Apaza</v>
          </cell>
          <cell r="E67" t="str">
            <v>Virginia Callisaya</v>
          </cell>
          <cell r="F67" t="str">
            <v>2183333 - 1645</v>
          </cell>
          <cell r="G67" t="str">
            <v>virginia.callisaya@economiayfinanzas.gob.bo</v>
          </cell>
        </row>
        <row r="68">
          <cell r="A68">
            <v>200</v>
          </cell>
          <cell r="B68">
            <v>3</v>
          </cell>
          <cell r="C68" t="str">
            <v>Registro Único para la Administración Tributaria Municipal</v>
          </cell>
          <cell r="D68" t="str">
            <v>José Rivas</v>
          </cell>
          <cell r="E68" t="str">
            <v>Guadalupe Challco</v>
          </cell>
          <cell r="F68" t="str">
            <v>2183333 - 1640</v>
          </cell>
          <cell r="G68" t="str">
            <v>guadalupe.challco@economiayfinanzas.gob.bo</v>
          </cell>
        </row>
        <row r="69">
          <cell r="A69">
            <v>203</v>
          </cell>
          <cell r="B69">
            <v>2</v>
          </cell>
          <cell r="C69" t="str">
            <v>Autoridad de Supervisión del Sistema Financiero</v>
          </cell>
          <cell r="D69" t="str">
            <v>Virginia Callisaya</v>
          </cell>
          <cell r="E69" t="str">
            <v>Virginia Callisaya</v>
          </cell>
          <cell r="F69" t="str">
            <v>2183333 - 1645</v>
          </cell>
          <cell r="G69" t="str">
            <v>virginia.callisaya@economiayfinanzas.gob.bo</v>
          </cell>
        </row>
        <row r="70">
          <cell r="A70">
            <v>206</v>
          </cell>
          <cell r="B70">
            <v>2</v>
          </cell>
          <cell r="C70" t="str">
            <v>Instituto Nacional de Estadística</v>
          </cell>
          <cell r="D70" t="str">
            <v>Virginia Callisaya</v>
          </cell>
          <cell r="E70" t="str">
            <v>Virginia Callisaya</v>
          </cell>
          <cell r="F70" t="str">
            <v>2183333 - 1645</v>
          </cell>
          <cell r="G70" t="str">
            <v>virginia.callisaya@economiayfinanzas.gob.bo</v>
          </cell>
        </row>
        <row r="71">
          <cell r="A71">
            <v>210</v>
          </cell>
          <cell r="B71">
            <v>3</v>
          </cell>
          <cell r="C71" t="str">
            <v>Unidad de Análisis de Políticas Sociales y Económicas</v>
          </cell>
          <cell r="D71" t="str">
            <v>Belén Espejo</v>
          </cell>
          <cell r="E71" t="str">
            <v>Jorge Vargas</v>
          </cell>
          <cell r="F71" t="str">
            <v>2183333 - 1633</v>
          </cell>
          <cell r="G71" t="str">
            <v>jorge.vargas@economiayfinanzas.gob.bo</v>
          </cell>
        </row>
        <row r="72">
          <cell r="A72">
            <v>212</v>
          </cell>
          <cell r="B72">
            <v>1</v>
          </cell>
          <cell r="C72" t="str">
            <v>Instituto Nacional de Reforma Agraria</v>
          </cell>
          <cell r="D72" t="str">
            <v>Judith Machicado</v>
          </cell>
          <cell r="E72" t="str">
            <v>Judith Machicado</v>
          </cell>
          <cell r="F72" t="str">
            <v>2183333 - 1648</v>
          </cell>
          <cell r="G72" t="str">
            <v>judith.machicado@economiayfinanzas.gob.bo</v>
          </cell>
        </row>
        <row r="73">
          <cell r="A73">
            <v>213</v>
          </cell>
          <cell r="B73">
            <v>3</v>
          </cell>
          <cell r="C73" t="str">
            <v>Servicio Nacional de Meteorología e Hidrología</v>
          </cell>
          <cell r="D73" t="str">
            <v>Virginia Huanca</v>
          </cell>
          <cell r="E73" t="str">
            <v>Yesenia Apaza</v>
          </cell>
          <cell r="F73" t="str">
            <v>2183333 - 1637</v>
          </cell>
          <cell r="G73" t="str">
            <v>yesenia.apaza@economiayfinanzas.gob.bo</v>
          </cell>
        </row>
        <row r="74">
          <cell r="A74">
            <v>221</v>
          </cell>
          <cell r="B74">
            <v>3</v>
          </cell>
          <cell r="C74" t="str">
            <v>SENARECOM</v>
          </cell>
          <cell r="D74" t="str">
            <v>Virginia Huanca</v>
          </cell>
          <cell r="E74" t="str">
            <v>Virginia Huanca</v>
          </cell>
          <cell r="F74" t="str">
            <v>2183333 - 1636</v>
          </cell>
          <cell r="G74" t="str">
            <v>virginia.huanca@economiayfinanzas.gob.bo</v>
          </cell>
        </row>
        <row r="75">
          <cell r="A75">
            <v>222</v>
          </cell>
          <cell r="B75">
            <v>2</v>
          </cell>
          <cell r="C75" t="str">
            <v>Instituto Nacional de Innovación Agropecuaria y Forestal</v>
          </cell>
          <cell r="D75" t="str">
            <v>Yesenia Apaza</v>
          </cell>
          <cell r="E75" t="str">
            <v>Yesenia Apaza</v>
          </cell>
          <cell r="F75" t="str">
            <v>2183333 - 1637</v>
          </cell>
          <cell r="G75" t="str">
            <v>yesenia.apaza@economiayfinanzas.gob.bo</v>
          </cell>
        </row>
        <row r="76">
          <cell r="A76">
            <v>223</v>
          </cell>
          <cell r="B76">
            <v>3</v>
          </cell>
          <cell r="C76" t="str">
            <v>Fondo Nacional de Desarrollo Forestal</v>
          </cell>
          <cell r="D76" t="str">
            <v>Judith Machicado</v>
          </cell>
          <cell r="E76" t="str">
            <v>Judith Machicado</v>
          </cell>
          <cell r="F76" t="str">
            <v>2183333 - 1648</v>
          </cell>
          <cell r="G76" t="str">
            <v>judith.machicado@economiayfinanzas.gob.bo</v>
          </cell>
        </row>
        <row r="77">
          <cell r="A77">
            <v>224</v>
          </cell>
          <cell r="B77">
            <v>3</v>
          </cell>
          <cell r="C77" t="str">
            <v>Insumos Bolivia</v>
          </cell>
          <cell r="D77" t="str">
            <v>Jorge Vargas</v>
          </cell>
          <cell r="E77" t="str">
            <v>Huascar Nova</v>
          </cell>
          <cell r="F77" t="str">
            <v>2183333 - 1651</v>
          </cell>
          <cell r="G77" t="str">
            <v>huascar.nova@economiayfinanzas.gob.bo</v>
          </cell>
        </row>
        <row r="78">
          <cell r="A78">
            <v>225</v>
          </cell>
          <cell r="B78">
            <v>2</v>
          </cell>
          <cell r="C78" t="str">
            <v>Serv. Nal. para la Sostenibilidad del Saneamiento Básico</v>
          </cell>
          <cell r="D78" t="str">
            <v>Guadalupe Challco</v>
          </cell>
          <cell r="E78" t="str">
            <v>Rommel Cuba</v>
          </cell>
          <cell r="F78" t="str">
            <v>2183333 - 1649</v>
          </cell>
          <cell r="G78" t="str">
            <v>rommel.cuba@economiayfinanzas.gob.bo</v>
          </cell>
        </row>
        <row r="79">
          <cell r="A79">
            <v>226</v>
          </cell>
          <cell r="B79">
            <v>3</v>
          </cell>
          <cell r="C79" t="str">
            <v>Servicio Estatal de Autonomías</v>
          </cell>
          <cell r="D79" t="str">
            <v>Virginia Huanca</v>
          </cell>
          <cell r="E79" t="str">
            <v>Virginia Huanca</v>
          </cell>
          <cell r="F79" t="str">
            <v>2183333 - 1636</v>
          </cell>
          <cell r="G79" t="str">
            <v>virginia.huanca@economiayfinanzas.gob.bo</v>
          </cell>
        </row>
        <row r="80">
          <cell r="A80">
            <v>227</v>
          </cell>
          <cell r="B80">
            <v>3</v>
          </cell>
          <cell r="C80" t="str">
            <v>Zona Franca Comercial e Industrial de Cobija</v>
          </cell>
          <cell r="D80" t="str">
            <v>Virginia Huanca</v>
          </cell>
          <cell r="E80" t="str">
            <v>Virginia Huanca</v>
          </cell>
          <cell r="F80" t="str">
            <v>2183333 - 1636</v>
          </cell>
          <cell r="G80" t="str">
            <v>virginia.huanca@economiayfinanzas.gob.bo</v>
          </cell>
        </row>
        <row r="81">
          <cell r="A81">
            <v>234</v>
          </cell>
          <cell r="B81">
            <v>3</v>
          </cell>
          <cell r="C81" t="str">
            <v>Servicio Geológico Minero</v>
          </cell>
          <cell r="D81" t="str">
            <v>Virginia Callisaya</v>
          </cell>
          <cell r="E81" t="str">
            <v>Virginia Callisaya</v>
          </cell>
          <cell r="F81" t="str">
            <v>2183333 - 1645</v>
          </cell>
          <cell r="G81" t="str">
            <v>virginia.callisaya@economiayfinanzas.gob.bo</v>
          </cell>
        </row>
        <row r="82">
          <cell r="A82">
            <v>243</v>
          </cell>
          <cell r="B82">
            <v>3</v>
          </cell>
          <cell r="C82" t="str">
            <v>Servicio Nacional de Hidrografía Naval</v>
          </cell>
          <cell r="D82" t="str">
            <v>Virginia Callisaya</v>
          </cell>
          <cell r="E82" t="str">
            <v>Yesenia Apaza</v>
          </cell>
          <cell r="F82" t="str">
            <v>2183333 - 1637</v>
          </cell>
          <cell r="G82" t="str">
            <v>yesenia.apaza@economiayfinanzas.gob.bo</v>
          </cell>
        </row>
        <row r="83">
          <cell r="A83">
            <v>244</v>
          </cell>
          <cell r="B83">
            <v>3</v>
          </cell>
          <cell r="C83" t="str">
            <v>Servicio Nacional de Aerofotogrametría</v>
          </cell>
          <cell r="D83" t="str">
            <v>José Rivas</v>
          </cell>
          <cell r="E83" t="str">
            <v>José Rivas</v>
          </cell>
          <cell r="F83" t="str">
            <v>2183333 - 1632</v>
          </cell>
          <cell r="G83" t="str">
            <v>jose.rivas@economiayfinanzas.gob.bo</v>
          </cell>
        </row>
        <row r="84">
          <cell r="A84">
            <v>245</v>
          </cell>
          <cell r="B84">
            <v>3</v>
          </cell>
          <cell r="C84" t="str">
            <v>Servicio Geodésico de Mapas</v>
          </cell>
          <cell r="D84" t="str">
            <v>Huascar Nova</v>
          </cell>
          <cell r="E84" t="str">
            <v>Huascar Nova</v>
          </cell>
          <cell r="F84" t="str">
            <v>2183333 - 1651</v>
          </cell>
          <cell r="G84" t="str">
            <v>huascar.nova@economiayfinanzas.gob.bo</v>
          </cell>
        </row>
        <row r="85">
          <cell r="A85">
            <v>249</v>
          </cell>
          <cell r="B85">
            <v>2</v>
          </cell>
          <cell r="C85" t="str">
            <v>Centro de Abastecimiento y Suministros de Salud</v>
          </cell>
          <cell r="D85" t="str">
            <v>Yesenia Apaza</v>
          </cell>
          <cell r="E85" t="str">
            <v>Yesenia Apaza</v>
          </cell>
          <cell r="F85" t="str">
            <v>2183333 - 1637</v>
          </cell>
          <cell r="G85" t="str">
            <v>yesenia.apaza@economiayfinanzas.gob.bo</v>
          </cell>
        </row>
        <row r="86">
          <cell r="A86">
            <v>251</v>
          </cell>
          <cell r="B86">
            <v>3</v>
          </cell>
          <cell r="C86" t="str">
            <v>Instituto Nacional de Salud Ocupacional</v>
          </cell>
          <cell r="D86" t="str">
            <v>Huascar Nova</v>
          </cell>
          <cell r="E86" t="str">
            <v>Jorge Vargas</v>
          </cell>
          <cell r="F86" t="str">
            <v>2183333 - 1633</v>
          </cell>
          <cell r="G86" t="str">
            <v>jorge.vargas@economiayfinanzas.gob.bo</v>
          </cell>
        </row>
        <row r="87">
          <cell r="A87">
            <v>253</v>
          </cell>
          <cell r="B87">
            <v>1</v>
          </cell>
          <cell r="C87" t="str">
            <v>Entidad Ejecutora de Medio Ambiente y Agua</v>
          </cell>
          <cell r="D87" t="str">
            <v>Virginia Huanca</v>
          </cell>
          <cell r="E87" t="str">
            <v>Belén Espejo</v>
          </cell>
          <cell r="F87" t="str">
            <v>2183333 - 1644</v>
          </cell>
          <cell r="G87" t="str">
            <v>belen.espejo@economiayfinanzas.gob.bo</v>
          </cell>
        </row>
        <row r="88">
          <cell r="A88">
            <v>254</v>
          </cell>
          <cell r="B88">
            <v>2</v>
          </cell>
          <cell r="C88" t="str">
            <v>Instituto del Seguro Agrario</v>
          </cell>
          <cell r="D88" t="str">
            <v>Belén Espejo</v>
          </cell>
          <cell r="E88" t="str">
            <v>Belén Espejo</v>
          </cell>
          <cell r="F88" t="str">
            <v>2183333 - 1644</v>
          </cell>
          <cell r="G88" t="str">
            <v>belen.espejo@economiayfinanzas.gob.bo</v>
          </cell>
        </row>
        <row r="89">
          <cell r="A89">
            <v>265</v>
          </cell>
          <cell r="B89">
            <v>3</v>
          </cell>
          <cell r="C89" t="str">
            <v>Direc. Dptal. de Educación  Chuquisaca</v>
          </cell>
          <cell r="D89" t="str">
            <v>Belén Espejo</v>
          </cell>
          <cell r="E89" t="str">
            <v>Jeovana Zabala</v>
          </cell>
          <cell r="F89" t="str">
            <v>2183333 - 1663</v>
          </cell>
          <cell r="G89" t="str">
            <v>jeovana.zabala@economiayfinanzas.gob.bo</v>
          </cell>
        </row>
        <row r="90">
          <cell r="A90">
            <v>266</v>
          </cell>
          <cell r="B90">
            <v>3</v>
          </cell>
          <cell r="C90" t="str">
            <v>Direc. Dptal. de Educación La Paz</v>
          </cell>
          <cell r="D90" t="str">
            <v>Belén Espejo</v>
          </cell>
          <cell r="E90" t="str">
            <v>Jeovana Zabala</v>
          </cell>
          <cell r="F90" t="str">
            <v>2183333 - 1663</v>
          </cell>
          <cell r="G90" t="str">
            <v>jeovana.zabala@economiayfinanzas.gob.bo</v>
          </cell>
        </row>
        <row r="91">
          <cell r="A91">
            <v>267</v>
          </cell>
          <cell r="B91">
            <v>3</v>
          </cell>
          <cell r="C91" t="str">
            <v>Direc. Dptal. de Educación Cochabamba</v>
          </cell>
          <cell r="D91" t="str">
            <v>Belén Espejo</v>
          </cell>
          <cell r="E91" t="str">
            <v>Jeovana Zabala</v>
          </cell>
          <cell r="F91" t="str">
            <v>2183333 - 1663</v>
          </cell>
          <cell r="G91" t="str">
            <v>jeovana.zabala@economiayfinanzas.gob.bo</v>
          </cell>
        </row>
        <row r="92">
          <cell r="A92">
            <v>268</v>
          </cell>
          <cell r="B92">
            <v>3</v>
          </cell>
          <cell r="C92" t="str">
            <v>Direc. Dptal. de Educación Oruro</v>
          </cell>
          <cell r="D92" t="str">
            <v>Belén Espejo</v>
          </cell>
          <cell r="E92" t="str">
            <v>Jeovana Zabala</v>
          </cell>
          <cell r="F92" t="str">
            <v>2183333 - 1663</v>
          </cell>
          <cell r="G92" t="str">
            <v>jeovana.zabala@economiayfinanzas.gob.bo</v>
          </cell>
        </row>
        <row r="93">
          <cell r="A93">
            <v>269</v>
          </cell>
          <cell r="B93">
            <v>3</v>
          </cell>
          <cell r="C93" t="str">
            <v>Direc. Dptal. de Educación Potosí</v>
          </cell>
          <cell r="D93" t="str">
            <v>Belén Espejo</v>
          </cell>
          <cell r="E93" t="str">
            <v>Jeovana Zabala</v>
          </cell>
          <cell r="F93" t="str">
            <v>2183333 - 1663</v>
          </cell>
          <cell r="G93" t="str">
            <v>jeovana.zabala@economiayfinanzas.gob.bo</v>
          </cell>
        </row>
        <row r="94">
          <cell r="A94">
            <v>270</v>
          </cell>
          <cell r="B94">
            <v>3</v>
          </cell>
          <cell r="C94" t="str">
            <v>Direc. Dptal. de Educación Tarija</v>
          </cell>
          <cell r="D94" t="str">
            <v>Belén Espejo</v>
          </cell>
          <cell r="E94" t="str">
            <v>Jeovana Zabala</v>
          </cell>
          <cell r="F94" t="str">
            <v>2183333 - 1663</v>
          </cell>
          <cell r="G94" t="str">
            <v>jeovana.zabala@economiayfinanzas.gob.bo</v>
          </cell>
        </row>
        <row r="95">
          <cell r="A95">
            <v>271</v>
          </cell>
          <cell r="B95">
            <v>3</v>
          </cell>
          <cell r="C95" t="str">
            <v>Direc. Dptal. de Educación Santa Cruz</v>
          </cell>
          <cell r="D95" t="str">
            <v>Belén Espejo</v>
          </cell>
          <cell r="E95" t="str">
            <v>Jeovana Zabala</v>
          </cell>
          <cell r="F95" t="str">
            <v>2183333 - 1663</v>
          </cell>
          <cell r="G95" t="str">
            <v>jeovana.zabala@economiayfinanzas.gob.bo</v>
          </cell>
        </row>
        <row r="96">
          <cell r="A96">
            <v>272</v>
          </cell>
          <cell r="B96">
            <v>3</v>
          </cell>
          <cell r="C96" t="str">
            <v>Direc. Dptal. de Educación Beni</v>
          </cell>
          <cell r="D96" t="str">
            <v>Belén Espejo</v>
          </cell>
          <cell r="E96" t="str">
            <v>Jeovana Zabala</v>
          </cell>
          <cell r="F96" t="str">
            <v>2183333 - 1663</v>
          </cell>
          <cell r="G96" t="str">
            <v>jeovana.zabala@economiayfinanzas.gob.bo</v>
          </cell>
        </row>
        <row r="97">
          <cell r="A97">
            <v>273</v>
          </cell>
          <cell r="B97">
            <v>3</v>
          </cell>
          <cell r="C97" t="str">
            <v>Direc. Dptal. de Educación Pando</v>
          </cell>
          <cell r="D97" t="str">
            <v>Belén Espejo</v>
          </cell>
          <cell r="E97" t="str">
            <v>Jeovana Zabala</v>
          </cell>
          <cell r="F97" t="str">
            <v>2183333 - 1663</v>
          </cell>
          <cell r="G97" t="str">
            <v>jeovana.zabala@economiayfinanzas.gob.bo</v>
          </cell>
        </row>
        <row r="98">
          <cell r="A98">
            <v>281</v>
          </cell>
          <cell r="B98">
            <v>3</v>
          </cell>
          <cell r="C98" t="str">
            <v>Oficina Técnica de los Ríos Pilcomayo y Bermejo</v>
          </cell>
          <cell r="D98" t="str">
            <v>Judith Machicado</v>
          </cell>
          <cell r="E98" t="str">
            <v>Yesenia Apaza</v>
          </cell>
          <cell r="F98" t="str">
            <v>2183333 - 1637</v>
          </cell>
          <cell r="G98" t="str">
            <v>yesenia.apaza@economiayfinanzas.gob.bo</v>
          </cell>
        </row>
        <row r="99">
          <cell r="A99">
            <v>283</v>
          </cell>
          <cell r="B99">
            <v>2</v>
          </cell>
          <cell r="C99" t="str">
            <v>Aduana Nacional</v>
          </cell>
          <cell r="D99" t="str">
            <v>Rommel Cuba</v>
          </cell>
          <cell r="E99" t="str">
            <v>Emma Ticonipa</v>
          </cell>
          <cell r="F99" t="str">
            <v>2183333 - 1635</v>
          </cell>
          <cell r="G99" t="str">
            <v>emma.ticonipa@economiayfinanzas.gob.bo</v>
          </cell>
        </row>
        <row r="100">
          <cell r="A100">
            <v>287</v>
          </cell>
          <cell r="B100">
            <v>1</v>
          </cell>
          <cell r="C100" t="str">
            <v>Fondo Nacional de Producción e Inversión Social</v>
          </cell>
          <cell r="D100" t="str">
            <v>José Rivas</v>
          </cell>
          <cell r="E100" t="str">
            <v>José Rivas</v>
          </cell>
          <cell r="F100" t="str">
            <v>2183333 - 1632</v>
          </cell>
          <cell r="G100" t="str">
            <v>jose.rivas@economiayfinanzas.gob.bo</v>
          </cell>
        </row>
        <row r="101">
          <cell r="A101">
            <v>288</v>
          </cell>
          <cell r="B101">
            <v>3</v>
          </cell>
          <cell r="C101" t="str">
            <v>Servicio Nacional de Riego</v>
          </cell>
          <cell r="D101" t="str">
            <v>Virginia Callisaya</v>
          </cell>
          <cell r="E101" t="str">
            <v>Virginia Callisaya</v>
          </cell>
          <cell r="F101" t="str">
            <v>2183333 - 1645</v>
          </cell>
          <cell r="G101" t="str">
            <v>virginia.callisaya@economiayfinanzas.gob.bo</v>
          </cell>
        </row>
        <row r="102">
          <cell r="A102">
            <v>290</v>
          </cell>
          <cell r="B102">
            <v>1</v>
          </cell>
          <cell r="C102" t="str">
            <v>Servicio de Impuestos Nacionales</v>
          </cell>
          <cell r="D102" t="str">
            <v>Rommel Cuba</v>
          </cell>
          <cell r="E102" t="str">
            <v>Emma Ticonipa</v>
          </cell>
          <cell r="F102" t="str">
            <v>2183333 - 1635</v>
          </cell>
          <cell r="G102" t="str">
            <v>emma.ticonipa@economiayfinanzas.gob.bo</v>
          </cell>
        </row>
        <row r="103">
          <cell r="A103">
            <v>291</v>
          </cell>
          <cell r="B103">
            <v>2</v>
          </cell>
          <cell r="C103" t="str">
            <v>Administradora Boliviana de Carreteras</v>
          </cell>
          <cell r="D103" t="str">
            <v>Emma Ticonipa</v>
          </cell>
          <cell r="E103" t="str">
            <v>Emma Ticonipa</v>
          </cell>
          <cell r="F103" t="str">
            <v>2183333 - 1635</v>
          </cell>
          <cell r="G103" t="str">
            <v>emma.ticonipa@economiayfinanzas.gob.bo</v>
          </cell>
        </row>
        <row r="104">
          <cell r="A104">
            <v>292</v>
          </cell>
          <cell r="B104">
            <v>3</v>
          </cell>
          <cell r="C104" t="str">
            <v>Vías Bolivia</v>
          </cell>
          <cell r="D104" t="str">
            <v>Judith Machicado</v>
          </cell>
          <cell r="E104" t="str">
            <v>Judith Machicado</v>
          </cell>
          <cell r="F104" t="str">
            <v>2183333 - 1648</v>
          </cell>
          <cell r="G104" t="str">
            <v>judith.machicado@economiayfinanzas.gob.bo</v>
          </cell>
        </row>
        <row r="105">
          <cell r="A105">
            <v>293</v>
          </cell>
          <cell r="B105">
            <v>3</v>
          </cell>
          <cell r="C105" t="str">
            <v>Fundación Cultural BCB</v>
          </cell>
          <cell r="D105" t="str">
            <v>Judith Machicado</v>
          </cell>
          <cell r="E105" t="str">
            <v>Emma Ticonipa</v>
          </cell>
          <cell r="F105" t="str">
            <v>2183333 - 1635</v>
          </cell>
          <cell r="G105" t="str">
            <v>emma.ticonipa@economiayfinanzas.gob.bo</v>
          </cell>
        </row>
        <row r="106">
          <cell r="A106">
            <v>294</v>
          </cell>
          <cell r="B106">
            <v>3</v>
          </cell>
          <cell r="C106" t="str">
            <v xml:space="preserve">Univ. Indígena Bol. Comunitaria Intercultural Produc. Tupak Katari </v>
          </cell>
          <cell r="D106" t="str">
            <v>José Rivas</v>
          </cell>
          <cell r="E106" t="str">
            <v>José Rivas</v>
          </cell>
          <cell r="F106" t="str">
            <v>2183333 - 1632</v>
          </cell>
          <cell r="G106" t="str">
            <v>jose.rivas@economiayfinanzas.gob.bo</v>
          </cell>
        </row>
        <row r="107">
          <cell r="A107">
            <v>295</v>
          </cell>
          <cell r="B107">
            <v>3</v>
          </cell>
          <cell r="C107" t="str">
            <v>Universidad Casimiro Huanca</v>
          </cell>
          <cell r="D107" t="str">
            <v>Rommel Cuba</v>
          </cell>
          <cell r="E107" t="str">
            <v>Rommel Cuba</v>
          </cell>
          <cell r="F107" t="str">
            <v>2183333 - 1649</v>
          </cell>
          <cell r="G107" t="str">
            <v>rommel.cuba@economiayfinanzas.gob.bo</v>
          </cell>
        </row>
        <row r="108">
          <cell r="A108">
            <v>296</v>
          </cell>
          <cell r="B108">
            <v>3</v>
          </cell>
          <cell r="C108" t="str">
            <v>Universidad Indígena Boliviana Comunitaria Intercultural Productiva Apiaguaiki Tupa</v>
          </cell>
          <cell r="D108" t="str">
            <v>Belén Espejo</v>
          </cell>
          <cell r="E108" t="str">
            <v>Belén Espejo</v>
          </cell>
          <cell r="F108" t="str">
            <v>2183333 - 1644</v>
          </cell>
          <cell r="G108" t="str">
            <v>belen.espejo@economiayfinanzas.gob.bo</v>
          </cell>
        </row>
        <row r="109">
          <cell r="A109">
            <v>298</v>
          </cell>
          <cell r="B109">
            <v>3</v>
          </cell>
          <cell r="C109" t="str">
            <v>Servicio Departamental de Riego - Chuquisaca</v>
          </cell>
          <cell r="D109" t="str">
            <v>Guadalupe Challco</v>
          </cell>
          <cell r="E109" t="str">
            <v>Guadalupe Challco</v>
          </cell>
          <cell r="F109" t="str">
            <v>2183333 - 1640</v>
          </cell>
          <cell r="G109" t="str">
            <v>guadalupe.challco@economiayfinanzas.gob.bo</v>
          </cell>
        </row>
        <row r="110">
          <cell r="A110">
            <v>299</v>
          </cell>
          <cell r="B110">
            <v>3</v>
          </cell>
          <cell r="C110" t="str">
            <v>Servicio Departamental de Riego - La Paz</v>
          </cell>
          <cell r="D110" t="str">
            <v>Guadalupe Challco</v>
          </cell>
          <cell r="E110" t="str">
            <v>Guadalupe Challco</v>
          </cell>
          <cell r="F110" t="str">
            <v>2183333 - 1640</v>
          </cell>
          <cell r="G110" t="str">
            <v>guadalupe.challco@economiayfinanzas.gob.bo</v>
          </cell>
        </row>
        <row r="111">
          <cell r="A111">
            <v>300</v>
          </cell>
          <cell r="B111">
            <v>3</v>
          </cell>
          <cell r="C111" t="str">
            <v>Servicio Departamental de Riego - Cochabamba</v>
          </cell>
          <cell r="D111" t="str">
            <v>Guadalupe Challco</v>
          </cell>
          <cell r="E111" t="str">
            <v>Guadalupe Challco</v>
          </cell>
          <cell r="F111" t="str">
            <v>2183333 - 1640</v>
          </cell>
          <cell r="G111" t="str">
            <v>guadalupe.challco@economiayfinanzas.gob.bo</v>
          </cell>
        </row>
        <row r="112">
          <cell r="A112">
            <v>301</v>
          </cell>
          <cell r="B112">
            <v>3</v>
          </cell>
          <cell r="C112" t="str">
            <v>Servicio Departamental de Riego - Oruro</v>
          </cell>
          <cell r="D112" t="str">
            <v>Guadalupe Challco</v>
          </cell>
          <cell r="E112" t="str">
            <v>Guadalupe Challco</v>
          </cell>
          <cell r="F112" t="str">
            <v>2183333 - 1640</v>
          </cell>
          <cell r="G112" t="str">
            <v>guadalupe.challco@economiayfinanzas.gob.bo</v>
          </cell>
        </row>
        <row r="113">
          <cell r="A113">
            <v>302</v>
          </cell>
          <cell r="B113">
            <v>3</v>
          </cell>
          <cell r="C113" t="str">
            <v>Servicio Departamental de Riego - Potosí</v>
          </cell>
          <cell r="D113" t="str">
            <v>Guadalupe Challco</v>
          </cell>
          <cell r="E113" t="str">
            <v>Guadalupe Challco</v>
          </cell>
          <cell r="F113" t="str">
            <v>2183333 - 1640</v>
          </cell>
          <cell r="G113" t="str">
            <v>guadalupe.challco@economiayfinanzas.gob.bo</v>
          </cell>
        </row>
        <row r="114">
          <cell r="A114">
            <v>303</v>
          </cell>
          <cell r="B114">
            <v>3</v>
          </cell>
          <cell r="C114" t="str">
            <v>Servicio Departamental de Riego - Tarija</v>
          </cell>
          <cell r="D114" t="str">
            <v>Guadalupe Challco</v>
          </cell>
          <cell r="E114" t="str">
            <v>Guadalupe Challco</v>
          </cell>
          <cell r="F114" t="str">
            <v>2183333 - 1640</v>
          </cell>
          <cell r="G114" t="str">
            <v>guadalupe.challco@economiayfinanzas.gob.bo</v>
          </cell>
        </row>
        <row r="115">
          <cell r="A115">
            <v>309</v>
          </cell>
          <cell r="B115">
            <v>3</v>
          </cell>
          <cell r="C115" t="str">
            <v>Autoridad de Fiscalización y Control Social del Juego</v>
          </cell>
          <cell r="D115" t="str">
            <v>Emma Ticonipa</v>
          </cell>
          <cell r="E115" t="str">
            <v>José Rivas</v>
          </cell>
          <cell r="F115" t="str">
            <v>2183333 - 1632</v>
          </cell>
          <cell r="G115" t="str">
            <v>jose.rivas@economiayfinanzas.gob.bo</v>
          </cell>
        </row>
        <row r="116">
          <cell r="A116">
            <v>310</v>
          </cell>
          <cell r="B116">
            <v>2</v>
          </cell>
          <cell r="C116" t="str">
            <v>Autoridad de Fisc y Ctrol Soc de Telecomunicaciones y Transp</v>
          </cell>
          <cell r="D116" t="str">
            <v>Huascar Nova</v>
          </cell>
          <cell r="E116" t="str">
            <v>Huascar Nova</v>
          </cell>
          <cell r="F116" t="str">
            <v>2183333 - 1651</v>
          </cell>
          <cell r="G116" t="str">
            <v>huascar.nova@economiayfinanzas.gob.bo</v>
          </cell>
        </row>
        <row r="117">
          <cell r="A117">
            <v>311</v>
          </cell>
          <cell r="B117">
            <v>3</v>
          </cell>
          <cell r="C117" t="str">
            <v>Autoridad de Fisc y Ctrol Soc de Agua Potable Saneam.Básico</v>
          </cell>
          <cell r="D117" t="str">
            <v>Guadalupe Challco</v>
          </cell>
          <cell r="E117" t="str">
            <v>Guadalupe Challco</v>
          </cell>
          <cell r="F117" t="str">
            <v>2183333 - 1640</v>
          </cell>
          <cell r="G117" t="str">
            <v>guadalupe.challco@economiayfinanzas.gob.bo</v>
          </cell>
        </row>
        <row r="118">
          <cell r="A118">
            <v>312</v>
          </cell>
          <cell r="B118">
            <v>3</v>
          </cell>
          <cell r="C118" t="str">
            <v>Autoridad de Fiscalización y Control Soc de Bosques y Tierras</v>
          </cell>
          <cell r="D118" t="str">
            <v>Virginia Huanca</v>
          </cell>
          <cell r="E118" t="str">
            <v>Virginia Huanca</v>
          </cell>
          <cell r="F118" t="str">
            <v>2183333 - 1636</v>
          </cell>
          <cell r="G118" t="str">
            <v>virginia.huanca@economiayfinanzas.gob.bo</v>
          </cell>
        </row>
        <row r="119">
          <cell r="A119">
            <v>313</v>
          </cell>
          <cell r="B119">
            <v>3</v>
          </cell>
          <cell r="C119" t="str">
            <v>Autoridad de Fiscalización y Control Social de Pensiones</v>
          </cell>
          <cell r="D119" t="str">
            <v>Belén Espejo</v>
          </cell>
          <cell r="E119" t="str">
            <v>Huascar Nova</v>
          </cell>
          <cell r="F119" t="str">
            <v>2183333 - 1651</v>
          </cell>
          <cell r="G119" t="str">
            <v>huascar.nova@economiayfinanzas.gob.bo</v>
          </cell>
        </row>
        <row r="120">
          <cell r="A120">
            <v>314</v>
          </cell>
          <cell r="B120">
            <v>2</v>
          </cell>
          <cell r="C120" t="str">
            <v>Autoridad de Fiscalización y Control Social de Electricidad</v>
          </cell>
          <cell r="D120" t="str">
            <v>Virginia Callisaya</v>
          </cell>
          <cell r="E120" t="str">
            <v>Huascar Nova</v>
          </cell>
          <cell r="F120" t="str">
            <v>2183333 - 1651</v>
          </cell>
          <cell r="G120" t="str">
            <v>huascar.nova@economiayfinanzas.gob.bo</v>
          </cell>
        </row>
        <row r="121">
          <cell r="A121">
            <v>315</v>
          </cell>
          <cell r="B121">
            <v>3</v>
          </cell>
          <cell r="C121" t="str">
            <v>Autoridad de Fiscalización y Control Social de Empresas</v>
          </cell>
          <cell r="D121" t="str">
            <v>Virginia Huanca</v>
          </cell>
          <cell r="E121" t="str">
            <v>Virginia Huanca</v>
          </cell>
          <cell r="F121" t="str">
            <v>2183333 - 1636</v>
          </cell>
          <cell r="G121" t="str">
            <v>virginia.huanca@economiayfinanzas.gob.bo</v>
          </cell>
        </row>
        <row r="122">
          <cell r="A122">
            <v>324</v>
          </cell>
          <cell r="B122">
            <v>3</v>
          </cell>
          <cell r="C122" t="str">
            <v>Escuela Boliviana Intercultural de Música</v>
          </cell>
          <cell r="D122" t="str">
            <v>Virginia Huanca</v>
          </cell>
          <cell r="E122" t="str">
            <v>Jeovana Zabala</v>
          </cell>
          <cell r="F122" t="str">
            <v>2183333 - 1663</v>
          </cell>
          <cell r="G122" t="str">
            <v>jeovana.zabala@economiayfinanzas.gob.bo</v>
          </cell>
        </row>
        <row r="123">
          <cell r="A123">
            <v>340</v>
          </cell>
          <cell r="B123">
            <v>2</v>
          </cell>
          <cell r="C123" t="str">
            <v>Servicio General de Identificación Personal</v>
          </cell>
          <cell r="D123" t="str">
            <v>Emma Ticonipa</v>
          </cell>
          <cell r="E123" t="str">
            <v>Judith Machicado</v>
          </cell>
          <cell r="F123" t="str">
            <v>2183333 - 1648</v>
          </cell>
          <cell r="G123" t="str">
            <v>judith.machicado@economiayfinanzas.gob.bo</v>
          </cell>
        </row>
        <row r="124">
          <cell r="A124">
            <v>342</v>
          </cell>
          <cell r="B124">
            <v>3</v>
          </cell>
          <cell r="C124" t="str">
            <v>Agencia Estatal de Vivienda</v>
          </cell>
          <cell r="D124" t="str">
            <v>Guadalupe Challco</v>
          </cell>
          <cell r="E124" t="str">
            <v>José Rivas</v>
          </cell>
          <cell r="F124" t="str">
            <v>2183333 - 1632</v>
          </cell>
          <cell r="G124" t="str">
            <v>jose.rivas@economiayfinanzas.gob.bo</v>
          </cell>
        </row>
        <row r="125">
          <cell r="A125">
            <v>343</v>
          </cell>
          <cell r="B125">
            <v>3</v>
          </cell>
          <cell r="C125" t="str">
            <v>Escuela de Jueces del Estado</v>
          </cell>
          <cell r="D125" t="str">
            <v>Guadalupe Challco</v>
          </cell>
          <cell r="E125" t="str">
            <v>Emma Ticonipa</v>
          </cell>
          <cell r="F125" t="str">
            <v>2183333 - 1635</v>
          </cell>
          <cell r="G125" t="str">
            <v>emma.ticonipa@economiayfinanzas.gob.bo</v>
          </cell>
        </row>
        <row r="126">
          <cell r="A126">
            <v>344</v>
          </cell>
          <cell r="B126">
            <v>3</v>
          </cell>
          <cell r="C126" t="str">
            <v>Instituto Plurinacional del Estudio de Lenguas y Culturas</v>
          </cell>
          <cell r="D126" t="str">
            <v>Belén Espejo</v>
          </cell>
          <cell r="E126" t="str">
            <v>Belén Espejo</v>
          </cell>
          <cell r="F126" t="str">
            <v>2183333 - 1644</v>
          </cell>
          <cell r="G126" t="str">
            <v>belen.espejo@economiayfinanzas.gob.bo</v>
          </cell>
        </row>
        <row r="127">
          <cell r="A127">
            <v>345</v>
          </cell>
          <cell r="B127">
            <v>3</v>
          </cell>
          <cell r="C127" t="str">
            <v>Mutual de Servicios al Policía</v>
          </cell>
          <cell r="D127" t="str">
            <v>Belén Espejo</v>
          </cell>
          <cell r="E127" t="str">
            <v>Belén Espejo</v>
          </cell>
          <cell r="F127" t="str">
            <v>2183333 - 1644</v>
          </cell>
          <cell r="G127" t="str">
            <v>belen.espejo@economiayfinanzas.gob.bo</v>
          </cell>
        </row>
        <row r="128">
          <cell r="A128">
            <v>346</v>
          </cell>
          <cell r="B128">
            <v>3</v>
          </cell>
          <cell r="C128" t="str">
            <v>Unidad de Investigaciones Financieras</v>
          </cell>
          <cell r="D128" t="str">
            <v>Yesenia Apaza</v>
          </cell>
          <cell r="E128" t="str">
            <v>Huascar Nova</v>
          </cell>
          <cell r="F128" t="str">
            <v>2183333 - 1651</v>
          </cell>
          <cell r="G128" t="str">
            <v>huascar.nova@economiayfinanzas.gob.bo</v>
          </cell>
        </row>
        <row r="129">
          <cell r="A129">
            <v>347</v>
          </cell>
          <cell r="B129">
            <v>3</v>
          </cell>
          <cell r="C129" t="str">
            <v>Autoridad de Fiscalización y Control de Cooperativas</v>
          </cell>
          <cell r="D129" t="str">
            <v>Jorge Vargas</v>
          </cell>
          <cell r="E129" t="str">
            <v>Jorge Vargas</v>
          </cell>
          <cell r="F129" t="str">
            <v>2183333 - 1633</v>
          </cell>
          <cell r="G129" t="str">
            <v>jorge.vargas@economiayfinanzas.gob.bo</v>
          </cell>
        </row>
        <row r="130">
          <cell r="A130">
            <v>348</v>
          </cell>
          <cell r="B130">
            <v>3</v>
          </cell>
          <cell r="C130" t="str">
            <v>Autoridad Plurinacional de la Madre Tierra</v>
          </cell>
          <cell r="D130" t="str">
            <v>Guadalupe Challco</v>
          </cell>
          <cell r="E130" t="str">
            <v>Guadalupe Challco</v>
          </cell>
          <cell r="F130" t="str">
            <v>2183333 - 1640</v>
          </cell>
          <cell r="G130" t="str">
            <v>guadalupe.challco@economiayfinanzas.gob.bo</v>
          </cell>
        </row>
        <row r="131">
          <cell r="A131">
            <v>349</v>
          </cell>
          <cell r="B131">
            <v>3</v>
          </cell>
          <cell r="C131" t="str">
            <v>Centro de Investig.  Arqueológicas, Antropológicas y Adm. Tiwanaku</v>
          </cell>
          <cell r="D131" t="str">
            <v>José Rivas</v>
          </cell>
          <cell r="E131" t="str">
            <v>José Rivas</v>
          </cell>
          <cell r="F131" t="str">
            <v>2183333 - 1632</v>
          </cell>
          <cell r="G131" t="str">
            <v>jose.rivas@economiayfinanzas.gob.bo</v>
          </cell>
        </row>
        <row r="132">
          <cell r="A132">
            <v>371</v>
          </cell>
          <cell r="B132">
            <v>3</v>
          </cell>
          <cell r="C132" t="str">
            <v>Centro Internacional de la Quinua</v>
          </cell>
          <cell r="D132" t="str">
            <v>Rommel Cuba</v>
          </cell>
          <cell r="E132" t="str">
            <v>Rommel Cuba</v>
          </cell>
          <cell r="F132" t="str">
            <v>2183333 - 1649</v>
          </cell>
          <cell r="G132" t="str">
            <v>rommel.cuba@economiayfinanzas.gob.bo</v>
          </cell>
        </row>
        <row r="133">
          <cell r="A133">
            <v>373</v>
          </cell>
          <cell r="B133">
            <v>3</v>
          </cell>
          <cell r="C133" t="str">
            <v>Fondo de Desarrollo Indígena</v>
          </cell>
          <cell r="D133" t="str">
            <v>Rommel Cuba</v>
          </cell>
          <cell r="E133" t="str">
            <v>Rommel Cuba</v>
          </cell>
          <cell r="F133" t="str">
            <v>2183333 - 1649</v>
          </cell>
          <cell r="G133" t="str">
            <v>rommel.cuba@economiayfinanzas.gob.bo</v>
          </cell>
        </row>
        <row r="134">
          <cell r="A134">
            <v>374</v>
          </cell>
          <cell r="B134">
            <v>3</v>
          </cell>
          <cell r="C134" t="str">
            <v>Agencia de Gobierno Electrónico y Tecnologías de Información y Comunicación</v>
          </cell>
          <cell r="D134" t="str">
            <v>Rommel Cuba</v>
          </cell>
          <cell r="E134" t="str">
            <v>Virginia Callisaya</v>
          </cell>
          <cell r="F134" t="str">
            <v>2183333 - 1645</v>
          </cell>
          <cell r="G134" t="str">
            <v>virginia.callisaya@economiayfinanzas.gob.bo</v>
          </cell>
        </row>
        <row r="135">
          <cell r="A135">
            <v>376</v>
          </cell>
          <cell r="B135">
            <v>3</v>
          </cell>
          <cell r="C135" t="str">
            <v>Agencia Boliviana de Energía Nuclear</v>
          </cell>
          <cell r="D135" t="str">
            <v>Jorge Vargas</v>
          </cell>
          <cell r="E135" t="str">
            <v>Belén Espejo</v>
          </cell>
          <cell r="F135" t="str">
            <v>2183333 - 1644</v>
          </cell>
          <cell r="G135" t="str">
            <v>belen.espejo@economiayfinanzas.gob.bo</v>
          </cell>
        </row>
        <row r="136">
          <cell r="A136">
            <v>378</v>
          </cell>
          <cell r="B136">
            <v>3</v>
          </cell>
          <cell r="C136" t="str">
            <v>Servicio Nacional Textil</v>
          </cell>
          <cell r="D136" t="str">
            <v>Jorge Vargas</v>
          </cell>
          <cell r="E136" t="str">
            <v>Rommel Cuba</v>
          </cell>
          <cell r="F136" t="str">
            <v>2183333 - 1649</v>
          </cell>
          <cell r="G136" t="str">
            <v>rommel.cuba@economiayfinanzas.gob.bo</v>
          </cell>
        </row>
        <row r="137">
          <cell r="A137">
            <v>379</v>
          </cell>
          <cell r="B137">
            <v>3</v>
          </cell>
          <cell r="C137" t="str">
            <v xml:space="preserve">Escuela Boliviana Intercultural de Danza </v>
          </cell>
          <cell r="D137" t="str">
            <v>Rommel Cuba</v>
          </cell>
          <cell r="E137" t="str">
            <v>Jeovana Zabala</v>
          </cell>
          <cell r="F137" t="str">
            <v>2183333 - 1663</v>
          </cell>
          <cell r="G137" t="str">
            <v>jeovana.zabala@economiayfinanzas.gob.bo</v>
          </cell>
        </row>
        <row r="138">
          <cell r="A138">
            <v>382</v>
          </cell>
          <cell r="B138">
            <v>2</v>
          </cell>
          <cell r="C138" t="str">
            <v>Agencia de Infraestructura en Salud y Equipamiento Médico</v>
          </cell>
          <cell r="D138" t="str">
            <v>Emma Ticonipa</v>
          </cell>
          <cell r="E138" t="str">
            <v>Rommel Cuba</v>
          </cell>
          <cell r="F138" t="str">
            <v>2183333 - 1649</v>
          </cell>
          <cell r="G138" t="str">
            <v>rommel.cuba@economiayfinanzas.gob.bo</v>
          </cell>
        </row>
        <row r="139">
          <cell r="A139">
            <v>383</v>
          </cell>
          <cell r="B139">
            <v>3</v>
          </cell>
          <cell r="C139" t="str">
            <v>Agencia Boliviana de Correos "Correos de Bolivia"</v>
          </cell>
          <cell r="D139" t="str">
            <v>Yesenia Apaza</v>
          </cell>
          <cell r="E139" t="str">
            <v>Yesenia Apaza</v>
          </cell>
          <cell r="F139" t="str">
            <v>2183333 - 1637</v>
          </cell>
          <cell r="G139" t="str">
            <v>yesenia.apaza@economiayfinanzas.gob.bo</v>
          </cell>
        </row>
        <row r="140">
          <cell r="A140">
            <v>385</v>
          </cell>
          <cell r="B140">
            <v>2</v>
          </cell>
          <cell r="C140" t="str">
            <v>Autoridad de Supervisión de la Seguridad Social de Corto Plazo</v>
          </cell>
          <cell r="D140" t="str">
            <v>Jorge Vargas</v>
          </cell>
          <cell r="E140" t="str">
            <v>Jorge Vargas</v>
          </cell>
          <cell r="F140" t="str">
            <v>2183333 - 1633</v>
          </cell>
          <cell r="G140" t="str">
            <v>jorge.vargas@economiayfinanzas.gob.bo</v>
          </cell>
        </row>
        <row r="141">
          <cell r="A141">
            <v>386</v>
          </cell>
          <cell r="B141">
            <v>3</v>
          </cell>
          <cell r="C141" t="str">
            <v>Servicio Plurinacional de la Mujer y de la Despatria.</v>
          </cell>
          <cell r="D141" t="str">
            <v>Virginia Callisaya</v>
          </cell>
          <cell r="E141" t="str">
            <v>Belén Espejo</v>
          </cell>
          <cell r="F141" t="str">
            <v>2183333 - 1644</v>
          </cell>
          <cell r="G141" t="str">
            <v>belen.espejo@economiayfinanzas.gob.bo</v>
          </cell>
        </row>
        <row r="142">
          <cell r="A142">
            <v>387</v>
          </cell>
          <cell r="B142">
            <v>3</v>
          </cell>
          <cell r="C142" t="str">
            <v>Agencia del Desarrollo del Cine y Audiovisual Bolivianos</v>
          </cell>
          <cell r="D142" t="str">
            <v>Virginia Callisaya</v>
          </cell>
          <cell r="E142" t="str">
            <v>Huascar Nova</v>
          </cell>
          <cell r="F142" t="str">
            <v>2183333 - 1651</v>
          </cell>
          <cell r="G142" t="str">
            <v>huascar.nova@economiayfinanzas.gob.bo</v>
          </cell>
        </row>
        <row r="143">
          <cell r="A143">
            <v>388</v>
          </cell>
          <cell r="B143">
            <v>3</v>
          </cell>
          <cell r="C143" t="str">
            <v>Servicio Plurinacional de Registro de Comercio</v>
          </cell>
          <cell r="D143" t="str">
            <v>Rommel Cuba</v>
          </cell>
          <cell r="E143" t="str">
            <v>Jorge Vargas</v>
          </cell>
          <cell r="F143" t="str">
            <v>2183333 - 1633</v>
          </cell>
          <cell r="G143" t="str">
            <v>jorge.vargas@economiayfinanzas.gob.bo</v>
          </cell>
        </row>
        <row r="144">
          <cell r="A144">
            <v>389</v>
          </cell>
          <cell r="B144">
            <v>2</v>
          </cell>
          <cell r="C144" t="str">
            <v>NAABOL</v>
          </cell>
          <cell r="D144" t="str">
            <v>Belén Espejo</v>
          </cell>
          <cell r="E144" t="str">
            <v>Belén Espejo</v>
          </cell>
          <cell r="F144" t="str">
            <v>2183333 - 1644</v>
          </cell>
          <cell r="G144" t="str">
            <v>belen.espejo@economiayfinanzas.gob.bo</v>
          </cell>
        </row>
        <row r="145">
          <cell r="A145">
            <v>422</v>
          </cell>
          <cell r="B145">
            <v>3</v>
          </cell>
          <cell r="C145" t="str">
            <v>Caja Bancaria Estatal de Salud</v>
          </cell>
          <cell r="D145" t="str">
            <v>Yesenia Apaza</v>
          </cell>
          <cell r="E145" t="str">
            <v>Yesenia Apaza</v>
          </cell>
          <cell r="F145" t="str">
            <v>2183333 - 1637</v>
          </cell>
          <cell r="G145" t="str">
            <v>yesenia.apaza@economiayfinanzas.gob.bo</v>
          </cell>
        </row>
        <row r="146">
          <cell r="A146">
            <v>423</v>
          </cell>
          <cell r="B146">
            <v>3</v>
          </cell>
          <cell r="C146" t="str">
            <v>Caja de Salud del Servicio Nacional de Caminos y Ramas Anexas</v>
          </cell>
          <cell r="D146" t="str">
            <v>José Rivas</v>
          </cell>
          <cell r="E146" t="str">
            <v>José Rivas</v>
          </cell>
          <cell r="F146" t="str">
            <v>2183333 - 1632</v>
          </cell>
          <cell r="G146" t="str">
            <v>jose.rivas@economiayfinanzas.gob.bo</v>
          </cell>
        </row>
        <row r="147">
          <cell r="A147">
            <v>513</v>
          </cell>
          <cell r="B147">
            <v>1</v>
          </cell>
          <cell r="C147" t="str">
            <v>Yacimientos Petrolíferos Fiscales Bolivianos</v>
          </cell>
          <cell r="D147" t="str">
            <v>Jorge Vargas</v>
          </cell>
          <cell r="E147" t="str">
            <v>Virginia Huanca</v>
          </cell>
          <cell r="F147" t="str">
            <v>2183333 - 1636</v>
          </cell>
          <cell r="G147" t="str">
            <v>virginia.huanca@economiayfinanzas.gob.bo</v>
          </cell>
        </row>
        <row r="148">
          <cell r="A148">
            <v>514</v>
          </cell>
          <cell r="B148">
            <v>2</v>
          </cell>
          <cell r="C148" t="str">
            <v>Empresa Nacional de Electricidad</v>
          </cell>
          <cell r="D148" t="str">
            <v>Jorge Vargas</v>
          </cell>
          <cell r="E148" t="str">
            <v>Judith Machicado</v>
          </cell>
          <cell r="F148" t="str">
            <v>2183333 - 1648</v>
          </cell>
          <cell r="G148" t="str">
            <v>judith.machicado@economiayfinanzas.gob.bo</v>
          </cell>
        </row>
        <row r="149">
          <cell r="A149">
            <v>520</v>
          </cell>
          <cell r="B149">
            <v>3</v>
          </cell>
          <cell r="C149" t="str">
            <v>Empresa Metalúrgica VINTO - Nacionalizada</v>
          </cell>
          <cell r="D149" t="str">
            <v>Virginia Huanca</v>
          </cell>
          <cell r="E149" t="str">
            <v>Virginia Huanca</v>
          </cell>
          <cell r="F149" t="str">
            <v>2183333 - 1636</v>
          </cell>
          <cell r="G149" t="str">
            <v>virginia.huanca@economiayfinanzas.gob.bo</v>
          </cell>
        </row>
        <row r="150">
          <cell r="A150">
            <v>522</v>
          </cell>
          <cell r="B150">
            <v>3</v>
          </cell>
          <cell r="C150" t="str">
            <v>Empresa Nacional de Ferrocarriles - Residual</v>
          </cell>
          <cell r="D150" t="str">
            <v>Virginia Huanca</v>
          </cell>
          <cell r="E150" t="str">
            <v>Virginia Huanca</v>
          </cell>
          <cell r="F150" t="str">
            <v>2183333 - 1636</v>
          </cell>
          <cell r="G150" t="str">
            <v>virginia.huanca@economiayfinanzas.gob.bo</v>
          </cell>
        </row>
        <row r="151">
          <cell r="A151">
            <v>525</v>
          </cell>
          <cell r="B151">
            <v>2</v>
          </cell>
          <cell r="C151" t="str">
            <v>Transportes Aéreo Boliviano</v>
          </cell>
          <cell r="D151" t="str">
            <v>Rommel Cuba</v>
          </cell>
          <cell r="E151" t="str">
            <v>Jorge Vargas</v>
          </cell>
          <cell r="F151" t="str">
            <v>2183333 - 1633</v>
          </cell>
          <cell r="G151" t="str">
            <v>jorge.vargas@economiayfinanzas.gob.bo</v>
          </cell>
        </row>
        <row r="152">
          <cell r="A152">
            <v>526</v>
          </cell>
          <cell r="B152">
            <v>3</v>
          </cell>
          <cell r="C152" t="str">
            <v>Bolivia TV</v>
          </cell>
          <cell r="D152" t="str">
            <v>Jorge Vargas</v>
          </cell>
          <cell r="E152" t="str">
            <v>Virginia Callisaya</v>
          </cell>
          <cell r="F152" t="str">
            <v>2183333 - 1645</v>
          </cell>
          <cell r="G152" t="str">
            <v>virginia.callisaya@economiayfinanzas.gob.bo</v>
          </cell>
        </row>
        <row r="153">
          <cell r="A153">
            <v>548</v>
          </cell>
          <cell r="B153">
            <v>3</v>
          </cell>
          <cell r="C153" t="str">
            <v>Corporación de las Fuerzas Armadas para el Desarrollo Nacional</v>
          </cell>
          <cell r="D153" t="str">
            <v>José Rivas</v>
          </cell>
          <cell r="E153" t="str">
            <v>José Rivas</v>
          </cell>
          <cell r="F153" t="str">
            <v>2183333 - 1632</v>
          </cell>
          <cell r="G153" t="str">
            <v>jose.rivas@economiayfinanzas.gob.bo</v>
          </cell>
        </row>
        <row r="154">
          <cell r="A154">
            <v>551</v>
          </cell>
          <cell r="B154">
            <v>3</v>
          </cell>
          <cell r="C154" t="str">
            <v>Empresa Naviera Boliviana</v>
          </cell>
          <cell r="D154" t="str">
            <v>Rommel Cuba</v>
          </cell>
          <cell r="E154" t="str">
            <v>Jorge Vargas</v>
          </cell>
          <cell r="F154" t="str">
            <v>2183333 - 1633</v>
          </cell>
          <cell r="G154" t="str">
            <v>jorge.vargas@economiayfinanzas.gob.bo</v>
          </cell>
        </row>
        <row r="155">
          <cell r="A155">
            <v>572</v>
          </cell>
          <cell r="B155">
            <v>1</v>
          </cell>
          <cell r="C155" t="str">
            <v>Empresa de Apoyo a la Producción de Alimentos</v>
          </cell>
          <cell r="D155" t="str">
            <v>Yesenia Apaza</v>
          </cell>
          <cell r="E155" t="str">
            <v>Virginia Callisaya</v>
          </cell>
          <cell r="F155" t="str">
            <v>2183333 - 1645</v>
          </cell>
          <cell r="G155" t="str">
            <v>virginia.callisaya@economiayfinanzas.gob.bo</v>
          </cell>
        </row>
        <row r="156">
          <cell r="A156">
            <v>573</v>
          </cell>
          <cell r="B156">
            <v>3</v>
          </cell>
          <cell r="C156" t="str">
            <v>Empresa Siderúrgica del Mutún</v>
          </cell>
          <cell r="D156" t="str">
            <v>Jorge Vargas</v>
          </cell>
          <cell r="E156" t="str">
            <v>Huascar Nova</v>
          </cell>
          <cell r="F156" t="str">
            <v>2183333 - 1651</v>
          </cell>
          <cell r="G156" t="str">
            <v>huascar.nova@economiayfinanzas.gob.bo</v>
          </cell>
        </row>
        <row r="157">
          <cell r="A157">
            <v>576</v>
          </cell>
          <cell r="B157">
            <v>3</v>
          </cell>
          <cell r="C157" t="str">
            <v>Cartones de Bolivia</v>
          </cell>
          <cell r="D157" t="str">
            <v>Jorge Vargas</v>
          </cell>
          <cell r="E157" t="str">
            <v>Rommel Cuba</v>
          </cell>
          <cell r="F157" t="str">
            <v>2183333 - 1649</v>
          </cell>
          <cell r="G157" t="str">
            <v>rommel.cuba@economiayfinanzas.gob.bo</v>
          </cell>
        </row>
        <row r="158">
          <cell r="A158">
            <v>578</v>
          </cell>
          <cell r="B158">
            <v>1</v>
          </cell>
          <cell r="C158" t="str">
            <v>Boliviana de Aviación</v>
          </cell>
          <cell r="D158" t="str">
            <v>José Rivas</v>
          </cell>
          <cell r="E158" t="str">
            <v>José Rivas</v>
          </cell>
          <cell r="F158" t="str">
            <v>2183333 - 1632</v>
          </cell>
          <cell r="G158" t="str">
            <v>jose.rivas@economiayfinanzas.gob.bo</v>
          </cell>
        </row>
        <row r="159">
          <cell r="A159">
            <v>580</v>
          </cell>
          <cell r="B159">
            <v>3</v>
          </cell>
          <cell r="C159" t="str">
            <v>Depósitos Aduaneros Bolivianos</v>
          </cell>
          <cell r="D159" t="str">
            <v>Belén Espejo</v>
          </cell>
          <cell r="E159" t="str">
            <v>Huascar Nova</v>
          </cell>
          <cell r="F159" t="str">
            <v>2183333 - 1651</v>
          </cell>
          <cell r="G159" t="str">
            <v>huascar.nova@economiayfinanzas.gob.bo</v>
          </cell>
        </row>
        <row r="160">
          <cell r="A160">
            <v>584</v>
          </cell>
          <cell r="B160">
            <v>3</v>
          </cell>
          <cell r="C160" t="str">
            <v>Empresa Boliviana de Industrialización de Hidrocarburos</v>
          </cell>
          <cell r="D160" t="str">
            <v>Yesenia Apaza</v>
          </cell>
          <cell r="E160" t="str">
            <v>Yesenia Apaza</v>
          </cell>
          <cell r="F160" t="str">
            <v>2183333 - 1637</v>
          </cell>
          <cell r="G160" t="str">
            <v>yesenia.apaza@economiayfinanzas.gob.bo</v>
          </cell>
        </row>
        <row r="161">
          <cell r="A161">
            <v>585</v>
          </cell>
          <cell r="B161">
            <v>3</v>
          </cell>
          <cell r="C161" t="str">
            <v>Agencia Bolivia Espacial</v>
          </cell>
          <cell r="D161" t="str">
            <v>Huascar Nova</v>
          </cell>
          <cell r="E161" t="str">
            <v>Jorge Vargas</v>
          </cell>
          <cell r="F161" t="str">
            <v>2183333 - 1633</v>
          </cell>
          <cell r="G161" t="str">
            <v>jorge.vargas@economiayfinanzas.gob.bo</v>
          </cell>
        </row>
        <row r="162">
          <cell r="A162">
            <v>586</v>
          </cell>
          <cell r="B162">
            <v>2</v>
          </cell>
          <cell r="C162" t="str">
            <v>Empresa Azucarera San Buenaventura</v>
          </cell>
          <cell r="D162" t="str">
            <v>Huascar Nova</v>
          </cell>
          <cell r="E162" t="str">
            <v>Huascar Nova</v>
          </cell>
          <cell r="F162" t="str">
            <v>2183333 - 1651</v>
          </cell>
          <cell r="G162" t="str">
            <v>huascar.nova@economiayfinanzas.gob.bo</v>
          </cell>
        </row>
        <row r="163">
          <cell r="A163">
            <v>587</v>
          </cell>
          <cell r="B163">
            <v>3</v>
          </cell>
          <cell r="C163" t="str">
            <v>Empresa Estratégica Boliviana de Construcción y Conservación I.C.</v>
          </cell>
          <cell r="D163" t="str">
            <v>Judith Machicado</v>
          </cell>
          <cell r="E163" t="str">
            <v>Rommel Cuba</v>
          </cell>
          <cell r="F163" t="str">
            <v>2183333 - 1649</v>
          </cell>
          <cell r="G163" t="str">
            <v>rommel.cuba@economiayfinanzas.gob.bo</v>
          </cell>
        </row>
        <row r="164">
          <cell r="A164">
            <v>590</v>
          </cell>
          <cell r="B164">
            <v>3</v>
          </cell>
          <cell r="C164" t="str">
            <v>Empresa Pública "QUIPUS"</v>
          </cell>
          <cell r="D164" t="str">
            <v>José Rivas</v>
          </cell>
          <cell r="E164" t="str">
            <v>Jeovana Zabala</v>
          </cell>
          <cell r="F164" t="str">
            <v>2183333 - 1663</v>
          </cell>
          <cell r="G164" t="str">
            <v>jeovana.zabala@economiayfinanzas.gob.bo</v>
          </cell>
        </row>
        <row r="165">
          <cell r="A165">
            <v>591</v>
          </cell>
          <cell r="B165">
            <v>2</v>
          </cell>
          <cell r="C165" t="str">
            <v>Empresa Estatal de Transporte por Cable "Mi Teleférico"</v>
          </cell>
          <cell r="D165" t="str">
            <v>Emma Ticonipa</v>
          </cell>
          <cell r="E165" t="str">
            <v>Judith Machicado</v>
          </cell>
          <cell r="F165" t="str">
            <v>2183333 - 1648</v>
          </cell>
          <cell r="G165" t="str">
            <v>judith.machicado@economiayfinanzas.gob.bo</v>
          </cell>
        </row>
        <row r="166">
          <cell r="A166">
            <v>593</v>
          </cell>
          <cell r="B166">
            <v>3</v>
          </cell>
          <cell r="C166" t="str">
            <v>Empresa Pública YACANA</v>
          </cell>
          <cell r="D166" t="str">
            <v>Guadalupe Challco</v>
          </cell>
          <cell r="E166" t="str">
            <v>Jorge Vargas</v>
          </cell>
          <cell r="F166" t="str">
            <v>2183333 - 1633</v>
          </cell>
          <cell r="G166" t="str">
            <v>jorge.vargas@economiayfinanzas.gob.bo</v>
          </cell>
        </row>
        <row r="167">
          <cell r="A167">
            <v>594</v>
          </cell>
          <cell r="B167">
            <v>2</v>
          </cell>
          <cell r="C167" t="str">
            <v>Administración de Servicios Portuarios - Bolivia</v>
          </cell>
          <cell r="D167" t="str">
            <v>Virginia Huanca</v>
          </cell>
          <cell r="E167" t="str">
            <v>Virginia Huanca</v>
          </cell>
          <cell r="F167" t="str">
            <v>2183333 - 1636</v>
          </cell>
          <cell r="G167" t="str">
            <v>virginia.huanca@economiayfinanzas.gob.bo</v>
          </cell>
        </row>
        <row r="168">
          <cell r="A168">
            <v>595</v>
          </cell>
          <cell r="B168">
            <v>2</v>
          </cell>
          <cell r="C168" t="str">
            <v>Gestora Pública de la Seguridad Social de Largo Plazo</v>
          </cell>
          <cell r="D168" t="str">
            <v>Virginia Huanca</v>
          </cell>
          <cell r="E168" t="str">
            <v>Virginia Huanca</v>
          </cell>
          <cell r="F168" t="str">
            <v>2183333 - 1636</v>
          </cell>
          <cell r="G168" t="str">
            <v>virginia.huanca@economiayfinanzas.gob.bo</v>
          </cell>
        </row>
        <row r="169">
          <cell r="A169">
            <v>596</v>
          </cell>
          <cell r="B169">
            <v>2</v>
          </cell>
          <cell r="C169" t="str">
            <v>Empresa Pública Transporte Aéreo Militar</v>
          </cell>
          <cell r="D169" t="str">
            <v>José Rivas</v>
          </cell>
          <cell r="E169" t="str">
            <v>Guadalupe Challco</v>
          </cell>
          <cell r="F169" t="str">
            <v>2183333 - 1640</v>
          </cell>
          <cell r="G169" t="str">
            <v>guadalupe.challco@economiayfinanzas.gob.bo</v>
          </cell>
        </row>
        <row r="170">
          <cell r="A170">
            <v>597</v>
          </cell>
          <cell r="B170">
            <v>2</v>
          </cell>
          <cell r="C170" t="str">
            <v>Empresa Pública Nacional Estratégica de Yacimientos de Litio Bolivianos</v>
          </cell>
          <cell r="D170" t="str">
            <v>Judith Machicado</v>
          </cell>
          <cell r="E170" t="str">
            <v>José Rivas</v>
          </cell>
          <cell r="F170" t="str">
            <v>2183333 - 1632</v>
          </cell>
          <cell r="G170" t="str">
            <v>jose.rivas@economiayfinanzas.gob.bo</v>
          </cell>
        </row>
        <row r="171">
          <cell r="A171">
            <v>598</v>
          </cell>
          <cell r="B171">
            <v>3</v>
          </cell>
          <cell r="C171" t="str">
            <v>Empresa Pública "Editorial del Estado Plurinacional de Bolivia"</v>
          </cell>
          <cell r="D171" t="str">
            <v>Belén Espejo</v>
          </cell>
          <cell r="E171" t="str">
            <v>Belén Espejo</v>
          </cell>
          <cell r="F171" t="str">
            <v>2183333 - 1644</v>
          </cell>
          <cell r="G171" t="str">
            <v>belen.espejo@economiayfinanzas.gob.bo</v>
          </cell>
        </row>
        <row r="172">
          <cell r="A172">
            <v>599</v>
          </cell>
          <cell r="B172">
            <v>2</v>
          </cell>
          <cell r="C172" t="str">
            <v>Empresa Boliviana de Alimentos y Derivados</v>
          </cell>
          <cell r="D172" t="str">
            <v>Belén Espejo</v>
          </cell>
          <cell r="E172" t="str">
            <v>Belén Espejo</v>
          </cell>
          <cell r="F172" t="str">
            <v>2183333 - 1644</v>
          </cell>
          <cell r="G172" t="str">
            <v>belen.espejo@economiayfinanzas.gob.bo</v>
          </cell>
        </row>
        <row r="173">
          <cell r="A173">
            <v>600</v>
          </cell>
          <cell r="B173">
            <v>3</v>
          </cell>
          <cell r="C173" t="str">
            <v>Empresa Servicios Aéreos Bolivianos</v>
          </cell>
          <cell r="D173" t="str">
            <v>Rommel Cuba</v>
          </cell>
          <cell r="E173" t="str">
            <v>Rommel Cuba</v>
          </cell>
          <cell r="F173" t="str">
            <v>2183333 - 1649</v>
          </cell>
          <cell r="G173" t="str">
            <v>rommel.cuba@economiayfinanzas.gob.bo</v>
          </cell>
        </row>
        <row r="174">
          <cell r="A174">
            <v>601</v>
          </cell>
          <cell r="B174">
            <v>3</v>
          </cell>
          <cell r="C174" t="str">
            <v>Empresa Boliviana de Producción Agropecuaria</v>
          </cell>
          <cell r="D174" t="str">
            <v>Emma Ticonipa</v>
          </cell>
          <cell r="E174" t="str">
            <v>Emma Ticonipa</v>
          </cell>
          <cell r="F174" t="str">
            <v>2183333 - 1635</v>
          </cell>
          <cell r="G174" t="str">
            <v>emma.ticonipa@economiayfinanzas.gob.bo</v>
          </cell>
        </row>
        <row r="175">
          <cell r="A175">
            <v>633</v>
          </cell>
          <cell r="B175">
            <v>3</v>
          </cell>
          <cell r="C175" t="str">
            <v>Empresa Misicuni</v>
          </cell>
          <cell r="D175" t="str">
            <v>Judith Machicado</v>
          </cell>
          <cell r="E175" t="str">
            <v>Judith Machicado</v>
          </cell>
          <cell r="F175" t="str">
            <v>2183333 - 1648</v>
          </cell>
          <cell r="G175" t="str">
            <v>judith.machicado@economiayfinanzas.gob.bo</v>
          </cell>
        </row>
        <row r="176">
          <cell r="A176">
            <v>650</v>
          </cell>
          <cell r="B176">
            <v>3</v>
          </cell>
          <cell r="C176" t="str">
            <v>Asamblea Legislativa Plurinacional</v>
          </cell>
          <cell r="D176" t="str">
            <v>Emma Ticonipa</v>
          </cell>
          <cell r="E176" t="str">
            <v>Emma Ticonipa</v>
          </cell>
          <cell r="F176" t="str">
            <v>2183333 - 1635</v>
          </cell>
          <cell r="G176" t="str">
            <v>emma.ticonipa@economiayfinanzas.gob.bo</v>
          </cell>
        </row>
        <row r="177">
          <cell r="A177">
            <v>660</v>
          </cell>
          <cell r="B177">
            <v>2</v>
          </cell>
          <cell r="C177" t="str">
            <v xml:space="preserve">Órgano Judicial </v>
          </cell>
          <cell r="D177" t="str">
            <v>Emma Ticonipa</v>
          </cell>
          <cell r="E177" t="str">
            <v>Virginia Huanca</v>
          </cell>
          <cell r="F177" t="str">
            <v>2183333 - 1636</v>
          </cell>
          <cell r="G177" t="str">
            <v>virginia.huanca@economiayfinanzas.gob.bo</v>
          </cell>
        </row>
        <row r="178">
          <cell r="A178">
            <v>661</v>
          </cell>
          <cell r="B178">
            <v>3</v>
          </cell>
          <cell r="C178" t="str">
            <v>Tribunal Constitucional Plurinacional</v>
          </cell>
          <cell r="D178" t="str">
            <v>Yesenia Apaza</v>
          </cell>
          <cell r="E178" t="str">
            <v>Yesenia Apaza</v>
          </cell>
          <cell r="F178" t="str">
            <v>2183333 - 1637</v>
          </cell>
          <cell r="G178" t="str">
            <v>yesenia.apaza@economiayfinanzas.gob.bo</v>
          </cell>
        </row>
        <row r="179">
          <cell r="A179">
            <v>670</v>
          </cell>
          <cell r="B179">
            <v>2</v>
          </cell>
          <cell r="C179" t="str">
            <v>Órgano Electoral Plurinacional</v>
          </cell>
          <cell r="D179" t="str">
            <v>Virginia Huanca</v>
          </cell>
          <cell r="E179" t="str">
            <v>Yesenia Apaza</v>
          </cell>
          <cell r="F179" t="str">
            <v>2183333 - 1637</v>
          </cell>
          <cell r="G179" t="str">
            <v>yesenia.apaza@economiayfinanzas.gob.bo</v>
          </cell>
        </row>
        <row r="180">
          <cell r="A180">
            <v>680</v>
          </cell>
          <cell r="B180">
            <v>3</v>
          </cell>
          <cell r="C180" t="str">
            <v>Contraloría General del Estado</v>
          </cell>
          <cell r="D180" t="str">
            <v>Yesenia Apaza</v>
          </cell>
          <cell r="E180" t="str">
            <v>Belén Espejo</v>
          </cell>
          <cell r="F180" t="str">
            <v>2183333 - 1644</v>
          </cell>
          <cell r="G180" t="str">
            <v>belen.espejo@economiayfinanzas.gob.bo</v>
          </cell>
        </row>
        <row r="181">
          <cell r="A181">
            <v>681</v>
          </cell>
          <cell r="B181">
            <v>3</v>
          </cell>
          <cell r="C181" t="str">
            <v>MINISTERIO PUBLICO</v>
          </cell>
          <cell r="D181" t="str">
            <v>Virginia Huanca</v>
          </cell>
          <cell r="E181" t="str">
            <v>Yesenia Apaza</v>
          </cell>
          <cell r="F181" t="str">
            <v>2183333 - 1637</v>
          </cell>
          <cell r="G181" t="str">
            <v>yesenia.apaza@economiayfinanzas.gob.bo</v>
          </cell>
        </row>
        <row r="182">
          <cell r="A182">
            <v>682</v>
          </cell>
          <cell r="B182">
            <v>3</v>
          </cell>
          <cell r="C182" t="str">
            <v>Defensoría del Pueblo</v>
          </cell>
          <cell r="D182" t="str">
            <v>Judith Machicado</v>
          </cell>
          <cell r="E182" t="str">
            <v>Jeovana Zabala</v>
          </cell>
          <cell r="F182" t="str">
            <v>2183333 - 1663</v>
          </cell>
          <cell r="G182" t="str">
            <v>jeovana.zabala@economiayfinanzas.gob.bo</v>
          </cell>
        </row>
        <row r="183">
          <cell r="A183">
            <v>683</v>
          </cell>
          <cell r="B183">
            <v>3</v>
          </cell>
          <cell r="C183" t="str">
            <v>Procuraduría General del Estado</v>
          </cell>
          <cell r="D183" t="str">
            <v>Yesenia Apaza</v>
          </cell>
          <cell r="E183" t="str">
            <v>Yesenia Apaza</v>
          </cell>
          <cell r="F183" t="str">
            <v>2183333 - 1637</v>
          </cell>
          <cell r="G183" t="str">
            <v>yesenia.apaza@economiayfinanzas.gob.bo</v>
          </cell>
        </row>
        <row r="184">
          <cell r="A184">
            <v>802</v>
          </cell>
          <cell r="B184">
            <v>3</v>
          </cell>
          <cell r="C184" t="str">
            <v>Empresa Local de Agua Potable y Alcantarillado Sucre</v>
          </cell>
          <cell r="D184" t="str">
            <v>Judith Machicado</v>
          </cell>
          <cell r="E184" t="str">
            <v>Judith Machicado</v>
          </cell>
          <cell r="F184" t="str">
            <v>2183333 - 1648</v>
          </cell>
          <cell r="G184" t="str">
            <v>judith.machicado@economiayfinanzas.gob.bo</v>
          </cell>
        </row>
        <row r="185">
          <cell r="A185">
            <v>862</v>
          </cell>
          <cell r="B185">
            <v>1</v>
          </cell>
          <cell r="C185" t="str">
            <v>Fondo Nacional de Desarrollo Regional</v>
          </cell>
          <cell r="D185" t="str">
            <v>Emma Ticonipa</v>
          </cell>
          <cell r="E185" t="str">
            <v>Yesenia Apaza</v>
          </cell>
          <cell r="F185" t="str">
            <v>2183333 - 1637</v>
          </cell>
          <cell r="G185" t="str">
            <v>yesenia.apaza@economiayfinanzas.gob.bo</v>
          </cell>
        </row>
        <row r="186">
          <cell r="A186">
            <v>865</v>
          </cell>
          <cell r="B186">
            <v>3</v>
          </cell>
          <cell r="C186" t="str">
            <v>Fondo Desarrollo del Sistema Financiero y Apoyo al Sector Productivo</v>
          </cell>
          <cell r="D186" t="str">
            <v>Judith Machicado</v>
          </cell>
          <cell r="E186" t="str">
            <v>Judith Machicado</v>
          </cell>
          <cell r="F186" t="str">
            <v>2183333 - 1648</v>
          </cell>
          <cell r="G186" t="str">
            <v>judith.machicado@economiayfinanzas.gob.bo</v>
          </cell>
        </row>
        <row r="187">
          <cell r="A187">
            <v>867</v>
          </cell>
          <cell r="B187">
            <v>3</v>
          </cell>
          <cell r="C187" t="str">
            <v>Fondo Rotatorio de Fomento Productivo Regional</v>
          </cell>
          <cell r="D187" t="str">
            <v>Judith Machicado</v>
          </cell>
          <cell r="E187" t="str">
            <v>Judith Machicado</v>
          </cell>
          <cell r="F187" t="str">
            <v>2183333 - 1648</v>
          </cell>
          <cell r="G187" t="str">
            <v>judith.machicado@economiayfinanzas.gob.bo</v>
          </cell>
        </row>
        <row r="188">
          <cell r="A188">
            <v>901</v>
          </cell>
          <cell r="C188" t="str">
            <v>Gobierno Autónomo Departamental de Chuquisaca</v>
          </cell>
          <cell r="D188" t="str">
            <v>Virginia Callisaya</v>
          </cell>
          <cell r="E188" t="str">
            <v>Belén Espejo</v>
          </cell>
          <cell r="F188" t="str">
            <v>2183333 - 1644</v>
          </cell>
          <cell r="G188" t="str">
            <v>belen.espejo@economiayfinanzas.gob.bo</v>
          </cell>
        </row>
        <row r="189">
          <cell r="A189">
            <v>902</v>
          </cell>
          <cell r="C189" t="str">
            <v>Gobierno Autónomo Departamental de La Paz</v>
          </cell>
          <cell r="D189" t="str">
            <v>Virginia Callisaya</v>
          </cell>
          <cell r="E189" t="str">
            <v>Belén Espejo</v>
          </cell>
          <cell r="F189" t="str">
            <v>2183333 - 1644</v>
          </cell>
          <cell r="G189" t="str">
            <v>belen.espejo@economiayfinanzas.gob.bo</v>
          </cell>
        </row>
        <row r="190">
          <cell r="A190">
            <v>903</v>
          </cell>
          <cell r="C190" t="str">
            <v>Gobierno Autónomo Departamental de Cochabamba</v>
          </cell>
          <cell r="D190" t="str">
            <v>Virginia Callisaya</v>
          </cell>
          <cell r="E190" t="str">
            <v>Belén Espejo</v>
          </cell>
          <cell r="F190" t="str">
            <v>2183333 - 1644</v>
          </cell>
          <cell r="G190" t="str">
            <v>belen.espejo@economiayfinanzas.gob.bo</v>
          </cell>
        </row>
        <row r="191">
          <cell r="A191">
            <v>904</v>
          </cell>
          <cell r="C191" t="str">
            <v>Gobierno Autónomo Departamental de Oruro</v>
          </cell>
          <cell r="D191" t="str">
            <v>Virginia Callisaya</v>
          </cell>
          <cell r="E191" t="str">
            <v>Belén Espejo</v>
          </cell>
          <cell r="F191" t="str">
            <v>2183333 - 1644</v>
          </cell>
          <cell r="G191" t="str">
            <v>belen.espejo@economiayfinanzas.gob.bo</v>
          </cell>
        </row>
        <row r="192">
          <cell r="A192">
            <v>905</v>
          </cell>
          <cell r="C192" t="str">
            <v>Gobierno Autónomo Departamental de Potosí</v>
          </cell>
          <cell r="D192" t="str">
            <v>Virginia Callisaya</v>
          </cell>
          <cell r="E192" t="str">
            <v>Belén Espejo</v>
          </cell>
          <cell r="F192" t="str">
            <v>2183333 - 1644</v>
          </cell>
          <cell r="G192" t="str">
            <v>belen.espejo@economiayfinanzas.gob.bo</v>
          </cell>
        </row>
        <row r="193">
          <cell r="A193">
            <v>906</v>
          </cell>
          <cell r="C193" t="str">
            <v>Gobierno Autónomo Departamental de Tarija</v>
          </cell>
          <cell r="D193" t="str">
            <v>Virginia Callisaya</v>
          </cell>
          <cell r="E193" t="str">
            <v>Belén Espejo</v>
          </cell>
          <cell r="F193" t="str">
            <v>2183333 - 1644</v>
          </cell>
          <cell r="G193" t="str">
            <v>belen.espejo@economiayfinanzas.gob.bo</v>
          </cell>
        </row>
        <row r="194">
          <cell r="A194">
            <v>907</v>
          </cell>
          <cell r="C194" t="str">
            <v>Gobierno Autónomo Departamental de Santa Cruz</v>
          </cell>
          <cell r="D194" t="str">
            <v>Virginia Callisaya</v>
          </cell>
          <cell r="E194" t="str">
            <v>Belén Espejo</v>
          </cell>
          <cell r="F194" t="str">
            <v>2183333 - 1644</v>
          </cell>
          <cell r="G194" t="str">
            <v>belen.espejo@economiayfinanzas.gob.bo</v>
          </cell>
        </row>
        <row r="195">
          <cell r="A195">
            <v>908</v>
          </cell>
          <cell r="C195" t="str">
            <v>Gobierno Autónomo Departamental del Beni</v>
          </cell>
          <cell r="D195" t="str">
            <v>Virginia Callisaya</v>
          </cell>
          <cell r="E195" t="str">
            <v>Belén Espejo</v>
          </cell>
          <cell r="F195" t="str">
            <v>2183333 - 1644</v>
          </cell>
          <cell r="G195" t="str">
            <v>belen.espejo@economiayfinanzas.gob.bo</v>
          </cell>
        </row>
        <row r="196">
          <cell r="A196">
            <v>909</v>
          </cell>
          <cell r="C196" t="str">
            <v>Gobierno Autónomo Departamental de Pando</v>
          </cell>
          <cell r="D196" t="str">
            <v>Virginia Callisaya</v>
          </cell>
          <cell r="E196" t="str">
            <v>Belén Espejo</v>
          </cell>
          <cell r="F196" t="str">
            <v>2183333 - 1644</v>
          </cell>
          <cell r="G196" t="str">
            <v>belen.espejo@economiayfinanzas.gob.bo</v>
          </cell>
        </row>
        <row r="197">
          <cell r="A197">
            <v>1101</v>
          </cell>
          <cell r="B197">
            <v>3</v>
          </cell>
          <cell r="C197" t="str">
            <v>Gobierno Autónomo Municipal de Sucre</v>
          </cell>
          <cell r="D197" t="str">
            <v>Huascar Nova</v>
          </cell>
          <cell r="E197" t="str">
            <v>Emma Ticonipa</v>
          </cell>
          <cell r="F197" t="str">
            <v>2183333 - 1635</v>
          </cell>
          <cell r="G197" t="str">
            <v>emma.ticonipa@economiayfinanzas.gob.bo</v>
          </cell>
        </row>
        <row r="198">
          <cell r="A198">
            <v>1102</v>
          </cell>
          <cell r="C198" t="str">
            <v>Gobierno Autónomo Municipal de Yotala</v>
          </cell>
          <cell r="D198" t="str">
            <v>Huascar Nova</v>
          </cell>
          <cell r="E198" t="str">
            <v>Emma Ticonipa</v>
          </cell>
          <cell r="F198" t="str">
            <v>2183333 - 1635</v>
          </cell>
          <cell r="G198" t="str">
            <v>emma.ticonipa@economiayfinanzas.gob.bo</v>
          </cell>
        </row>
        <row r="199">
          <cell r="A199">
            <v>1103</v>
          </cell>
          <cell r="C199" t="str">
            <v>Gobierno Autónomo Municipal de Poroma</v>
          </cell>
          <cell r="D199" t="str">
            <v>Huascar Nova</v>
          </cell>
          <cell r="E199" t="str">
            <v>Emma Ticonipa</v>
          </cell>
          <cell r="F199" t="str">
            <v>2183333 - 1635</v>
          </cell>
          <cell r="G199" t="str">
            <v>emma.ticonipa@economiayfinanzas.gob.bo</v>
          </cell>
        </row>
        <row r="200">
          <cell r="A200">
            <v>1104</v>
          </cell>
          <cell r="C200" t="str">
            <v>Gobierno Autónomo Municipal de Villa Azurduy</v>
          </cell>
          <cell r="D200" t="str">
            <v>Huascar Nova</v>
          </cell>
          <cell r="E200" t="str">
            <v>Emma Ticonipa</v>
          </cell>
          <cell r="F200" t="str">
            <v>2183333 - 1635</v>
          </cell>
          <cell r="G200" t="str">
            <v>emma.ticonipa@economiayfinanzas.gob.bo</v>
          </cell>
        </row>
        <row r="201">
          <cell r="A201">
            <v>1105</v>
          </cell>
          <cell r="C201" t="str">
            <v>Gobierno Autónomo Municipal de Tarvita (Villa Orías)</v>
          </cell>
          <cell r="D201" t="str">
            <v>Huascar Nova</v>
          </cell>
          <cell r="E201" t="str">
            <v>Emma Ticonipa</v>
          </cell>
          <cell r="F201" t="str">
            <v>2183333 - 1635</v>
          </cell>
          <cell r="G201" t="str">
            <v>emma.ticonipa@economiayfinanzas.gob.bo</v>
          </cell>
        </row>
        <row r="202">
          <cell r="A202">
            <v>1106</v>
          </cell>
          <cell r="C202" t="str">
            <v>Gobierno Autónomo Municipal de Villa Zudañez (Tacopaya)</v>
          </cell>
          <cell r="D202" t="str">
            <v>Huascar Nova</v>
          </cell>
          <cell r="E202" t="str">
            <v>Emma Ticonipa</v>
          </cell>
          <cell r="F202" t="str">
            <v>2183333 - 1635</v>
          </cell>
          <cell r="G202" t="str">
            <v>emma.ticonipa@economiayfinanzas.gob.bo</v>
          </cell>
        </row>
        <row r="203">
          <cell r="A203">
            <v>1107</v>
          </cell>
          <cell r="C203" t="str">
            <v>Gobierno Autónomo Municipal de Presto</v>
          </cell>
          <cell r="D203" t="str">
            <v>Huascar Nova</v>
          </cell>
          <cell r="E203" t="str">
            <v>Emma Ticonipa</v>
          </cell>
          <cell r="F203" t="str">
            <v>2183333 - 1635</v>
          </cell>
          <cell r="G203" t="str">
            <v>emma.ticonipa@economiayfinanzas.gob.bo</v>
          </cell>
        </row>
        <row r="204">
          <cell r="A204">
            <v>1108</v>
          </cell>
          <cell r="C204" t="str">
            <v>Gobierno Autónomo Municipal de Villa Mojocoya</v>
          </cell>
          <cell r="D204" t="str">
            <v>Huascar Nova</v>
          </cell>
          <cell r="E204" t="str">
            <v>Emma Ticonipa</v>
          </cell>
          <cell r="F204" t="str">
            <v>2183333 - 1635</v>
          </cell>
          <cell r="G204" t="str">
            <v>emma.ticonipa@economiayfinanzas.gob.bo</v>
          </cell>
        </row>
        <row r="205">
          <cell r="A205">
            <v>1109</v>
          </cell>
          <cell r="C205" t="str">
            <v>Gobierno Autónomo Municipal de Icla</v>
          </cell>
          <cell r="D205" t="str">
            <v>Huascar Nova</v>
          </cell>
          <cell r="E205" t="str">
            <v>Emma Ticonipa</v>
          </cell>
          <cell r="F205" t="str">
            <v>2183333 - 1635</v>
          </cell>
          <cell r="G205" t="str">
            <v>emma.ticonipa@economiayfinanzas.gob.bo</v>
          </cell>
        </row>
        <row r="206">
          <cell r="A206">
            <v>1110</v>
          </cell>
          <cell r="C206" t="str">
            <v>Gobierno Autónomo Municipal de Padilla</v>
          </cell>
          <cell r="D206" t="str">
            <v>Huascar Nova</v>
          </cell>
          <cell r="E206" t="str">
            <v>Emma Ticonipa</v>
          </cell>
          <cell r="F206" t="str">
            <v>2183333 - 1635</v>
          </cell>
          <cell r="G206" t="str">
            <v>emma.ticonipa@economiayfinanzas.gob.bo</v>
          </cell>
        </row>
        <row r="207">
          <cell r="A207">
            <v>1111</v>
          </cell>
          <cell r="C207" t="str">
            <v>Gobierno Autónomo Municipal de Tomina</v>
          </cell>
          <cell r="D207" t="str">
            <v>Huascar Nova</v>
          </cell>
          <cell r="E207" t="str">
            <v>Emma Ticonipa</v>
          </cell>
          <cell r="F207" t="str">
            <v>2183333 - 1635</v>
          </cell>
          <cell r="G207" t="str">
            <v>emma.ticonipa@economiayfinanzas.gob.bo</v>
          </cell>
        </row>
        <row r="208">
          <cell r="A208">
            <v>1112</v>
          </cell>
          <cell r="C208" t="str">
            <v>Gobierno Autónomo Municipal de Sopachuy</v>
          </cell>
          <cell r="D208" t="str">
            <v>Huascar Nova</v>
          </cell>
          <cell r="E208" t="str">
            <v>Emma Ticonipa</v>
          </cell>
          <cell r="F208" t="str">
            <v>2183333 - 1635</v>
          </cell>
          <cell r="G208" t="str">
            <v>emma.ticonipa@economiayfinanzas.gob.bo</v>
          </cell>
        </row>
        <row r="209">
          <cell r="A209">
            <v>1113</v>
          </cell>
          <cell r="C209" t="str">
            <v>Gobierno Autónomo Municipal de Villa Alcalá</v>
          </cell>
          <cell r="D209" t="str">
            <v>Huascar Nova</v>
          </cell>
          <cell r="E209" t="str">
            <v>Emma Ticonipa</v>
          </cell>
          <cell r="F209" t="str">
            <v>2183333 - 1635</v>
          </cell>
          <cell r="G209" t="str">
            <v>emma.ticonipa@economiayfinanzas.gob.bo</v>
          </cell>
        </row>
        <row r="210">
          <cell r="A210">
            <v>1114</v>
          </cell>
          <cell r="C210" t="str">
            <v>Gobierno Autónomo Municipal de El Villar</v>
          </cell>
          <cell r="D210" t="str">
            <v>Huascar Nova</v>
          </cell>
          <cell r="E210" t="str">
            <v>Emma Ticonipa</v>
          </cell>
          <cell r="F210" t="str">
            <v>2183333 - 1635</v>
          </cell>
          <cell r="G210" t="str">
            <v>emma.ticonipa@economiayfinanzas.gob.bo</v>
          </cell>
        </row>
        <row r="211">
          <cell r="A211">
            <v>1115</v>
          </cell>
          <cell r="C211" t="str">
            <v>Gobierno Autónomo Municipal de Monteagudo</v>
          </cell>
          <cell r="D211" t="str">
            <v>Huascar Nova</v>
          </cell>
          <cell r="E211" t="str">
            <v>Emma Ticonipa</v>
          </cell>
          <cell r="F211" t="str">
            <v>2183333 - 1635</v>
          </cell>
          <cell r="G211" t="str">
            <v>emma.ticonipa@economiayfinanzas.gob.bo</v>
          </cell>
        </row>
        <row r="212">
          <cell r="A212">
            <v>1116</v>
          </cell>
          <cell r="C212" t="str">
            <v>Gobierno Autónomo Municipal de San Pablo de Huacareta</v>
          </cell>
          <cell r="D212" t="str">
            <v>Huascar Nova</v>
          </cell>
          <cell r="E212" t="str">
            <v>Emma Ticonipa</v>
          </cell>
          <cell r="F212" t="str">
            <v>2183333 - 1635</v>
          </cell>
          <cell r="G212" t="str">
            <v>emma.ticonipa@economiayfinanzas.gob.bo</v>
          </cell>
        </row>
        <row r="213">
          <cell r="A213">
            <v>1117</v>
          </cell>
          <cell r="C213" t="str">
            <v>Gobierno Autónomo Municipal de Tarabuco</v>
          </cell>
          <cell r="D213" t="str">
            <v>Huascar Nova</v>
          </cell>
          <cell r="E213" t="str">
            <v>Emma Ticonipa</v>
          </cell>
          <cell r="F213" t="str">
            <v>2183333 - 1635</v>
          </cell>
          <cell r="G213" t="str">
            <v>emma.ticonipa@economiayfinanzas.gob.bo</v>
          </cell>
        </row>
        <row r="214">
          <cell r="A214">
            <v>1118</v>
          </cell>
          <cell r="C214" t="str">
            <v>Gobierno Autónomo Municipal de Yamparáez</v>
          </cell>
          <cell r="D214" t="str">
            <v>Huascar Nova</v>
          </cell>
          <cell r="E214" t="str">
            <v>Emma Ticonipa</v>
          </cell>
          <cell r="F214" t="str">
            <v>2183333 - 1635</v>
          </cell>
          <cell r="G214" t="str">
            <v>emma.ticonipa@economiayfinanzas.gob.bo</v>
          </cell>
        </row>
        <row r="215">
          <cell r="A215">
            <v>1119</v>
          </cell>
          <cell r="C215" t="str">
            <v>Gobierno Autónomo Municipal de Camargo</v>
          </cell>
          <cell r="D215" t="str">
            <v>Huascar Nova</v>
          </cell>
          <cell r="E215" t="str">
            <v>Emma Ticonipa</v>
          </cell>
          <cell r="F215" t="str">
            <v>2183333 - 1635</v>
          </cell>
          <cell r="G215" t="str">
            <v>emma.ticonipa@economiayfinanzas.gob.bo</v>
          </cell>
        </row>
        <row r="216">
          <cell r="A216">
            <v>1120</v>
          </cell>
          <cell r="C216" t="str">
            <v>Gobierno Autónomo Municipal de San Lucas</v>
          </cell>
          <cell r="D216" t="str">
            <v>Huascar Nova</v>
          </cell>
          <cell r="E216" t="str">
            <v>Emma Ticonipa</v>
          </cell>
          <cell r="F216" t="str">
            <v>2183333 - 1635</v>
          </cell>
          <cell r="G216" t="str">
            <v>emma.ticonipa@economiayfinanzas.gob.bo</v>
          </cell>
        </row>
        <row r="217">
          <cell r="A217">
            <v>1121</v>
          </cell>
          <cell r="C217" t="str">
            <v>Gobierno Autónomo Municipal de Incahuasi</v>
          </cell>
          <cell r="D217" t="str">
            <v>Huascar Nova</v>
          </cell>
          <cell r="E217" t="str">
            <v>Emma Ticonipa</v>
          </cell>
          <cell r="F217" t="str">
            <v>2183333 - 1635</v>
          </cell>
          <cell r="G217" t="str">
            <v>emma.ticonipa@economiayfinanzas.gob.bo</v>
          </cell>
        </row>
        <row r="218">
          <cell r="A218">
            <v>1122</v>
          </cell>
          <cell r="C218" t="str">
            <v>Gobierno Autónomo Municipal de Villa Serrano</v>
          </cell>
          <cell r="D218" t="str">
            <v>Huascar Nova</v>
          </cell>
          <cell r="E218" t="str">
            <v>Emma Ticonipa</v>
          </cell>
          <cell r="F218" t="str">
            <v>2183333 - 1635</v>
          </cell>
          <cell r="G218" t="str">
            <v>emma.ticonipa@economiayfinanzas.gob.bo</v>
          </cell>
        </row>
        <row r="219">
          <cell r="A219">
            <v>1123</v>
          </cell>
          <cell r="C219" t="str">
            <v>Gobierno Autónomo Municipal de Camataqui (Villa Abecia)</v>
          </cell>
          <cell r="D219" t="str">
            <v>Huascar Nova</v>
          </cell>
          <cell r="E219" t="str">
            <v>Emma Ticonipa</v>
          </cell>
          <cell r="F219" t="str">
            <v>2183333 - 1635</v>
          </cell>
          <cell r="G219" t="str">
            <v>emma.ticonipa@economiayfinanzas.gob.bo</v>
          </cell>
        </row>
        <row r="220">
          <cell r="A220">
            <v>1124</v>
          </cell>
          <cell r="C220" t="str">
            <v>Gobierno Autónomo Municipal de Culpina</v>
          </cell>
          <cell r="D220" t="str">
            <v>Huascar Nova</v>
          </cell>
          <cell r="E220" t="str">
            <v>Emma Ticonipa</v>
          </cell>
          <cell r="F220" t="str">
            <v>2183333 - 1635</v>
          </cell>
          <cell r="G220" t="str">
            <v>emma.ticonipa@economiayfinanzas.gob.bo</v>
          </cell>
        </row>
        <row r="221">
          <cell r="A221">
            <v>1125</v>
          </cell>
          <cell r="C221" t="str">
            <v>Gobierno Autónomo Municipal de Las Carreras</v>
          </cell>
          <cell r="D221" t="str">
            <v>Huascar Nova</v>
          </cell>
          <cell r="E221" t="str">
            <v>Emma Ticonipa</v>
          </cell>
          <cell r="F221" t="str">
            <v>2183333 - 1635</v>
          </cell>
          <cell r="G221" t="str">
            <v>emma.ticonipa@economiayfinanzas.gob.bo</v>
          </cell>
        </row>
        <row r="222">
          <cell r="A222">
            <v>1126</v>
          </cell>
          <cell r="C222" t="str">
            <v>Gobierno Autónomo Municipal de Villa Vaca Guzmán</v>
          </cell>
          <cell r="D222" t="str">
            <v>Huascar Nova</v>
          </cell>
          <cell r="E222" t="str">
            <v>Emma Ticonipa</v>
          </cell>
          <cell r="F222" t="str">
            <v>2183333 - 1635</v>
          </cell>
          <cell r="G222" t="str">
            <v>emma.ticonipa@economiayfinanzas.gob.bo</v>
          </cell>
        </row>
        <row r="223">
          <cell r="A223">
            <v>1127</v>
          </cell>
          <cell r="C223" t="str">
            <v>Gobierno Autónomo Municipal de Villa de Huacaya</v>
          </cell>
          <cell r="D223" t="str">
            <v>Huascar Nova</v>
          </cell>
          <cell r="E223" t="str">
            <v>Emma Ticonipa</v>
          </cell>
          <cell r="F223" t="str">
            <v>2183333 - 1635</v>
          </cell>
          <cell r="G223" t="str">
            <v>emma.ticonipa@economiayfinanzas.gob.bo</v>
          </cell>
        </row>
        <row r="224">
          <cell r="A224">
            <v>1128</v>
          </cell>
          <cell r="C224" t="str">
            <v>Gobierno Autónomo Municipal de Machareti</v>
          </cell>
          <cell r="D224" t="str">
            <v>Huascar Nova</v>
          </cell>
          <cell r="E224" t="str">
            <v>Emma Ticonipa</v>
          </cell>
          <cell r="F224" t="str">
            <v>2183333 - 1635</v>
          </cell>
          <cell r="G224" t="str">
            <v>emma.ticonipa@economiayfinanzas.gob.bo</v>
          </cell>
        </row>
        <row r="225">
          <cell r="A225">
            <v>1129</v>
          </cell>
          <cell r="C225" t="str">
            <v>Gobierno Autónomo Municipal de Villa Charcas</v>
          </cell>
          <cell r="D225" t="str">
            <v>Huascar Nova</v>
          </cell>
          <cell r="E225" t="str">
            <v>Emma Ticonipa</v>
          </cell>
          <cell r="F225" t="str">
            <v>2183333 - 1635</v>
          </cell>
          <cell r="G225" t="str">
            <v>emma.ticonipa@economiayfinanzas.gob.bo</v>
          </cell>
        </row>
        <row r="226">
          <cell r="A226">
            <v>1201</v>
          </cell>
          <cell r="C226" t="str">
            <v>Gobierno Autónomo Municipal de La Paz</v>
          </cell>
          <cell r="D226" t="str">
            <v>Huascar Nova</v>
          </cell>
          <cell r="E226" t="str">
            <v>Emma Ticonipa</v>
          </cell>
          <cell r="F226" t="str">
            <v>2183333 - 1635</v>
          </cell>
          <cell r="G226" t="str">
            <v>emma.ticonipa@economiayfinanzas.gob.bo</v>
          </cell>
        </row>
        <row r="227">
          <cell r="A227">
            <v>1202</v>
          </cell>
          <cell r="C227" t="str">
            <v>Gobierno Autónomo Municipal de Palca</v>
          </cell>
          <cell r="D227" t="str">
            <v>Huascar Nova</v>
          </cell>
          <cell r="E227" t="str">
            <v>Emma Ticonipa</v>
          </cell>
          <cell r="F227" t="str">
            <v>2183333 - 1635</v>
          </cell>
          <cell r="G227" t="str">
            <v>emma.ticonipa@economiayfinanzas.gob.bo</v>
          </cell>
        </row>
        <row r="228">
          <cell r="A228">
            <v>1203</v>
          </cell>
          <cell r="C228" t="str">
            <v>Gobierno Autónomo Municipal de Mecapaca</v>
          </cell>
          <cell r="D228" t="str">
            <v>Huascar Nova</v>
          </cell>
          <cell r="E228" t="str">
            <v>Emma Ticonipa</v>
          </cell>
          <cell r="F228" t="str">
            <v>2183333 - 1635</v>
          </cell>
          <cell r="G228" t="str">
            <v>emma.ticonipa@economiayfinanzas.gob.bo</v>
          </cell>
        </row>
        <row r="229">
          <cell r="A229">
            <v>1204</v>
          </cell>
          <cell r="C229" t="str">
            <v>Gobierno Autónomo Municipal de Achocalla</v>
          </cell>
          <cell r="D229" t="str">
            <v>Huascar Nova</v>
          </cell>
          <cell r="E229" t="str">
            <v>Emma Ticonipa</v>
          </cell>
          <cell r="F229" t="str">
            <v>2183333 - 1635</v>
          </cell>
          <cell r="G229" t="str">
            <v>emma.ticonipa@economiayfinanzas.gob.bo</v>
          </cell>
        </row>
        <row r="230">
          <cell r="A230">
            <v>1205</v>
          </cell>
          <cell r="C230" t="str">
            <v>Gobierno Autónomo Municipal de El Alto de La Paz</v>
          </cell>
          <cell r="D230" t="str">
            <v>Huascar Nova</v>
          </cell>
          <cell r="E230" t="str">
            <v>Emma Ticonipa</v>
          </cell>
          <cell r="F230" t="str">
            <v>2183333 - 1635</v>
          </cell>
          <cell r="G230" t="str">
            <v>emma.ticonipa@economiayfinanzas.gob.bo</v>
          </cell>
        </row>
        <row r="231">
          <cell r="A231">
            <v>1206</v>
          </cell>
          <cell r="C231" t="str">
            <v>Gobierno Autónomo Municipal de Viacha</v>
          </cell>
          <cell r="D231" t="str">
            <v>Huascar Nova</v>
          </cell>
          <cell r="E231" t="str">
            <v>Emma Ticonipa</v>
          </cell>
          <cell r="F231" t="str">
            <v>2183333 - 1635</v>
          </cell>
          <cell r="G231" t="str">
            <v>emma.ticonipa@economiayfinanzas.gob.bo</v>
          </cell>
        </row>
        <row r="232">
          <cell r="A232">
            <v>1207</v>
          </cell>
          <cell r="C232" t="str">
            <v>Gobierno Autónomo Municipal de Guaqui</v>
          </cell>
          <cell r="D232" t="str">
            <v>Huascar Nova</v>
          </cell>
          <cell r="E232" t="str">
            <v>Emma Ticonipa</v>
          </cell>
          <cell r="F232" t="str">
            <v>2183333 - 1635</v>
          </cell>
          <cell r="G232" t="str">
            <v>emma.ticonipa@economiayfinanzas.gob.bo</v>
          </cell>
        </row>
        <row r="233">
          <cell r="A233">
            <v>1208</v>
          </cell>
          <cell r="C233" t="str">
            <v>Gobierno Autónomo Municipal de Tiahuanacu</v>
          </cell>
          <cell r="D233" t="str">
            <v>Huascar Nova</v>
          </cell>
          <cell r="E233" t="str">
            <v>Emma Ticonipa</v>
          </cell>
          <cell r="F233" t="str">
            <v>2183333 - 1635</v>
          </cell>
          <cell r="G233" t="str">
            <v>emma.ticonipa@economiayfinanzas.gob.bo</v>
          </cell>
        </row>
        <row r="234">
          <cell r="A234">
            <v>1209</v>
          </cell>
          <cell r="C234" t="str">
            <v>Gobierno Autónomo Municipal de Desaguadero</v>
          </cell>
          <cell r="D234" t="str">
            <v>Huascar Nova</v>
          </cell>
          <cell r="E234" t="str">
            <v>Emma Ticonipa</v>
          </cell>
          <cell r="F234" t="str">
            <v>2183333 - 1635</v>
          </cell>
          <cell r="G234" t="str">
            <v>emma.ticonipa@economiayfinanzas.gob.bo</v>
          </cell>
        </row>
        <row r="235">
          <cell r="A235">
            <v>1210</v>
          </cell>
          <cell r="C235" t="str">
            <v>Gobierno Autónomo Municipal de Caranavi</v>
          </cell>
          <cell r="D235" t="str">
            <v>Huascar Nova</v>
          </cell>
          <cell r="E235" t="str">
            <v>Emma Ticonipa</v>
          </cell>
          <cell r="F235" t="str">
            <v>2183333 - 1635</v>
          </cell>
          <cell r="G235" t="str">
            <v>emma.ticonipa@economiayfinanzas.gob.bo</v>
          </cell>
        </row>
        <row r="236">
          <cell r="A236">
            <v>1211</v>
          </cell>
          <cell r="C236" t="str">
            <v>Gobierno Autónomo Municipal de Sica Sica (Villa Aroma)</v>
          </cell>
          <cell r="D236" t="str">
            <v>Huascar Nova</v>
          </cell>
          <cell r="E236" t="str">
            <v>Emma Ticonipa</v>
          </cell>
          <cell r="F236" t="str">
            <v>2183333 - 1635</v>
          </cell>
          <cell r="G236" t="str">
            <v>emma.ticonipa@economiayfinanzas.gob.bo</v>
          </cell>
        </row>
        <row r="237">
          <cell r="A237">
            <v>1212</v>
          </cell>
          <cell r="C237" t="str">
            <v>Gobierno Autónomo Municipal de Umala</v>
          </cell>
          <cell r="D237" t="str">
            <v>Huascar Nova</v>
          </cell>
          <cell r="E237" t="str">
            <v>Emma Ticonipa</v>
          </cell>
          <cell r="F237" t="str">
            <v>2183333 - 1635</v>
          </cell>
          <cell r="G237" t="str">
            <v>emma.ticonipa@economiayfinanzas.gob.bo</v>
          </cell>
        </row>
        <row r="238">
          <cell r="A238">
            <v>1213</v>
          </cell>
          <cell r="C238" t="str">
            <v>Gobierno Autónomo Municipal de Ayo Ayo</v>
          </cell>
          <cell r="D238" t="str">
            <v>Huascar Nova</v>
          </cell>
          <cell r="E238" t="str">
            <v>Emma Ticonipa</v>
          </cell>
          <cell r="F238" t="str">
            <v>2183333 - 1635</v>
          </cell>
          <cell r="G238" t="str">
            <v>emma.ticonipa@economiayfinanzas.gob.bo</v>
          </cell>
        </row>
        <row r="239">
          <cell r="A239">
            <v>1214</v>
          </cell>
          <cell r="C239" t="str">
            <v>Gobierno Autónomo Municipal de Calamarca</v>
          </cell>
          <cell r="D239" t="str">
            <v>Huascar Nova</v>
          </cell>
          <cell r="E239" t="str">
            <v>Emma Ticonipa</v>
          </cell>
          <cell r="F239" t="str">
            <v>2183333 - 1635</v>
          </cell>
          <cell r="G239" t="str">
            <v>emma.ticonipa@economiayfinanzas.gob.bo</v>
          </cell>
        </row>
        <row r="240">
          <cell r="A240">
            <v>1215</v>
          </cell>
          <cell r="C240" t="str">
            <v>Gobierno Autónomo Municipal de Patacamaya</v>
          </cell>
          <cell r="D240" t="str">
            <v>Huascar Nova</v>
          </cell>
          <cell r="E240" t="str">
            <v>Emma Ticonipa</v>
          </cell>
          <cell r="F240" t="str">
            <v>2183333 - 1635</v>
          </cell>
          <cell r="G240" t="str">
            <v>emma.ticonipa@economiayfinanzas.gob.bo</v>
          </cell>
        </row>
        <row r="241">
          <cell r="A241">
            <v>1216</v>
          </cell>
          <cell r="C241" t="str">
            <v>Gobierno Autónomo Municipal de Colquencha</v>
          </cell>
          <cell r="D241" t="str">
            <v>Huascar Nova</v>
          </cell>
          <cell r="E241" t="str">
            <v>Emma Ticonipa</v>
          </cell>
          <cell r="F241" t="str">
            <v>2183333 - 1635</v>
          </cell>
          <cell r="G241" t="str">
            <v>emma.ticonipa@economiayfinanzas.gob.bo</v>
          </cell>
        </row>
        <row r="242">
          <cell r="A242">
            <v>1217</v>
          </cell>
          <cell r="C242" t="str">
            <v>Gobierno Autónomo Municipal de Collana</v>
          </cell>
          <cell r="D242" t="str">
            <v>Huascar Nova</v>
          </cell>
          <cell r="E242" t="str">
            <v>Emma Ticonipa</v>
          </cell>
          <cell r="F242" t="str">
            <v>2183333 - 1635</v>
          </cell>
          <cell r="G242" t="str">
            <v>emma.ticonipa@economiayfinanzas.gob.bo</v>
          </cell>
        </row>
        <row r="243">
          <cell r="A243">
            <v>1218</v>
          </cell>
          <cell r="C243" t="str">
            <v>Gobierno Autónomo Municipal de Inquisivi</v>
          </cell>
          <cell r="D243" t="str">
            <v>Huascar Nova</v>
          </cell>
          <cell r="E243" t="str">
            <v>Emma Ticonipa</v>
          </cell>
          <cell r="F243" t="str">
            <v>2183333 - 1635</v>
          </cell>
          <cell r="G243" t="str">
            <v>emma.ticonipa@economiayfinanzas.gob.bo</v>
          </cell>
        </row>
        <row r="244">
          <cell r="A244">
            <v>1219</v>
          </cell>
          <cell r="C244" t="str">
            <v>Gobierno Autónomo Municipal de Quime</v>
          </cell>
          <cell r="D244" t="str">
            <v>Huascar Nova</v>
          </cell>
          <cell r="E244" t="str">
            <v>Emma Ticonipa</v>
          </cell>
          <cell r="F244" t="str">
            <v>2183333 - 1635</v>
          </cell>
          <cell r="G244" t="str">
            <v>emma.ticonipa@economiayfinanzas.gob.bo</v>
          </cell>
        </row>
        <row r="245">
          <cell r="A245">
            <v>1220</v>
          </cell>
          <cell r="C245" t="str">
            <v>Gobierno Autónomo Municipal de Cajuata</v>
          </cell>
          <cell r="D245" t="str">
            <v>Huascar Nova</v>
          </cell>
          <cell r="E245" t="str">
            <v>Emma Ticonipa</v>
          </cell>
          <cell r="F245" t="str">
            <v>2183333 - 1635</v>
          </cell>
          <cell r="G245" t="str">
            <v>emma.ticonipa@economiayfinanzas.gob.bo</v>
          </cell>
        </row>
        <row r="246">
          <cell r="A246">
            <v>1221</v>
          </cell>
          <cell r="C246" t="str">
            <v>Gobierno Autónomo Municipal de Colquiri</v>
          </cell>
          <cell r="D246" t="str">
            <v>Huascar Nova</v>
          </cell>
          <cell r="E246" t="str">
            <v>Emma Ticonipa</v>
          </cell>
          <cell r="F246" t="str">
            <v>2183333 - 1635</v>
          </cell>
          <cell r="G246" t="str">
            <v>emma.ticonipa@economiayfinanzas.gob.bo</v>
          </cell>
        </row>
        <row r="247">
          <cell r="A247">
            <v>1222</v>
          </cell>
          <cell r="C247" t="str">
            <v>Gobierno Autónomo Municipal de Ichoca</v>
          </cell>
          <cell r="D247" t="str">
            <v>Huascar Nova</v>
          </cell>
          <cell r="E247" t="str">
            <v>Emma Ticonipa</v>
          </cell>
          <cell r="F247" t="str">
            <v>2183333 - 1635</v>
          </cell>
          <cell r="G247" t="str">
            <v>emma.ticonipa@economiayfinanzas.gob.bo</v>
          </cell>
        </row>
        <row r="248">
          <cell r="A248">
            <v>1223</v>
          </cell>
          <cell r="C248" t="str">
            <v>Gobierno Autónomo Municipal de Villa Libertad Licoma</v>
          </cell>
          <cell r="D248" t="str">
            <v>Huascar Nova</v>
          </cell>
          <cell r="E248" t="str">
            <v>Emma Ticonipa</v>
          </cell>
          <cell r="F248" t="str">
            <v>2183333 - 1635</v>
          </cell>
          <cell r="G248" t="str">
            <v>emma.ticonipa@economiayfinanzas.gob.bo</v>
          </cell>
        </row>
        <row r="249">
          <cell r="A249">
            <v>1224</v>
          </cell>
          <cell r="C249" t="str">
            <v>Gobierno Autónomo Municipal de Achacachi</v>
          </cell>
          <cell r="D249" t="str">
            <v>Huascar Nova</v>
          </cell>
          <cell r="E249" t="str">
            <v>Emma Ticonipa</v>
          </cell>
          <cell r="F249" t="str">
            <v>2183333 - 1635</v>
          </cell>
          <cell r="G249" t="str">
            <v>emma.ticonipa@economiayfinanzas.gob.bo</v>
          </cell>
        </row>
        <row r="250">
          <cell r="A250">
            <v>1225</v>
          </cell>
          <cell r="C250" t="str">
            <v>Gobierno Autónomo Municipal de Ancoraimes</v>
          </cell>
          <cell r="D250" t="str">
            <v>Huascar Nova</v>
          </cell>
          <cell r="E250" t="str">
            <v>Emma Ticonipa</v>
          </cell>
          <cell r="F250" t="str">
            <v>2183333 - 1635</v>
          </cell>
          <cell r="G250" t="str">
            <v>emma.ticonipa@economiayfinanzas.gob.bo</v>
          </cell>
        </row>
        <row r="251">
          <cell r="A251">
            <v>1226</v>
          </cell>
          <cell r="C251" t="str">
            <v>Gobierno Autónomo Municipal de Sorata</v>
          </cell>
          <cell r="D251" t="str">
            <v>Huascar Nova</v>
          </cell>
          <cell r="E251" t="str">
            <v>Emma Ticonipa</v>
          </cell>
          <cell r="F251" t="str">
            <v>2183333 - 1635</v>
          </cell>
          <cell r="G251" t="str">
            <v>emma.ticonipa@economiayfinanzas.gob.bo</v>
          </cell>
        </row>
        <row r="252">
          <cell r="A252">
            <v>1227</v>
          </cell>
          <cell r="C252" t="str">
            <v>Gobierno Autónomo Municipal de Guanay</v>
          </cell>
          <cell r="D252" t="str">
            <v>Huascar Nova</v>
          </cell>
          <cell r="E252" t="str">
            <v>Emma Ticonipa</v>
          </cell>
          <cell r="F252" t="str">
            <v>2183333 - 1635</v>
          </cell>
          <cell r="G252" t="str">
            <v>emma.ticonipa@economiayfinanzas.gob.bo</v>
          </cell>
        </row>
        <row r="253">
          <cell r="A253">
            <v>1228</v>
          </cell>
          <cell r="C253" t="str">
            <v>Gobierno Autónomo Municipal de Tacacoma</v>
          </cell>
          <cell r="D253" t="str">
            <v>Huascar Nova</v>
          </cell>
          <cell r="E253" t="str">
            <v>Emma Ticonipa</v>
          </cell>
          <cell r="F253" t="str">
            <v>2183333 - 1635</v>
          </cell>
          <cell r="G253" t="str">
            <v>emma.ticonipa@economiayfinanzas.gob.bo</v>
          </cell>
        </row>
        <row r="254">
          <cell r="A254">
            <v>1229</v>
          </cell>
          <cell r="C254" t="str">
            <v>Gobierno Autónomo Municipal de Tipuani</v>
          </cell>
          <cell r="D254" t="str">
            <v>Huascar Nova</v>
          </cell>
          <cell r="E254" t="str">
            <v>Emma Ticonipa</v>
          </cell>
          <cell r="F254" t="str">
            <v>2183333 - 1635</v>
          </cell>
          <cell r="G254" t="str">
            <v>emma.ticonipa@economiayfinanzas.gob.bo</v>
          </cell>
        </row>
        <row r="255">
          <cell r="A255">
            <v>1230</v>
          </cell>
          <cell r="C255" t="str">
            <v>Gobierno Autónomo Municipal de Quiabaya</v>
          </cell>
          <cell r="D255" t="str">
            <v>Huascar Nova</v>
          </cell>
          <cell r="E255" t="str">
            <v>Emma Ticonipa</v>
          </cell>
          <cell r="F255" t="str">
            <v>2183333 - 1635</v>
          </cell>
          <cell r="G255" t="str">
            <v>emma.ticonipa@economiayfinanzas.gob.bo</v>
          </cell>
        </row>
        <row r="256">
          <cell r="A256">
            <v>1231</v>
          </cell>
          <cell r="C256" t="str">
            <v>Gobierno Autónomo Municipal de Combaya</v>
          </cell>
          <cell r="D256" t="str">
            <v>Huascar Nova</v>
          </cell>
          <cell r="E256" t="str">
            <v>Emma Ticonipa</v>
          </cell>
          <cell r="F256" t="str">
            <v>2183333 - 1635</v>
          </cell>
          <cell r="G256" t="str">
            <v>emma.ticonipa@economiayfinanzas.gob.bo</v>
          </cell>
        </row>
        <row r="257">
          <cell r="A257">
            <v>1232</v>
          </cell>
          <cell r="C257" t="str">
            <v>Gobierno Autónomo Municipal de Copacabana</v>
          </cell>
          <cell r="D257" t="str">
            <v>Huascar Nova</v>
          </cell>
          <cell r="E257" t="str">
            <v>Emma Ticonipa</v>
          </cell>
          <cell r="F257" t="str">
            <v>2183333 - 1635</v>
          </cell>
          <cell r="G257" t="str">
            <v>emma.ticonipa@economiayfinanzas.gob.bo</v>
          </cell>
        </row>
        <row r="258">
          <cell r="A258">
            <v>1233</v>
          </cell>
          <cell r="C258" t="str">
            <v>Gobierno Autónomo Municipal de San Pedro de Tiquina</v>
          </cell>
          <cell r="D258" t="str">
            <v>Huascar Nova</v>
          </cell>
          <cell r="E258" t="str">
            <v>Emma Ticonipa</v>
          </cell>
          <cell r="F258" t="str">
            <v>2183333 - 1635</v>
          </cell>
          <cell r="G258" t="str">
            <v>emma.ticonipa@economiayfinanzas.gob.bo</v>
          </cell>
        </row>
        <row r="259">
          <cell r="A259">
            <v>1234</v>
          </cell>
          <cell r="C259" t="str">
            <v>Gobierno Autónomo Municipal de Tito Yupanqui</v>
          </cell>
          <cell r="D259" t="str">
            <v>Huascar Nova</v>
          </cell>
          <cell r="E259" t="str">
            <v>Emma Ticonipa</v>
          </cell>
          <cell r="F259" t="str">
            <v>2183333 - 1635</v>
          </cell>
          <cell r="G259" t="str">
            <v>emma.ticonipa@economiayfinanzas.gob.bo</v>
          </cell>
        </row>
        <row r="260">
          <cell r="A260">
            <v>1235</v>
          </cell>
          <cell r="C260" t="str">
            <v>Gobierno Autónomo Municipal de Chuma</v>
          </cell>
          <cell r="D260" t="str">
            <v>Huascar Nova</v>
          </cell>
          <cell r="E260" t="str">
            <v>Emma Ticonipa</v>
          </cell>
          <cell r="F260" t="str">
            <v>2183333 - 1635</v>
          </cell>
          <cell r="G260" t="str">
            <v>emma.ticonipa@economiayfinanzas.gob.bo</v>
          </cell>
        </row>
        <row r="261">
          <cell r="A261">
            <v>1236</v>
          </cell>
          <cell r="C261" t="str">
            <v>Gobierno Autónomo Municipal de Ayata</v>
          </cell>
          <cell r="D261" t="str">
            <v>Huascar Nova</v>
          </cell>
          <cell r="E261" t="str">
            <v>Emma Ticonipa</v>
          </cell>
          <cell r="F261" t="str">
            <v>2183333 - 1635</v>
          </cell>
          <cell r="G261" t="str">
            <v>emma.ticonipa@economiayfinanzas.gob.bo</v>
          </cell>
        </row>
        <row r="262">
          <cell r="A262">
            <v>1237</v>
          </cell>
          <cell r="C262" t="str">
            <v>Gobierno Autónomo Municipal de Aucapata</v>
          </cell>
          <cell r="D262" t="str">
            <v>Huascar Nova</v>
          </cell>
          <cell r="E262" t="str">
            <v>Emma Ticonipa</v>
          </cell>
          <cell r="F262" t="str">
            <v>2183333 - 1635</v>
          </cell>
          <cell r="G262" t="str">
            <v>emma.ticonipa@economiayfinanzas.gob.bo</v>
          </cell>
        </row>
        <row r="263">
          <cell r="A263">
            <v>1238</v>
          </cell>
          <cell r="C263" t="str">
            <v>Gobierno Autónomo Municipal de Corocoro</v>
          </cell>
          <cell r="D263" t="str">
            <v>Huascar Nova</v>
          </cell>
          <cell r="E263" t="str">
            <v>Emma Ticonipa</v>
          </cell>
          <cell r="F263" t="str">
            <v>2183333 - 1635</v>
          </cell>
          <cell r="G263" t="str">
            <v>emma.ticonipa@economiayfinanzas.gob.bo</v>
          </cell>
        </row>
        <row r="264">
          <cell r="A264">
            <v>1239</v>
          </cell>
          <cell r="C264" t="str">
            <v>Gobierno Autónomo Municipal de Caquiaviri</v>
          </cell>
          <cell r="D264" t="str">
            <v>Huascar Nova</v>
          </cell>
          <cell r="E264" t="str">
            <v>Emma Ticonipa</v>
          </cell>
          <cell r="F264" t="str">
            <v>2183333 - 1635</v>
          </cell>
          <cell r="G264" t="str">
            <v>emma.ticonipa@economiayfinanzas.gob.bo</v>
          </cell>
        </row>
        <row r="265">
          <cell r="A265">
            <v>1240</v>
          </cell>
          <cell r="C265" t="str">
            <v>Gobierno Autónomo Municipal de Calacoto</v>
          </cell>
          <cell r="D265" t="str">
            <v>Huascar Nova</v>
          </cell>
          <cell r="E265" t="str">
            <v>Emma Ticonipa</v>
          </cell>
          <cell r="F265" t="str">
            <v>2183333 - 1635</v>
          </cell>
          <cell r="G265" t="str">
            <v>emma.ticonipa@economiayfinanzas.gob.bo</v>
          </cell>
        </row>
        <row r="266">
          <cell r="A266">
            <v>1241</v>
          </cell>
          <cell r="C266" t="str">
            <v>Gobierno Autónomo Municipal de Comanche</v>
          </cell>
          <cell r="D266" t="str">
            <v>Huascar Nova</v>
          </cell>
          <cell r="E266" t="str">
            <v>Emma Ticonipa</v>
          </cell>
          <cell r="F266" t="str">
            <v>2183333 - 1635</v>
          </cell>
          <cell r="G266" t="str">
            <v>emma.ticonipa@economiayfinanzas.gob.bo</v>
          </cell>
        </row>
        <row r="267">
          <cell r="A267">
            <v>1242</v>
          </cell>
          <cell r="C267" t="str">
            <v>Gobierno Autónomo Municipal de Charaña</v>
          </cell>
          <cell r="D267" t="str">
            <v>Huascar Nova</v>
          </cell>
          <cell r="E267" t="str">
            <v>Emma Ticonipa</v>
          </cell>
          <cell r="F267" t="str">
            <v>2183333 - 1635</v>
          </cell>
          <cell r="G267" t="str">
            <v>emma.ticonipa@economiayfinanzas.gob.bo</v>
          </cell>
        </row>
        <row r="268">
          <cell r="A268">
            <v>1243</v>
          </cell>
          <cell r="C268" t="str">
            <v>Gobierno Autónomo Municipal de Waldo Ballivián</v>
          </cell>
          <cell r="D268" t="str">
            <v>Huascar Nova</v>
          </cell>
          <cell r="E268" t="str">
            <v>Emma Ticonipa</v>
          </cell>
          <cell r="F268" t="str">
            <v>2183333 - 1635</v>
          </cell>
          <cell r="G268" t="str">
            <v>emma.ticonipa@economiayfinanzas.gob.bo</v>
          </cell>
        </row>
        <row r="269">
          <cell r="A269">
            <v>1244</v>
          </cell>
          <cell r="C269" t="str">
            <v>Gobierno Autónomo Municipal de Nazacara de Pacajes</v>
          </cell>
          <cell r="D269" t="str">
            <v>Huascar Nova</v>
          </cell>
          <cell r="E269" t="str">
            <v>Emma Ticonipa</v>
          </cell>
          <cell r="F269" t="str">
            <v>2183333 - 1635</v>
          </cell>
          <cell r="G269" t="str">
            <v>emma.ticonipa@economiayfinanzas.gob.bo</v>
          </cell>
        </row>
        <row r="270">
          <cell r="A270">
            <v>1245</v>
          </cell>
          <cell r="C270" t="str">
            <v>Gobierno Autónomo Municipal de Santiago de Callapa</v>
          </cell>
          <cell r="D270" t="str">
            <v>Huascar Nova</v>
          </cell>
          <cell r="E270" t="str">
            <v>Emma Ticonipa</v>
          </cell>
          <cell r="F270" t="str">
            <v>2183333 - 1635</v>
          </cell>
          <cell r="G270" t="str">
            <v>emma.ticonipa@economiayfinanzas.gob.bo</v>
          </cell>
        </row>
        <row r="271">
          <cell r="A271">
            <v>1246</v>
          </cell>
          <cell r="C271" t="str">
            <v>Gobierno Autónomo Municipal de Puerto Acosta</v>
          </cell>
          <cell r="D271" t="str">
            <v>Huascar Nova</v>
          </cell>
          <cell r="E271" t="str">
            <v>Emma Ticonipa</v>
          </cell>
          <cell r="F271" t="str">
            <v>2183333 - 1635</v>
          </cell>
          <cell r="G271" t="str">
            <v>emma.ticonipa@economiayfinanzas.gob.bo</v>
          </cell>
        </row>
        <row r="272">
          <cell r="A272">
            <v>1247</v>
          </cell>
          <cell r="C272" t="str">
            <v>Gobierno Autónomo Municipal de Mocomoco</v>
          </cell>
          <cell r="D272" t="str">
            <v>Huascar Nova</v>
          </cell>
          <cell r="E272" t="str">
            <v>Emma Ticonipa</v>
          </cell>
          <cell r="F272" t="str">
            <v>2183333 - 1635</v>
          </cell>
          <cell r="G272" t="str">
            <v>emma.ticonipa@economiayfinanzas.gob.bo</v>
          </cell>
        </row>
        <row r="273">
          <cell r="A273">
            <v>1248</v>
          </cell>
          <cell r="C273" t="str">
            <v>Gobierno Autónomo Municipal de Carabuco</v>
          </cell>
          <cell r="D273" t="str">
            <v>Huascar Nova</v>
          </cell>
          <cell r="E273" t="str">
            <v>Emma Ticonipa</v>
          </cell>
          <cell r="F273" t="str">
            <v>2183333 - 1635</v>
          </cell>
          <cell r="G273" t="str">
            <v>emma.ticonipa@economiayfinanzas.gob.bo</v>
          </cell>
        </row>
        <row r="274">
          <cell r="A274">
            <v>1249</v>
          </cell>
          <cell r="C274" t="str">
            <v>Gobierno Autónomo Municipal de Apolo</v>
          </cell>
          <cell r="D274" t="str">
            <v>Huascar Nova</v>
          </cell>
          <cell r="E274" t="str">
            <v>Emma Ticonipa</v>
          </cell>
          <cell r="F274" t="str">
            <v>2183333 - 1635</v>
          </cell>
          <cell r="G274" t="str">
            <v>emma.ticonipa@economiayfinanzas.gob.bo</v>
          </cell>
        </row>
        <row r="275">
          <cell r="A275">
            <v>1250</v>
          </cell>
          <cell r="C275" t="str">
            <v>Gobierno Autónomo Municipal de Pelechuco</v>
          </cell>
          <cell r="D275" t="str">
            <v>Huascar Nova</v>
          </cell>
          <cell r="E275" t="str">
            <v>Emma Ticonipa</v>
          </cell>
          <cell r="F275" t="str">
            <v>2183333 - 1635</v>
          </cell>
          <cell r="G275" t="str">
            <v>emma.ticonipa@economiayfinanzas.gob.bo</v>
          </cell>
        </row>
        <row r="276">
          <cell r="A276">
            <v>1251</v>
          </cell>
          <cell r="C276" t="str">
            <v>Gobierno Autónomo Municipal de Luribay</v>
          </cell>
          <cell r="D276" t="str">
            <v>Huascar Nova</v>
          </cell>
          <cell r="E276" t="str">
            <v>Emma Ticonipa</v>
          </cell>
          <cell r="F276" t="str">
            <v>2183333 - 1635</v>
          </cell>
          <cell r="G276" t="str">
            <v>emma.ticonipa@economiayfinanzas.gob.bo</v>
          </cell>
        </row>
        <row r="277">
          <cell r="A277">
            <v>1252</v>
          </cell>
          <cell r="C277" t="str">
            <v>Gobierno Autónomo Municipal de Sapahaqui</v>
          </cell>
          <cell r="D277" t="str">
            <v>Huascar Nova</v>
          </cell>
          <cell r="E277" t="str">
            <v>Emma Ticonipa</v>
          </cell>
          <cell r="F277" t="str">
            <v>2183333 - 1635</v>
          </cell>
          <cell r="G277" t="str">
            <v>emma.ticonipa@economiayfinanzas.gob.bo</v>
          </cell>
        </row>
        <row r="278">
          <cell r="A278">
            <v>1253</v>
          </cell>
          <cell r="C278" t="str">
            <v>Gobierno Autónomo Municipal de Yaco</v>
          </cell>
          <cell r="D278" t="str">
            <v>Huascar Nova</v>
          </cell>
          <cell r="E278" t="str">
            <v>Emma Ticonipa</v>
          </cell>
          <cell r="F278" t="str">
            <v>2183333 - 1635</v>
          </cell>
          <cell r="G278" t="str">
            <v>emma.ticonipa@economiayfinanzas.gob.bo</v>
          </cell>
        </row>
        <row r="279">
          <cell r="A279">
            <v>1254</v>
          </cell>
          <cell r="C279" t="str">
            <v>Gobierno Autónomo Municipal de Malla</v>
          </cell>
          <cell r="D279" t="str">
            <v>Huascar Nova</v>
          </cell>
          <cell r="E279" t="str">
            <v>Emma Ticonipa</v>
          </cell>
          <cell r="F279" t="str">
            <v>2183333 - 1635</v>
          </cell>
          <cell r="G279" t="str">
            <v>emma.ticonipa@economiayfinanzas.gob.bo</v>
          </cell>
        </row>
        <row r="280">
          <cell r="A280">
            <v>1255</v>
          </cell>
          <cell r="C280" t="str">
            <v>Gobierno Autónomo Municipal de Cairoma</v>
          </cell>
          <cell r="D280" t="str">
            <v>Huascar Nova</v>
          </cell>
          <cell r="E280" t="str">
            <v>Emma Ticonipa</v>
          </cell>
          <cell r="F280" t="str">
            <v>2183333 - 1635</v>
          </cell>
          <cell r="G280" t="str">
            <v>emma.ticonipa@economiayfinanzas.gob.bo</v>
          </cell>
        </row>
        <row r="281">
          <cell r="A281">
            <v>1256</v>
          </cell>
          <cell r="C281" t="str">
            <v>Gobierno Autónomo Municipal de Chulumani (Villa de la Libertad)</v>
          </cell>
          <cell r="D281" t="str">
            <v>Huascar Nova</v>
          </cell>
          <cell r="E281" t="str">
            <v>Emma Ticonipa</v>
          </cell>
          <cell r="F281" t="str">
            <v>2183333 - 1635</v>
          </cell>
          <cell r="G281" t="str">
            <v>emma.ticonipa@economiayfinanzas.gob.bo</v>
          </cell>
        </row>
        <row r="282">
          <cell r="A282">
            <v>1257</v>
          </cell>
          <cell r="C282" t="str">
            <v>Gobierno Autónomo Municipal de Irupana (Villa de Lanza)</v>
          </cell>
          <cell r="D282" t="str">
            <v>Huascar Nova</v>
          </cell>
          <cell r="E282" t="str">
            <v>Emma Ticonipa</v>
          </cell>
          <cell r="F282" t="str">
            <v>2183333 - 1635</v>
          </cell>
          <cell r="G282" t="str">
            <v>emma.ticonipa@economiayfinanzas.gob.bo</v>
          </cell>
        </row>
        <row r="283">
          <cell r="A283">
            <v>1258</v>
          </cell>
          <cell r="C283" t="str">
            <v>Gobierno Autónomo Municipal de Yanacachi</v>
          </cell>
          <cell r="D283" t="str">
            <v>Huascar Nova</v>
          </cell>
          <cell r="E283" t="str">
            <v>Emma Ticonipa</v>
          </cell>
          <cell r="F283" t="str">
            <v>2183333 - 1635</v>
          </cell>
          <cell r="G283" t="str">
            <v>emma.ticonipa@economiayfinanzas.gob.bo</v>
          </cell>
        </row>
        <row r="284">
          <cell r="A284">
            <v>1259</v>
          </cell>
          <cell r="C284" t="str">
            <v>Gobierno Autónomo Municipal de Palos Blancos</v>
          </cell>
          <cell r="D284" t="str">
            <v>Huascar Nova</v>
          </cell>
          <cell r="E284" t="str">
            <v>Emma Ticonipa</v>
          </cell>
          <cell r="F284" t="str">
            <v>2183333 - 1635</v>
          </cell>
          <cell r="G284" t="str">
            <v>emma.ticonipa@economiayfinanzas.gob.bo</v>
          </cell>
        </row>
        <row r="285">
          <cell r="A285">
            <v>1260</v>
          </cell>
          <cell r="C285" t="str">
            <v>Gobierno Autónomo Municipal de La Asunta</v>
          </cell>
          <cell r="D285" t="str">
            <v>Huascar Nova</v>
          </cell>
          <cell r="E285" t="str">
            <v>Emma Ticonipa</v>
          </cell>
          <cell r="F285" t="str">
            <v>2183333 - 1635</v>
          </cell>
          <cell r="G285" t="str">
            <v>emma.ticonipa@economiayfinanzas.gob.bo</v>
          </cell>
        </row>
        <row r="286">
          <cell r="A286">
            <v>1261</v>
          </cell>
          <cell r="C286" t="str">
            <v>Gobierno Autónomo Municipal de Pucarani</v>
          </cell>
          <cell r="D286" t="str">
            <v>Huascar Nova</v>
          </cell>
          <cell r="E286" t="str">
            <v>Emma Ticonipa</v>
          </cell>
          <cell r="F286" t="str">
            <v>2183333 - 1635</v>
          </cell>
          <cell r="G286" t="str">
            <v>emma.ticonipa@economiayfinanzas.gob.bo</v>
          </cell>
        </row>
        <row r="287">
          <cell r="A287">
            <v>1262</v>
          </cell>
          <cell r="C287" t="str">
            <v>Gobierno Autónomo Municipal de Laja</v>
          </cell>
          <cell r="D287" t="str">
            <v>Huascar Nova</v>
          </cell>
          <cell r="E287" t="str">
            <v>Emma Ticonipa</v>
          </cell>
          <cell r="F287" t="str">
            <v>2183333 - 1635</v>
          </cell>
          <cell r="G287" t="str">
            <v>emma.ticonipa@economiayfinanzas.gob.bo</v>
          </cell>
        </row>
        <row r="288">
          <cell r="A288">
            <v>1263</v>
          </cell>
          <cell r="C288" t="str">
            <v>Gobierno Autónomo Municipal de Batallas</v>
          </cell>
          <cell r="D288" t="str">
            <v>Huascar Nova</v>
          </cell>
          <cell r="E288" t="str">
            <v>Emma Ticonipa</v>
          </cell>
          <cell r="F288" t="str">
            <v>2183333 - 1635</v>
          </cell>
          <cell r="G288" t="str">
            <v>emma.ticonipa@economiayfinanzas.gob.bo</v>
          </cell>
        </row>
        <row r="289">
          <cell r="A289">
            <v>1264</v>
          </cell>
          <cell r="C289" t="str">
            <v>Gobierno Autónomo Municipal de Puerto Pérez</v>
          </cell>
          <cell r="D289" t="str">
            <v>Huascar Nova</v>
          </cell>
          <cell r="E289" t="str">
            <v>Emma Ticonipa</v>
          </cell>
          <cell r="F289" t="str">
            <v>2183333 - 1635</v>
          </cell>
          <cell r="G289" t="str">
            <v>emma.ticonipa@economiayfinanzas.gob.bo</v>
          </cell>
        </row>
        <row r="290">
          <cell r="A290">
            <v>1265</v>
          </cell>
          <cell r="C290" t="str">
            <v>Gobierno Autónomo Municipal de Coroico</v>
          </cell>
          <cell r="D290" t="str">
            <v>Huascar Nova</v>
          </cell>
          <cell r="E290" t="str">
            <v>Emma Ticonipa</v>
          </cell>
          <cell r="F290" t="str">
            <v>2183333 - 1635</v>
          </cell>
          <cell r="G290" t="str">
            <v>emma.ticonipa@economiayfinanzas.gob.bo</v>
          </cell>
        </row>
        <row r="291">
          <cell r="A291">
            <v>1266</v>
          </cell>
          <cell r="C291" t="str">
            <v>Gobierno Autónomo Municipal de Coripata</v>
          </cell>
          <cell r="D291" t="str">
            <v>Huascar Nova</v>
          </cell>
          <cell r="E291" t="str">
            <v>Emma Ticonipa</v>
          </cell>
          <cell r="F291" t="str">
            <v>2183333 - 1635</v>
          </cell>
          <cell r="G291" t="str">
            <v>emma.ticonipa@economiayfinanzas.gob.bo</v>
          </cell>
        </row>
        <row r="292">
          <cell r="A292">
            <v>1267</v>
          </cell>
          <cell r="C292" t="str">
            <v>Gobierno Autónomo Municipal de Ixiamas</v>
          </cell>
          <cell r="D292" t="str">
            <v>Huascar Nova</v>
          </cell>
          <cell r="E292" t="str">
            <v>Emma Ticonipa</v>
          </cell>
          <cell r="F292" t="str">
            <v>2183333 - 1635</v>
          </cell>
          <cell r="G292" t="str">
            <v>emma.ticonipa@economiayfinanzas.gob.bo</v>
          </cell>
        </row>
        <row r="293">
          <cell r="A293">
            <v>1268</v>
          </cell>
          <cell r="C293" t="str">
            <v>Gobierno Autónomo Municipal de San Buenaventura</v>
          </cell>
          <cell r="D293" t="str">
            <v>Huascar Nova</v>
          </cell>
          <cell r="E293" t="str">
            <v>Emma Ticonipa</v>
          </cell>
          <cell r="F293" t="str">
            <v>2183333 - 1635</v>
          </cell>
          <cell r="G293" t="str">
            <v>emma.ticonipa@economiayfinanzas.gob.bo</v>
          </cell>
        </row>
        <row r="294">
          <cell r="A294">
            <v>1269</v>
          </cell>
          <cell r="C294" t="str">
            <v>Gobierno Autónomo Municipal de General Juan José Pérez (Charazani)</v>
          </cell>
          <cell r="D294" t="str">
            <v>Huascar Nova</v>
          </cell>
          <cell r="E294" t="str">
            <v>Emma Ticonipa</v>
          </cell>
          <cell r="F294" t="str">
            <v>2183333 - 1635</v>
          </cell>
          <cell r="G294" t="str">
            <v>emma.ticonipa@economiayfinanzas.gob.bo</v>
          </cell>
        </row>
        <row r="295">
          <cell r="A295">
            <v>1270</v>
          </cell>
          <cell r="C295" t="str">
            <v>Gobierno Autónomo Municipal de Curva</v>
          </cell>
          <cell r="D295" t="str">
            <v>Huascar Nova</v>
          </cell>
          <cell r="E295" t="str">
            <v>Emma Ticonipa</v>
          </cell>
          <cell r="F295" t="str">
            <v>2183333 - 1635</v>
          </cell>
          <cell r="G295" t="str">
            <v>emma.ticonipa@economiayfinanzas.gob.bo</v>
          </cell>
        </row>
        <row r="296">
          <cell r="A296">
            <v>1271</v>
          </cell>
          <cell r="C296" t="str">
            <v>Gobierno Autónomo Municipal de San Pedro de Curahuara</v>
          </cell>
          <cell r="D296" t="str">
            <v>Huascar Nova</v>
          </cell>
          <cell r="E296" t="str">
            <v>Emma Ticonipa</v>
          </cell>
          <cell r="F296" t="str">
            <v>2183333 - 1635</v>
          </cell>
          <cell r="G296" t="str">
            <v>emma.ticonipa@economiayfinanzas.gob.bo</v>
          </cell>
        </row>
        <row r="297">
          <cell r="A297">
            <v>1272</v>
          </cell>
          <cell r="C297" t="str">
            <v>Gobierno Autónomo Municipal de Papel Pampa</v>
          </cell>
          <cell r="D297" t="str">
            <v>Huascar Nova</v>
          </cell>
          <cell r="E297" t="str">
            <v>Emma Ticonipa</v>
          </cell>
          <cell r="F297" t="str">
            <v>2183333 - 1635</v>
          </cell>
          <cell r="G297" t="str">
            <v>emma.ticonipa@economiayfinanzas.gob.bo</v>
          </cell>
        </row>
        <row r="298">
          <cell r="A298">
            <v>1273</v>
          </cell>
          <cell r="C298" t="str">
            <v>Gobierno Autónomo Municipal de Chacarilla</v>
          </cell>
          <cell r="D298" t="str">
            <v>Huascar Nova</v>
          </cell>
          <cell r="E298" t="str">
            <v>Emma Ticonipa</v>
          </cell>
          <cell r="F298" t="str">
            <v>2183333 - 1635</v>
          </cell>
          <cell r="G298" t="str">
            <v>emma.ticonipa@economiayfinanzas.gob.bo</v>
          </cell>
        </row>
        <row r="299">
          <cell r="A299">
            <v>1274</v>
          </cell>
          <cell r="C299" t="str">
            <v>Gobierno Autónomo Municipal de Santiago de Machaca</v>
          </cell>
          <cell r="D299" t="str">
            <v>Huascar Nova</v>
          </cell>
          <cell r="E299" t="str">
            <v>Emma Ticonipa</v>
          </cell>
          <cell r="F299" t="str">
            <v>2183333 - 1635</v>
          </cell>
          <cell r="G299" t="str">
            <v>emma.ticonipa@economiayfinanzas.gob.bo</v>
          </cell>
        </row>
        <row r="300">
          <cell r="A300">
            <v>1275</v>
          </cell>
          <cell r="C300" t="str">
            <v>Gobierno Autónomo Municipal de Catacora</v>
          </cell>
          <cell r="D300" t="str">
            <v>Huascar Nova</v>
          </cell>
          <cell r="E300" t="str">
            <v>Emma Ticonipa</v>
          </cell>
          <cell r="F300" t="str">
            <v>2183333 - 1635</v>
          </cell>
          <cell r="G300" t="str">
            <v>emma.ticonipa@economiayfinanzas.gob.bo</v>
          </cell>
        </row>
        <row r="301">
          <cell r="A301">
            <v>1276</v>
          </cell>
          <cell r="C301" t="str">
            <v>Gobierno Autónomo Municipal de Mapiri</v>
          </cell>
          <cell r="D301" t="str">
            <v>Huascar Nova</v>
          </cell>
          <cell r="E301" t="str">
            <v>Emma Ticonipa</v>
          </cell>
          <cell r="F301" t="str">
            <v>2183333 - 1635</v>
          </cell>
          <cell r="G301" t="str">
            <v>emma.ticonipa@economiayfinanzas.gob.bo</v>
          </cell>
        </row>
        <row r="302">
          <cell r="A302">
            <v>1277</v>
          </cell>
          <cell r="C302" t="str">
            <v>Gobierno Autónomo Municipal de Teoponte</v>
          </cell>
          <cell r="D302" t="str">
            <v>Huascar Nova</v>
          </cell>
          <cell r="E302" t="str">
            <v>Emma Ticonipa</v>
          </cell>
          <cell r="F302" t="str">
            <v>2183333 - 1635</v>
          </cell>
          <cell r="G302" t="str">
            <v>emma.ticonipa@economiayfinanzas.gob.bo</v>
          </cell>
        </row>
        <row r="303">
          <cell r="A303">
            <v>1278</v>
          </cell>
          <cell r="C303" t="str">
            <v>Gobierno Autónomo Municipal de San Andrés de Machaca</v>
          </cell>
          <cell r="D303" t="str">
            <v>Huascar Nova</v>
          </cell>
          <cell r="E303" t="str">
            <v>Emma Ticonipa</v>
          </cell>
          <cell r="F303" t="str">
            <v>2183333 - 1635</v>
          </cell>
          <cell r="G303" t="str">
            <v>emma.ticonipa@economiayfinanzas.gob.bo</v>
          </cell>
        </row>
        <row r="304">
          <cell r="A304">
            <v>1279</v>
          </cell>
          <cell r="C304" t="str">
            <v>Gobierno Autónomo Municipal de Jesús de Machaca</v>
          </cell>
          <cell r="D304" t="str">
            <v>Huascar Nova</v>
          </cell>
          <cell r="E304" t="str">
            <v>Emma Ticonipa</v>
          </cell>
          <cell r="F304" t="str">
            <v>2183333 - 1635</v>
          </cell>
          <cell r="G304" t="str">
            <v>emma.ticonipa@economiayfinanzas.gob.bo</v>
          </cell>
        </row>
        <row r="305">
          <cell r="A305">
            <v>1280</v>
          </cell>
          <cell r="C305" t="str">
            <v>Gobierno Autónomo Municipal de Taraco</v>
          </cell>
          <cell r="D305" t="str">
            <v>Huascar Nova</v>
          </cell>
          <cell r="E305" t="str">
            <v>Emma Ticonipa</v>
          </cell>
          <cell r="F305" t="str">
            <v>2183333 - 1635</v>
          </cell>
          <cell r="G305" t="str">
            <v>emma.ticonipa@economiayfinanzas.gob.bo</v>
          </cell>
        </row>
        <row r="306">
          <cell r="A306">
            <v>1281</v>
          </cell>
          <cell r="C306" t="str">
            <v>Gobierno Autónomo Municipal de Huarina</v>
          </cell>
          <cell r="D306" t="str">
            <v>Huascar Nova</v>
          </cell>
          <cell r="E306" t="str">
            <v>Emma Ticonipa</v>
          </cell>
          <cell r="F306" t="str">
            <v>2183333 - 1635</v>
          </cell>
          <cell r="G306" t="str">
            <v>emma.ticonipa@economiayfinanzas.gob.bo</v>
          </cell>
        </row>
        <row r="307">
          <cell r="A307">
            <v>1282</v>
          </cell>
          <cell r="C307" t="str">
            <v>Gobierno Autónomo Municipal de Santiago de Huata</v>
          </cell>
          <cell r="D307" t="str">
            <v>Huascar Nova</v>
          </cell>
          <cell r="E307" t="str">
            <v>Emma Ticonipa</v>
          </cell>
          <cell r="F307" t="str">
            <v>2183333 - 1635</v>
          </cell>
          <cell r="G307" t="str">
            <v>emma.ticonipa@economiayfinanzas.gob.bo</v>
          </cell>
        </row>
        <row r="308">
          <cell r="A308">
            <v>1283</v>
          </cell>
          <cell r="C308" t="str">
            <v>Gobierno Autónomo Municipal de Escoma</v>
          </cell>
          <cell r="D308" t="str">
            <v>Huascar Nova</v>
          </cell>
          <cell r="E308" t="str">
            <v>Emma Ticonipa</v>
          </cell>
          <cell r="F308" t="str">
            <v>2183333 - 1635</v>
          </cell>
          <cell r="G308" t="str">
            <v>emma.ticonipa@economiayfinanzas.gob.bo</v>
          </cell>
        </row>
        <row r="309">
          <cell r="A309">
            <v>1284</v>
          </cell>
          <cell r="C309" t="str">
            <v>Gobierno Autónomo Municipal de Humanata</v>
          </cell>
          <cell r="D309" t="str">
            <v>Huascar Nova</v>
          </cell>
          <cell r="E309" t="str">
            <v>Emma Ticonipa</v>
          </cell>
          <cell r="F309" t="str">
            <v>2183333 - 1635</v>
          </cell>
          <cell r="G309" t="str">
            <v>emma.ticonipa@economiayfinanzas.gob.bo</v>
          </cell>
        </row>
        <row r="310">
          <cell r="A310">
            <v>1285</v>
          </cell>
          <cell r="C310" t="str">
            <v>Gobierno Autónomo Municipal de Alto Beni</v>
          </cell>
          <cell r="D310" t="str">
            <v>Huascar Nova</v>
          </cell>
          <cell r="E310" t="str">
            <v>Emma Ticonipa</v>
          </cell>
          <cell r="F310" t="str">
            <v>2183333 - 1635</v>
          </cell>
          <cell r="G310" t="str">
            <v>emma.ticonipa@economiayfinanzas.gob.bo</v>
          </cell>
        </row>
        <row r="311">
          <cell r="A311">
            <v>1286</v>
          </cell>
          <cell r="C311" t="str">
            <v>Gobierno Autónomo Municipal de Huatajata</v>
          </cell>
          <cell r="D311" t="str">
            <v>Huascar Nova</v>
          </cell>
          <cell r="E311" t="str">
            <v>Emma Ticonipa</v>
          </cell>
          <cell r="F311" t="str">
            <v>2183333 - 1635</v>
          </cell>
          <cell r="G311" t="str">
            <v>emma.ticonipa@economiayfinanzas.gob.bo</v>
          </cell>
        </row>
        <row r="312">
          <cell r="A312">
            <v>1287</v>
          </cell>
          <cell r="C312" t="str">
            <v>Gobierno Autónomo Municipal de Chua Cocani</v>
          </cell>
          <cell r="D312" t="str">
            <v>Huascar Nova</v>
          </cell>
          <cell r="E312" t="str">
            <v>Emma Ticonipa</v>
          </cell>
          <cell r="F312" t="str">
            <v>2183333 - 1635</v>
          </cell>
          <cell r="G312" t="str">
            <v>emma.ticonipa@economiayfinanzas.gob.bo</v>
          </cell>
        </row>
        <row r="313">
          <cell r="A313">
            <v>1301</v>
          </cell>
          <cell r="C313" t="str">
            <v>Gobierno Autónomo Municipal de Cochabamba</v>
          </cell>
          <cell r="D313" t="str">
            <v>Huascar Nova</v>
          </cell>
          <cell r="E313" t="str">
            <v>Emma Ticonipa</v>
          </cell>
          <cell r="F313" t="str">
            <v>2183333 - 1635</v>
          </cell>
          <cell r="G313" t="str">
            <v>emma.ticonipa@economiayfinanzas.gob.bo</v>
          </cell>
        </row>
        <row r="314">
          <cell r="A314">
            <v>1302</v>
          </cell>
          <cell r="C314" t="str">
            <v>Gobierno Autónomo Municipal de Quillacollo</v>
          </cell>
          <cell r="D314" t="str">
            <v>Huascar Nova</v>
          </cell>
          <cell r="E314" t="str">
            <v>Emma Ticonipa</v>
          </cell>
          <cell r="F314" t="str">
            <v>2183333 - 1635</v>
          </cell>
          <cell r="G314" t="str">
            <v>emma.ticonipa@economiayfinanzas.gob.bo</v>
          </cell>
        </row>
        <row r="315">
          <cell r="A315">
            <v>1303</v>
          </cell>
          <cell r="C315" t="str">
            <v>Gobierno Autónomo Municipal de Sipe Sipe</v>
          </cell>
          <cell r="D315" t="str">
            <v>Huascar Nova</v>
          </cell>
          <cell r="E315" t="str">
            <v>Emma Ticonipa</v>
          </cell>
          <cell r="F315" t="str">
            <v>2183333 - 1635</v>
          </cell>
          <cell r="G315" t="str">
            <v>emma.ticonipa@economiayfinanzas.gob.bo</v>
          </cell>
        </row>
        <row r="316">
          <cell r="A316">
            <v>1304</v>
          </cell>
          <cell r="C316" t="str">
            <v>Gobierno Autónomo Municipal de Tiquipaya</v>
          </cell>
          <cell r="D316" t="str">
            <v>Huascar Nova</v>
          </cell>
          <cell r="E316" t="str">
            <v>Emma Ticonipa</v>
          </cell>
          <cell r="F316" t="str">
            <v>2183333 - 1635</v>
          </cell>
          <cell r="G316" t="str">
            <v>emma.ticonipa@economiayfinanzas.gob.bo</v>
          </cell>
        </row>
        <row r="317">
          <cell r="A317">
            <v>1305</v>
          </cell>
          <cell r="C317" t="str">
            <v>Gobierno Autónomo Municipal de Vinto</v>
          </cell>
          <cell r="D317" t="str">
            <v>Huascar Nova</v>
          </cell>
          <cell r="E317" t="str">
            <v>Emma Ticonipa</v>
          </cell>
          <cell r="F317" t="str">
            <v>2183333 - 1635</v>
          </cell>
          <cell r="G317" t="str">
            <v>emma.ticonipa@economiayfinanzas.gob.bo</v>
          </cell>
        </row>
        <row r="318">
          <cell r="A318">
            <v>1306</v>
          </cell>
          <cell r="C318" t="str">
            <v>Gobierno Autónomo Municipal de Colcapirhua</v>
          </cell>
          <cell r="D318" t="str">
            <v>Huascar Nova</v>
          </cell>
          <cell r="E318" t="str">
            <v>Emma Ticonipa</v>
          </cell>
          <cell r="F318" t="str">
            <v>2183333 - 1635</v>
          </cell>
          <cell r="G318" t="str">
            <v>emma.ticonipa@economiayfinanzas.gob.bo</v>
          </cell>
        </row>
        <row r="319">
          <cell r="A319">
            <v>1307</v>
          </cell>
          <cell r="C319" t="str">
            <v>Gobierno Autónomo Municipal de Aiquile</v>
          </cell>
          <cell r="D319" t="str">
            <v>Huascar Nova</v>
          </cell>
          <cell r="E319" t="str">
            <v>Emma Ticonipa</v>
          </cell>
          <cell r="F319" t="str">
            <v>2183333 - 1635</v>
          </cell>
          <cell r="G319" t="str">
            <v>emma.ticonipa@economiayfinanzas.gob.bo</v>
          </cell>
        </row>
        <row r="320">
          <cell r="A320">
            <v>1308</v>
          </cell>
          <cell r="C320" t="str">
            <v>Gobierno Autónomo Municipal de Pasorapa</v>
          </cell>
          <cell r="D320" t="str">
            <v>Huascar Nova</v>
          </cell>
          <cell r="E320" t="str">
            <v>Emma Ticonipa</v>
          </cell>
          <cell r="F320" t="str">
            <v>2183333 - 1635</v>
          </cell>
          <cell r="G320" t="str">
            <v>emma.ticonipa@economiayfinanzas.gob.bo</v>
          </cell>
        </row>
        <row r="321">
          <cell r="A321">
            <v>1309</v>
          </cell>
          <cell r="C321" t="str">
            <v>Gobierno Autónomo Municipal de Omereque</v>
          </cell>
          <cell r="D321" t="str">
            <v>Huascar Nova</v>
          </cell>
          <cell r="E321" t="str">
            <v>Emma Ticonipa</v>
          </cell>
          <cell r="F321" t="str">
            <v>2183333 - 1635</v>
          </cell>
          <cell r="G321" t="str">
            <v>emma.ticonipa@economiayfinanzas.gob.bo</v>
          </cell>
        </row>
        <row r="322">
          <cell r="A322">
            <v>1310</v>
          </cell>
          <cell r="C322" t="str">
            <v>Gobierno Autónomo Municipal de Independencia</v>
          </cell>
          <cell r="D322" t="str">
            <v>Huascar Nova</v>
          </cell>
          <cell r="E322" t="str">
            <v>Emma Ticonipa</v>
          </cell>
          <cell r="F322" t="str">
            <v>2183333 - 1635</v>
          </cell>
          <cell r="G322" t="str">
            <v>emma.ticonipa@economiayfinanzas.gob.bo</v>
          </cell>
        </row>
        <row r="323">
          <cell r="A323">
            <v>1311</v>
          </cell>
          <cell r="C323" t="str">
            <v>Gobierno Autónomo Municipal de Morochata</v>
          </cell>
          <cell r="D323" t="str">
            <v>Huascar Nova</v>
          </cell>
          <cell r="E323" t="str">
            <v>Emma Ticonipa</v>
          </cell>
          <cell r="F323" t="str">
            <v>2183333 - 1635</v>
          </cell>
          <cell r="G323" t="str">
            <v>emma.ticonipa@economiayfinanzas.gob.bo</v>
          </cell>
        </row>
        <row r="324">
          <cell r="A324">
            <v>1312</v>
          </cell>
          <cell r="C324" t="str">
            <v>Gobierno Autónomo Municipal de Sacaba</v>
          </cell>
          <cell r="D324" t="str">
            <v>Huascar Nova</v>
          </cell>
          <cell r="E324" t="str">
            <v>Emma Ticonipa</v>
          </cell>
          <cell r="F324" t="str">
            <v>2183333 - 1635</v>
          </cell>
          <cell r="G324" t="str">
            <v>emma.ticonipa@economiayfinanzas.gob.bo</v>
          </cell>
        </row>
        <row r="325">
          <cell r="A325">
            <v>1313</v>
          </cell>
          <cell r="C325" t="str">
            <v>Gobierno Autónomo Municipal de Colomi</v>
          </cell>
          <cell r="D325" t="str">
            <v>Huascar Nova</v>
          </cell>
          <cell r="E325" t="str">
            <v>Emma Ticonipa</v>
          </cell>
          <cell r="F325" t="str">
            <v>2183333 - 1635</v>
          </cell>
          <cell r="G325" t="str">
            <v>emma.ticonipa@economiayfinanzas.gob.bo</v>
          </cell>
        </row>
        <row r="326">
          <cell r="A326">
            <v>1314</v>
          </cell>
          <cell r="C326" t="str">
            <v>Gobierno Autónomo Municipal de Villa Tunari</v>
          </cell>
          <cell r="D326" t="str">
            <v>Huascar Nova</v>
          </cell>
          <cell r="E326" t="str">
            <v>Emma Ticonipa</v>
          </cell>
          <cell r="F326" t="str">
            <v>2183333 - 1635</v>
          </cell>
          <cell r="G326" t="str">
            <v>emma.ticonipa@economiayfinanzas.gob.bo</v>
          </cell>
        </row>
        <row r="327">
          <cell r="A327">
            <v>1315</v>
          </cell>
          <cell r="C327" t="str">
            <v>Gobierno Autónomo Municipal de Punata</v>
          </cell>
          <cell r="D327" t="str">
            <v>Huascar Nova</v>
          </cell>
          <cell r="E327" t="str">
            <v>Emma Ticonipa</v>
          </cell>
          <cell r="F327" t="str">
            <v>2183333 - 1635</v>
          </cell>
          <cell r="G327" t="str">
            <v>emma.ticonipa@economiayfinanzas.gob.bo</v>
          </cell>
        </row>
        <row r="328">
          <cell r="A328">
            <v>1316</v>
          </cell>
          <cell r="C328" t="str">
            <v>Gobierno Autónomo Municipal de Villa Rivero</v>
          </cell>
          <cell r="D328" t="str">
            <v>Huascar Nova</v>
          </cell>
          <cell r="E328" t="str">
            <v>Emma Ticonipa</v>
          </cell>
          <cell r="F328" t="str">
            <v>2183333 - 1635</v>
          </cell>
          <cell r="G328" t="str">
            <v>emma.ticonipa@economiayfinanzas.gob.bo</v>
          </cell>
        </row>
        <row r="329">
          <cell r="A329">
            <v>1317</v>
          </cell>
          <cell r="C329" t="str">
            <v>Gobierno Autónomo Municipal de San Benito (Villa José Quintín Mendoza)</v>
          </cell>
          <cell r="D329" t="str">
            <v>Huascar Nova</v>
          </cell>
          <cell r="E329" t="str">
            <v>Emma Ticonipa</v>
          </cell>
          <cell r="F329" t="str">
            <v>2183333 - 1635</v>
          </cell>
          <cell r="G329" t="str">
            <v>emma.ticonipa@economiayfinanzas.gob.bo</v>
          </cell>
        </row>
        <row r="330">
          <cell r="A330">
            <v>1318</v>
          </cell>
          <cell r="C330" t="str">
            <v>Gobierno Autónomo Municipal de Tacachi</v>
          </cell>
          <cell r="D330" t="str">
            <v>Huascar Nova</v>
          </cell>
          <cell r="E330" t="str">
            <v>Emma Ticonipa</v>
          </cell>
          <cell r="F330" t="str">
            <v>2183333 - 1635</v>
          </cell>
          <cell r="G330" t="str">
            <v>emma.ticonipa@economiayfinanzas.gob.bo</v>
          </cell>
        </row>
        <row r="331">
          <cell r="A331">
            <v>1319</v>
          </cell>
          <cell r="C331" t="str">
            <v>Gobierno Autónomo Municipal Villa Gualberto Villarroel</v>
          </cell>
          <cell r="D331" t="str">
            <v>Huascar Nova</v>
          </cell>
          <cell r="E331" t="str">
            <v>Emma Ticonipa</v>
          </cell>
          <cell r="F331" t="str">
            <v>2183333 - 1635</v>
          </cell>
          <cell r="G331" t="str">
            <v>emma.ticonipa@economiayfinanzas.gob.bo</v>
          </cell>
        </row>
        <row r="332">
          <cell r="A332">
            <v>1320</v>
          </cell>
          <cell r="C332" t="str">
            <v>Gobierno Autónomo Municipal de Tarata</v>
          </cell>
          <cell r="D332" t="str">
            <v>Huascar Nova</v>
          </cell>
          <cell r="E332" t="str">
            <v>Emma Ticonipa</v>
          </cell>
          <cell r="F332" t="str">
            <v>2183333 - 1635</v>
          </cell>
          <cell r="G332" t="str">
            <v>emma.ticonipa@economiayfinanzas.gob.bo</v>
          </cell>
        </row>
        <row r="333">
          <cell r="A333">
            <v>1321</v>
          </cell>
          <cell r="C333" t="str">
            <v>Gobierno Autónomo Municipal de Anzaldo</v>
          </cell>
          <cell r="D333" t="str">
            <v>Huascar Nova</v>
          </cell>
          <cell r="E333" t="str">
            <v>Emma Ticonipa</v>
          </cell>
          <cell r="F333" t="str">
            <v>2183333 - 1635</v>
          </cell>
          <cell r="G333" t="str">
            <v>emma.ticonipa@economiayfinanzas.gob.bo</v>
          </cell>
        </row>
        <row r="334">
          <cell r="A334">
            <v>1322</v>
          </cell>
          <cell r="C334" t="str">
            <v>Gobierno Autónomo Municipal de Arbieto</v>
          </cell>
          <cell r="D334" t="str">
            <v>Huascar Nova</v>
          </cell>
          <cell r="E334" t="str">
            <v>Emma Ticonipa</v>
          </cell>
          <cell r="F334" t="str">
            <v>2183333 - 1635</v>
          </cell>
          <cell r="G334" t="str">
            <v>emma.ticonipa@economiayfinanzas.gob.bo</v>
          </cell>
        </row>
        <row r="335">
          <cell r="A335">
            <v>1323</v>
          </cell>
          <cell r="C335" t="str">
            <v>Gobierno Autónomo Municipal de Sacabamba</v>
          </cell>
          <cell r="D335" t="str">
            <v>Huascar Nova</v>
          </cell>
          <cell r="E335" t="str">
            <v>Emma Ticonipa</v>
          </cell>
          <cell r="F335" t="str">
            <v>2183333 - 1635</v>
          </cell>
          <cell r="G335" t="str">
            <v>emma.ticonipa@economiayfinanzas.gob.bo</v>
          </cell>
        </row>
        <row r="336">
          <cell r="A336">
            <v>1324</v>
          </cell>
          <cell r="C336" t="str">
            <v>Gobierno Autónomo Municipal de Cliza</v>
          </cell>
          <cell r="D336" t="str">
            <v>Huascar Nova</v>
          </cell>
          <cell r="E336" t="str">
            <v>Emma Ticonipa</v>
          </cell>
          <cell r="F336" t="str">
            <v>2183333 - 1635</v>
          </cell>
          <cell r="G336" t="str">
            <v>emma.ticonipa@economiayfinanzas.gob.bo</v>
          </cell>
        </row>
        <row r="337">
          <cell r="A337">
            <v>1325</v>
          </cell>
          <cell r="C337" t="str">
            <v>Gobierno Autónomo Municipal de Toco</v>
          </cell>
          <cell r="D337" t="str">
            <v>Huascar Nova</v>
          </cell>
          <cell r="E337" t="str">
            <v>Emma Ticonipa</v>
          </cell>
          <cell r="F337" t="str">
            <v>2183333 - 1635</v>
          </cell>
          <cell r="G337" t="str">
            <v>emma.ticonipa@economiayfinanzas.gob.bo</v>
          </cell>
        </row>
        <row r="338">
          <cell r="A338">
            <v>1326</v>
          </cell>
          <cell r="C338" t="str">
            <v>Gobierno Autónomo Municipal de Tolata</v>
          </cell>
          <cell r="D338" t="str">
            <v>Huascar Nova</v>
          </cell>
          <cell r="E338" t="str">
            <v>Emma Ticonipa</v>
          </cell>
          <cell r="F338" t="str">
            <v>2183333 - 1635</v>
          </cell>
          <cell r="G338" t="str">
            <v>emma.ticonipa@economiayfinanzas.gob.bo</v>
          </cell>
        </row>
        <row r="339">
          <cell r="A339">
            <v>1327</v>
          </cell>
          <cell r="C339" t="str">
            <v>Gobierno Autónomo Municipal de Capinota</v>
          </cell>
          <cell r="D339" t="str">
            <v>Huascar Nova</v>
          </cell>
          <cell r="E339" t="str">
            <v>Emma Ticonipa</v>
          </cell>
          <cell r="F339" t="str">
            <v>2183333 - 1635</v>
          </cell>
          <cell r="G339" t="str">
            <v>emma.ticonipa@economiayfinanzas.gob.bo</v>
          </cell>
        </row>
        <row r="340">
          <cell r="A340">
            <v>1328</v>
          </cell>
          <cell r="C340" t="str">
            <v>Gobierno Autónomo Municipal de Santivañez</v>
          </cell>
          <cell r="D340" t="str">
            <v>Huascar Nova</v>
          </cell>
          <cell r="E340" t="str">
            <v>Emma Ticonipa</v>
          </cell>
          <cell r="F340" t="str">
            <v>2183333 - 1635</v>
          </cell>
          <cell r="G340" t="str">
            <v>emma.ticonipa@economiayfinanzas.gob.bo</v>
          </cell>
        </row>
        <row r="341">
          <cell r="A341">
            <v>1329</v>
          </cell>
          <cell r="C341" t="str">
            <v>Gobierno Autónomo Municipal de Sicaya</v>
          </cell>
          <cell r="D341" t="str">
            <v>Huascar Nova</v>
          </cell>
          <cell r="E341" t="str">
            <v>Emma Ticonipa</v>
          </cell>
          <cell r="F341" t="str">
            <v>2183333 - 1635</v>
          </cell>
          <cell r="G341" t="str">
            <v>emma.ticonipa@economiayfinanzas.gob.bo</v>
          </cell>
        </row>
        <row r="342">
          <cell r="A342">
            <v>1330</v>
          </cell>
          <cell r="C342" t="str">
            <v>Gobierno Autónomo Municipal de Tapacari</v>
          </cell>
          <cell r="D342" t="str">
            <v>Huascar Nova</v>
          </cell>
          <cell r="E342" t="str">
            <v>Emma Ticonipa</v>
          </cell>
          <cell r="F342" t="str">
            <v>2183333 - 1635</v>
          </cell>
          <cell r="G342" t="str">
            <v>emma.ticonipa@economiayfinanzas.gob.bo</v>
          </cell>
        </row>
        <row r="343">
          <cell r="A343">
            <v>1331</v>
          </cell>
          <cell r="C343" t="str">
            <v>Gobierno Autónomo Municipal de Totora</v>
          </cell>
          <cell r="D343" t="str">
            <v>Huascar Nova</v>
          </cell>
          <cell r="E343" t="str">
            <v>Emma Ticonipa</v>
          </cell>
          <cell r="F343" t="str">
            <v>2183333 - 1635</v>
          </cell>
          <cell r="G343" t="str">
            <v>emma.ticonipa@economiayfinanzas.gob.bo</v>
          </cell>
        </row>
        <row r="344">
          <cell r="A344">
            <v>1332</v>
          </cell>
          <cell r="C344" t="str">
            <v>Gobierno Autónomo Municipal de Pojo</v>
          </cell>
          <cell r="D344" t="str">
            <v>Huascar Nova</v>
          </cell>
          <cell r="E344" t="str">
            <v>Emma Ticonipa</v>
          </cell>
          <cell r="F344" t="str">
            <v>2183333 - 1635</v>
          </cell>
          <cell r="G344" t="str">
            <v>emma.ticonipa@economiayfinanzas.gob.bo</v>
          </cell>
        </row>
        <row r="345">
          <cell r="A345">
            <v>1333</v>
          </cell>
          <cell r="C345" t="str">
            <v>Gobierno Autónomo Municipal de Pocona</v>
          </cell>
          <cell r="D345" t="str">
            <v>Huascar Nova</v>
          </cell>
          <cell r="E345" t="str">
            <v>Emma Ticonipa</v>
          </cell>
          <cell r="F345" t="str">
            <v>2183333 - 1635</v>
          </cell>
          <cell r="G345" t="str">
            <v>emma.ticonipa@economiayfinanzas.gob.bo</v>
          </cell>
        </row>
        <row r="346">
          <cell r="A346">
            <v>1334</v>
          </cell>
          <cell r="C346" t="str">
            <v>Gobierno Autónomo Municipal de Chimoré</v>
          </cell>
          <cell r="D346" t="str">
            <v>Huascar Nova</v>
          </cell>
          <cell r="E346" t="str">
            <v>Emma Ticonipa</v>
          </cell>
          <cell r="F346" t="str">
            <v>2183333 - 1635</v>
          </cell>
          <cell r="G346" t="str">
            <v>emma.ticonipa@economiayfinanzas.gob.bo</v>
          </cell>
        </row>
        <row r="347">
          <cell r="A347">
            <v>1335</v>
          </cell>
          <cell r="C347" t="str">
            <v>Gobierno Autónomo Municipal de Puerto Villarroel</v>
          </cell>
          <cell r="D347" t="str">
            <v>Huascar Nova</v>
          </cell>
          <cell r="E347" t="str">
            <v>Emma Ticonipa</v>
          </cell>
          <cell r="F347" t="str">
            <v>2183333 - 1635</v>
          </cell>
          <cell r="G347" t="str">
            <v>emma.ticonipa@economiayfinanzas.gob.bo</v>
          </cell>
        </row>
        <row r="348">
          <cell r="A348">
            <v>1336</v>
          </cell>
          <cell r="C348" t="str">
            <v>Gobierno Autónomo Municipal de Arani</v>
          </cell>
          <cell r="D348" t="str">
            <v>Huascar Nova</v>
          </cell>
          <cell r="E348" t="str">
            <v>Emma Ticonipa</v>
          </cell>
          <cell r="F348" t="str">
            <v>2183333 - 1635</v>
          </cell>
          <cell r="G348" t="str">
            <v>emma.ticonipa@economiayfinanzas.gob.bo</v>
          </cell>
        </row>
        <row r="349">
          <cell r="A349">
            <v>1337</v>
          </cell>
          <cell r="C349" t="str">
            <v>Gobierno Autónomo Municipal de Vacas</v>
          </cell>
          <cell r="D349" t="str">
            <v>Huascar Nova</v>
          </cell>
          <cell r="E349" t="str">
            <v>Emma Ticonipa</v>
          </cell>
          <cell r="F349" t="str">
            <v>2183333 - 1635</v>
          </cell>
          <cell r="G349" t="str">
            <v>emma.ticonipa@economiayfinanzas.gob.bo</v>
          </cell>
        </row>
        <row r="350">
          <cell r="A350">
            <v>1338</v>
          </cell>
          <cell r="C350" t="str">
            <v>Gobierno Autónomo Municipal de Arque</v>
          </cell>
          <cell r="D350" t="str">
            <v>Huascar Nova</v>
          </cell>
          <cell r="E350" t="str">
            <v>Emma Ticonipa</v>
          </cell>
          <cell r="F350" t="str">
            <v>2183333 - 1635</v>
          </cell>
          <cell r="G350" t="str">
            <v>emma.ticonipa@economiayfinanzas.gob.bo</v>
          </cell>
        </row>
        <row r="351">
          <cell r="A351">
            <v>1339</v>
          </cell>
          <cell r="C351" t="str">
            <v>Gobierno Autónomo Municipal de Tacopaya</v>
          </cell>
          <cell r="D351" t="str">
            <v>Huascar Nova</v>
          </cell>
          <cell r="E351" t="str">
            <v>Emma Ticonipa</v>
          </cell>
          <cell r="F351" t="str">
            <v>2183333 - 1635</v>
          </cell>
          <cell r="G351" t="str">
            <v>emma.ticonipa@economiayfinanzas.gob.bo</v>
          </cell>
        </row>
        <row r="352">
          <cell r="A352">
            <v>1340</v>
          </cell>
          <cell r="C352" t="str">
            <v>Gobierno Autónomo Municipal de Bolivar</v>
          </cell>
          <cell r="D352" t="str">
            <v>Huascar Nova</v>
          </cell>
          <cell r="E352" t="str">
            <v>Emma Ticonipa</v>
          </cell>
          <cell r="F352" t="str">
            <v>2183333 - 1635</v>
          </cell>
          <cell r="G352" t="str">
            <v>emma.ticonipa@economiayfinanzas.gob.bo</v>
          </cell>
        </row>
        <row r="353">
          <cell r="A353">
            <v>1341</v>
          </cell>
          <cell r="C353" t="str">
            <v>Gobierno Autónomo Municipal de Tiraque</v>
          </cell>
          <cell r="D353" t="str">
            <v>Huascar Nova</v>
          </cell>
          <cell r="E353" t="str">
            <v>Emma Ticonipa</v>
          </cell>
          <cell r="F353" t="str">
            <v>2183333 - 1635</v>
          </cell>
          <cell r="G353" t="str">
            <v>emma.ticonipa@economiayfinanzas.gob.bo</v>
          </cell>
        </row>
        <row r="354">
          <cell r="A354">
            <v>1342</v>
          </cell>
          <cell r="C354" t="str">
            <v>Gobierno Autónomo Municipal de Mizque</v>
          </cell>
          <cell r="D354" t="str">
            <v>Huascar Nova</v>
          </cell>
          <cell r="E354" t="str">
            <v>Emma Ticonipa</v>
          </cell>
          <cell r="F354" t="str">
            <v>2183333 - 1635</v>
          </cell>
          <cell r="G354" t="str">
            <v>emma.ticonipa@economiayfinanzas.gob.bo</v>
          </cell>
        </row>
        <row r="355">
          <cell r="A355">
            <v>1343</v>
          </cell>
          <cell r="C355" t="str">
            <v>Gobierno Autónomo Municipal de Vila Vila</v>
          </cell>
          <cell r="D355" t="str">
            <v>Huascar Nova</v>
          </cell>
          <cell r="E355" t="str">
            <v>Emma Ticonipa</v>
          </cell>
          <cell r="F355" t="str">
            <v>2183333 - 1635</v>
          </cell>
          <cell r="G355" t="str">
            <v>emma.ticonipa@economiayfinanzas.gob.bo</v>
          </cell>
        </row>
        <row r="356">
          <cell r="A356">
            <v>1344</v>
          </cell>
          <cell r="C356" t="str">
            <v>Gobierno Autónomo Municipal de Alalay</v>
          </cell>
          <cell r="D356" t="str">
            <v>Huascar Nova</v>
          </cell>
          <cell r="E356" t="str">
            <v>Emma Ticonipa</v>
          </cell>
          <cell r="F356" t="str">
            <v>2183333 - 1635</v>
          </cell>
          <cell r="G356" t="str">
            <v>emma.ticonipa@economiayfinanzas.gob.bo</v>
          </cell>
        </row>
        <row r="357">
          <cell r="A357">
            <v>1345</v>
          </cell>
          <cell r="C357" t="str">
            <v>Gobierno Autónomo Municipal de Entre Rios</v>
          </cell>
          <cell r="D357" t="str">
            <v>Huascar Nova</v>
          </cell>
          <cell r="E357" t="str">
            <v>Emma Ticonipa</v>
          </cell>
          <cell r="F357" t="str">
            <v>2183333 - 1635</v>
          </cell>
          <cell r="G357" t="str">
            <v>emma.ticonipa@economiayfinanzas.gob.bo</v>
          </cell>
        </row>
        <row r="358">
          <cell r="A358">
            <v>1346</v>
          </cell>
          <cell r="C358" t="str">
            <v>Gobierno Autónomo Municipal de Cocapata</v>
          </cell>
          <cell r="D358" t="str">
            <v>Huascar Nova</v>
          </cell>
          <cell r="E358" t="str">
            <v>Emma Ticonipa</v>
          </cell>
          <cell r="F358" t="str">
            <v>2183333 - 1635</v>
          </cell>
          <cell r="G358" t="str">
            <v>emma.ticonipa@economiayfinanzas.gob.bo</v>
          </cell>
        </row>
        <row r="359">
          <cell r="A359">
            <v>1347</v>
          </cell>
          <cell r="C359" t="str">
            <v>Gobierno Autónomo Municipal de Shinahota</v>
          </cell>
          <cell r="D359" t="str">
            <v>Huascar Nova</v>
          </cell>
          <cell r="E359" t="str">
            <v>Emma Ticonipa</v>
          </cell>
          <cell r="F359" t="str">
            <v>2183333 - 1635</v>
          </cell>
          <cell r="G359" t="str">
            <v>emma.ticonipa@economiayfinanzas.gob.bo</v>
          </cell>
        </row>
        <row r="360">
          <cell r="A360">
            <v>1401</v>
          </cell>
          <cell r="C360" t="str">
            <v>Gobierno Autónomo Municipal de Oruro</v>
          </cell>
          <cell r="D360" t="str">
            <v>Huascar Nova</v>
          </cell>
          <cell r="E360" t="str">
            <v>Emma Ticonipa</v>
          </cell>
          <cell r="F360" t="str">
            <v>2183333 - 1635</v>
          </cell>
          <cell r="G360" t="str">
            <v>emma.ticonipa@economiayfinanzas.gob.bo</v>
          </cell>
        </row>
        <row r="361">
          <cell r="A361">
            <v>1402</v>
          </cell>
          <cell r="C361" t="str">
            <v>Gobierno Autónomo Municipal de Caracollo</v>
          </cell>
          <cell r="D361" t="str">
            <v>Huascar Nova</v>
          </cell>
          <cell r="E361" t="str">
            <v>Emma Ticonipa</v>
          </cell>
          <cell r="F361" t="str">
            <v>2183333 - 1635</v>
          </cell>
          <cell r="G361" t="str">
            <v>emma.ticonipa@economiayfinanzas.gob.bo</v>
          </cell>
        </row>
        <row r="362">
          <cell r="A362">
            <v>1403</v>
          </cell>
          <cell r="C362" t="str">
            <v>Gobierno Autónomo Municipal de El Choro</v>
          </cell>
          <cell r="D362" t="str">
            <v>Huascar Nova</v>
          </cell>
          <cell r="E362" t="str">
            <v>Emma Ticonipa</v>
          </cell>
          <cell r="F362" t="str">
            <v>2183333 - 1635</v>
          </cell>
          <cell r="G362" t="str">
            <v>emma.ticonipa@economiayfinanzas.gob.bo</v>
          </cell>
        </row>
        <row r="363">
          <cell r="A363">
            <v>1404</v>
          </cell>
          <cell r="C363" t="str">
            <v>Gobierno Autónomo Municipal de Challapata</v>
          </cell>
          <cell r="D363" t="str">
            <v>Huascar Nova</v>
          </cell>
          <cell r="E363" t="str">
            <v>Emma Ticonipa</v>
          </cell>
          <cell r="F363" t="str">
            <v>2183333 - 1635</v>
          </cell>
          <cell r="G363" t="str">
            <v>emma.ticonipa@economiayfinanzas.gob.bo</v>
          </cell>
        </row>
        <row r="364">
          <cell r="A364">
            <v>1405</v>
          </cell>
          <cell r="C364" t="str">
            <v>Gobierno Autónomo Municipal de Santuario de Quillacas</v>
          </cell>
          <cell r="D364" t="str">
            <v>Huascar Nova</v>
          </cell>
          <cell r="E364" t="str">
            <v>Emma Ticonipa</v>
          </cell>
          <cell r="F364" t="str">
            <v>2183333 - 1635</v>
          </cell>
          <cell r="G364" t="str">
            <v>emma.ticonipa@economiayfinanzas.gob.bo</v>
          </cell>
        </row>
        <row r="365">
          <cell r="A365">
            <v>1406</v>
          </cell>
          <cell r="C365" t="str">
            <v>Gobierno Autónomo Municipal de Huanuni</v>
          </cell>
          <cell r="D365" t="str">
            <v>Huascar Nova</v>
          </cell>
          <cell r="E365" t="str">
            <v>Emma Ticonipa</v>
          </cell>
          <cell r="F365" t="str">
            <v>2183333 - 1635</v>
          </cell>
          <cell r="G365" t="str">
            <v>emma.ticonipa@economiayfinanzas.gob.bo</v>
          </cell>
        </row>
        <row r="366">
          <cell r="A366">
            <v>1407</v>
          </cell>
          <cell r="C366" t="str">
            <v>Gobierno Autónomo Municipal de Machacamarca</v>
          </cell>
          <cell r="D366" t="str">
            <v>Huascar Nova</v>
          </cell>
          <cell r="E366" t="str">
            <v>Emma Ticonipa</v>
          </cell>
          <cell r="F366" t="str">
            <v>2183333 - 1635</v>
          </cell>
          <cell r="G366" t="str">
            <v>emma.ticonipa@economiayfinanzas.gob.bo</v>
          </cell>
        </row>
        <row r="367">
          <cell r="A367">
            <v>1408</v>
          </cell>
          <cell r="C367" t="str">
            <v>Gobierno Autónomo Municipal de Poopó (Villa Poopó)</v>
          </cell>
          <cell r="D367" t="str">
            <v>Huascar Nova</v>
          </cell>
          <cell r="E367" t="str">
            <v>Emma Ticonipa</v>
          </cell>
          <cell r="F367" t="str">
            <v>2183333 - 1635</v>
          </cell>
          <cell r="G367" t="str">
            <v>emma.ticonipa@economiayfinanzas.gob.bo</v>
          </cell>
        </row>
        <row r="368">
          <cell r="A368">
            <v>1409</v>
          </cell>
          <cell r="C368" t="str">
            <v>Gobierno Autónomo Municipal de Pazña</v>
          </cell>
          <cell r="D368" t="str">
            <v>Huascar Nova</v>
          </cell>
          <cell r="E368" t="str">
            <v>Emma Ticonipa</v>
          </cell>
          <cell r="F368" t="str">
            <v>2183333 - 1635</v>
          </cell>
          <cell r="G368" t="str">
            <v>emma.ticonipa@economiayfinanzas.gob.bo</v>
          </cell>
        </row>
        <row r="369">
          <cell r="A369">
            <v>1410</v>
          </cell>
          <cell r="C369" t="str">
            <v>Gobierno Autónomo Municipal de Antequera</v>
          </cell>
          <cell r="D369" t="str">
            <v>Huascar Nova</v>
          </cell>
          <cell r="E369" t="str">
            <v>Emma Ticonipa</v>
          </cell>
          <cell r="F369" t="str">
            <v>2183333 - 1635</v>
          </cell>
          <cell r="G369" t="str">
            <v>emma.ticonipa@economiayfinanzas.gob.bo</v>
          </cell>
        </row>
        <row r="370">
          <cell r="A370">
            <v>1411</v>
          </cell>
          <cell r="C370" t="str">
            <v>Gobierno Autónomo Municipal de Eucaliptus</v>
          </cell>
          <cell r="D370" t="str">
            <v>Huascar Nova</v>
          </cell>
          <cell r="E370" t="str">
            <v>Emma Ticonipa</v>
          </cell>
          <cell r="F370" t="str">
            <v>2183333 - 1635</v>
          </cell>
          <cell r="G370" t="str">
            <v>emma.ticonipa@economiayfinanzas.gob.bo</v>
          </cell>
        </row>
        <row r="371">
          <cell r="A371">
            <v>1412</v>
          </cell>
          <cell r="C371" t="str">
            <v>Gobierno Autónomo Municipal de Santiago de Huari</v>
          </cell>
          <cell r="D371" t="str">
            <v>Huascar Nova</v>
          </cell>
          <cell r="E371" t="str">
            <v>Emma Ticonipa</v>
          </cell>
          <cell r="F371" t="str">
            <v>2183333 - 1635</v>
          </cell>
          <cell r="G371" t="str">
            <v>emma.ticonipa@economiayfinanzas.gob.bo</v>
          </cell>
        </row>
        <row r="372">
          <cell r="A372">
            <v>1413</v>
          </cell>
          <cell r="C372" t="str">
            <v>Gobierno Autónomo Municipal de Totora</v>
          </cell>
          <cell r="D372" t="str">
            <v>Huascar Nova</v>
          </cell>
          <cell r="E372" t="str">
            <v>Emma Ticonipa</v>
          </cell>
          <cell r="F372" t="str">
            <v>2183333 - 1635</v>
          </cell>
          <cell r="G372" t="str">
            <v>emma.ticonipa@economiayfinanzas.gob.bo</v>
          </cell>
        </row>
        <row r="373">
          <cell r="A373">
            <v>1414</v>
          </cell>
          <cell r="C373" t="str">
            <v>Gobierno Autónomo Municipal de Corque</v>
          </cell>
          <cell r="D373" t="str">
            <v>Huascar Nova</v>
          </cell>
          <cell r="E373" t="str">
            <v>Emma Ticonipa</v>
          </cell>
          <cell r="F373" t="str">
            <v>2183333 - 1635</v>
          </cell>
          <cell r="G373" t="str">
            <v>emma.ticonipa@economiayfinanzas.gob.bo</v>
          </cell>
        </row>
        <row r="374">
          <cell r="A374">
            <v>1415</v>
          </cell>
          <cell r="C374" t="str">
            <v>Gobierno Autónomo Municipal de Choquecota</v>
          </cell>
          <cell r="D374" t="str">
            <v>Huascar Nova</v>
          </cell>
          <cell r="E374" t="str">
            <v>Emma Ticonipa</v>
          </cell>
          <cell r="F374" t="str">
            <v>2183333 - 1635</v>
          </cell>
          <cell r="G374" t="str">
            <v>emma.ticonipa@economiayfinanzas.gob.bo</v>
          </cell>
        </row>
        <row r="375">
          <cell r="A375">
            <v>1416</v>
          </cell>
          <cell r="C375" t="str">
            <v>Gobierno Autónomo Municipal de Curahuara de Carangas</v>
          </cell>
          <cell r="D375" t="str">
            <v>Huascar Nova</v>
          </cell>
          <cell r="E375" t="str">
            <v>Emma Ticonipa</v>
          </cell>
          <cell r="F375" t="str">
            <v>2183333 - 1635</v>
          </cell>
          <cell r="G375" t="str">
            <v>emma.ticonipa@economiayfinanzas.gob.bo</v>
          </cell>
        </row>
        <row r="376">
          <cell r="A376">
            <v>1417</v>
          </cell>
          <cell r="C376" t="str">
            <v>Gobierno Autónomo Municipal de Turco</v>
          </cell>
          <cell r="D376" t="str">
            <v>Huascar Nova</v>
          </cell>
          <cell r="E376" t="str">
            <v>Emma Ticonipa</v>
          </cell>
          <cell r="F376" t="str">
            <v>2183333 - 1635</v>
          </cell>
          <cell r="G376" t="str">
            <v>emma.ticonipa@economiayfinanzas.gob.bo</v>
          </cell>
        </row>
        <row r="377">
          <cell r="A377">
            <v>1418</v>
          </cell>
          <cell r="C377" t="str">
            <v>Gobierno Autónomo Municipal de Huachacalla</v>
          </cell>
          <cell r="D377" t="str">
            <v>Huascar Nova</v>
          </cell>
          <cell r="E377" t="str">
            <v>Emma Ticonipa</v>
          </cell>
          <cell r="F377" t="str">
            <v>2183333 - 1635</v>
          </cell>
          <cell r="G377" t="str">
            <v>emma.ticonipa@economiayfinanzas.gob.bo</v>
          </cell>
        </row>
        <row r="378">
          <cell r="A378">
            <v>1419</v>
          </cell>
          <cell r="C378" t="str">
            <v>Gobierno Autónomo Municipal de Escara</v>
          </cell>
          <cell r="D378" t="str">
            <v>Huascar Nova</v>
          </cell>
          <cell r="E378" t="str">
            <v>Emma Ticonipa</v>
          </cell>
          <cell r="F378" t="str">
            <v>2183333 - 1635</v>
          </cell>
          <cell r="G378" t="str">
            <v>emma.ticonipa@economiayfinanzas.gob.bo</v>
          </cell>
        </row>
        <row r="379">
          <cell r="A379">
            <v>1420</v>
          </cell>
          <cell r="C379" t="str">
            <v>Gobierno Autónomo Municipal de Cruz de Machacamarca</v>
          </cell>
          <cell r="D379" t="str">
            <v>Huascar Nova</v>
          </cell>
          <cell r="E379" t="str">
            <v>Emma Ticonipa</v>
          </cell>
          <cell r="F379" t="str">
            <v>2183333 - 1635</v>
          </cell>
          <cell r="G379" t="str">
            <v>emma.ticonipa@economiayfinanzas.gob.bo</v>
          </cell>
        </row>
        <row r="380">
          <cell r="A380">
            <v>1421</v>
          </cell>
          <cell r="C380" t="str">
            <v>Gobierno Autónomo Municipal de Yunguyo de Litoral</v>
          </cell>
          <cell r="D380" t="str">
            <v>Huascar Nova</v>
          </cell>
          <cell r="E380" t="str">
            <v>Emma Ticonipa</v>
          </cell>
          <cell r="F380" t="str">
            <v>2183333 - 1635</v>
          </cell>
          <cell r="G380" t="str">
            <v>emma.ticonipa@economiayfinanzas.gob.bo</v>
          </cell>
        </row>
        <row r="381">
          <cell r="A381">
            <v>1422</v>
          </cell>
          <cell r="C381" t="str">
            <v>Gobierno Autónomo Municipal de Esmeralda</v>
          </cell>
          <cell r="D381" t="str">
            <v>Huascar Nova</v>
          </cell>
          <cell r="E381" t="str">
            <v>Emma Ticonipa</v>
          </cell>
          <cell r="F381" t="str">
            <v>2183333 - 1635</v>
          </cell>
          <cell r="G381" t="str">
            <v>emma.ticonipa@economiayfinanzas.gob.bo</v>
          </cell>
        </row>
        <row r="382">
          <cell r="A382">
            <v>1423</v>
          </cell>
          <cell r="C382" t="str">
            <v>Gobierno Autónomo Municipal de Toledo</v>
          </cell>
          <cell r="D382" t="str">
            <v>Huascar Nova</v>
          </cell>
          <cell r="E382" t="str">
            <v>Emma Ticonipa</v>
          </cell>
          <cell r="F382" t="str">
            <v>2183333 - 1635</v>
          </cell>
          <cell r="G382" t="str">
            <v>emma.ticonipa@economiayfinanzas.gob.bo</v>
          </cell>
        </row>
        <row r="383">
          <cell r="A383">
            <v>1424</v>
          </cell>
          <cell r="C383" t="str">
            <v>Gobierno Autónomo Municipal de Andamarca (Santiago de Andamarca)</v>
          </cell>
          <cell r="D383" t="str">
            <v>Huascar Nova</v>
          </cell>
          <cell r="E383" t="str">
            <v>Emma Ticonipa</v>
          </cell>
          <cell r="F383" t="str">
            <v>2183333 - 1635</v>
          </cell>
          <cell r="G383" t="str">
            <v>emma.ticonipa@economiayfinanzas.gob.bo</v>
          </cell>
        </row>
        <row r="384">
          <cell r="A384">
            <v>1425</v>
          </cell>
          <cell r="C384" t="str">
            <v>Gobierno Autónomo Municipal de Belén de Andamarca</v>
          </cell>
          <cell r="D384" t="str">
            <v>Huascar Nova</v>
          </cell>
          <cell r="E384" t="str">
            <v>Emma Ticonipa</v>
          </cell>
          <cell r="F384" t="str">
            <v>2183333 - 1635</v>
          </cell>
          <cell r="G384" t="str">
            <v>emma.ticonipa@economiayfinanzas.gob.bo</v>
          </cell>
        </row>
        <row r="385">
          <cell r="A385">
            <v>1426</v>
          </cell>
          <cell r="C385" t="str">
            <v>Gobierno Autónomo Municipal de Salinas de G. Mendoza</v>
          </cell>
          <cell r="D385" t="str">
            <v>Huascar Nova</v>
          </cell>
          <cell r="E385" t="str">
            <v>Emma Ticonipa</v>
          </cell>
          <cell r="F385" t="str">
            <v>2183333 - 1635</v>
          </cell>
          <cell r="G385" t="str">
            <v>emma.ticonipa@economiayfinanzas.gob.bo</v>
          </cell>
        </row>
        <row r="386">
          <cell r="A386">
            <v>1427</v>
          </cell>
          <cell r="C386" t="str">
            <v>Gobierno Autónomo Municipal de Pampa Aullagas</v>
          </cell>
          <cell r="D386" t="str">
            <v>Huascar Nova</v>
          </cell>
          <cell r="E386" t="str">
            <v>Emma Ticonipa</v>
          </cell>
          <cell r="F386" t="str">
            <v>2183333 - 1635</v>
          </cell>
          <cell r="G386" t="str">
            <v>emma.ticonipa@economiayfinanzas.gob.bo</v>
          </cell>
        </row>
        <row r="387">
          <cell r="A387">
            <v>1428</v>
          </cell>
          <cell r="C387" t="str">
            <v>Gobierno Autónomo Municipal de La Rivera</v>
          </cell>
          <cell r="D387" t="str">
            <v>Huascar Nova</v>
          </cell>
          <cell r="E387" t="str">
            <v>Emma Ticonipa</v>
          </cell>
          <cell r="F387" t="str">
            <v>2183333 - 1635</v>
          </cell>
          <cell r="G387" t="str">
            <v>emma.ticonipa@economiayfinanzas.gob.bo</v>
          </cell>
        </row>
        <row r="388">
          <cell r="A388">
            <v>1429</v>
          </cell>
          <cell r="C388" t="str">
            <v>Gobierno Autónomo Municipal de Todos Santos</v>
          </cell>
          <cell r="D388" t="str">
            <v>Huascar Nova</v>
          </cell>
          <cell r="E388" t="str">
            <v>Emma Ticonipa</v>
          </cell>
          <cell r="F388" t="str">
            <v>2183333 - 1635</v>
          </cell>
          <cell r="G388" t="str">
            <v>emma.ticonipa@economiayfinanzas.gob.bo</v>
          </cell>
        </row>
        <row r="389">
          <cell r="A389">
            <v>1430</v>
          </cell>
          <cell r="C389" t="str">
            <v>Gobierno Autónomo Municipal de Carangas</v>
          </cell>
          <cell r="D389" t="str">
            <v>Huascar Nova</v>
          </cell>
          <cell r="E389" t="str">
            <v>Emma Ticonipa</v>
          </cell>
          <cell r="F389" t="str">
            <v>2183333 - 1635</v>
          </cell>
          <cell r="G389" t="str">
            <v>emma.ticonipa@economiayfinanzas.gob.bo</v>
          </cell>
        </row>
        <row r="390">
          <cell r="A390">
            <v>1431</v>
          </cell>
          <cell r="C390" t="str">
            <v>Gobierno Autónomo Municipal de Sabaya</v>
          </cell>
          <cell r="D390" t="str">
            <v>Huascar Nova</v>
          </cell>
          <cell r="E390" t="str">
            <v>Emma Ticonipa</v>
          </cell>
          <cell r="F390" t="str">
            <v>2183333 - 1635</v>
          </cell>
          <cell r="G390" t="str">
            <v>emma.ticonipa@economiayfinanzas.gob.bo</v>
          </cell>
        </row>
        <row r="391">
          <cell r="A391">
            <v>1432</v>
          </cell>
          <cell r="C391" t="str">
            <v>Gobierno Autónomo Municipal de Coipasa</v>
          </cell>
          <cell r="D391" t="str">
            <v>Huascar Nova</v>
          </cell>
          <cell r="E391" t="str">
            <v>Emma Ticonipa</v>
          </cell>
          <cell r="F391" t="str">
            <v>2183333 - 1635</v>
          </cell>
          <cell r="G391" t="str">
            <v>emma.ticonipa@economiayfinanzas.gob.bo</v>
          </cell>
        </row>
        <row r="392">
          <cell r="A392">
            <v>1434</v>
          </cell>
          <cell r="C392" t="str">
            <v>Gobierno Autónomo Municipal de Huayllamarca (Santiago de Huayllamarca)</v>
          </cell>
          <cell r="D392" t="str">
            <v>Huascar Nova</v>
          </cell>
          <cell r="E392" t="str">
            <v>Emma Ticonipa</v>
          </cell>
          <cell r="F392" t="str">
            <v>2183333 - 1635</v>
          </cell>
          <cell r="G392" t="str">
            <v>emma.ticonipa@economiayfinanzas.gob.bo</v>
          </cell>
        </row>
        <row r="393">
          <cell r="A393">
            <v>1435</v>
          </cell>
          <cell r="C393" t="str">
            <v>Gobierno Autónomo Municipal de Soracachi</v>
          </cell>
          <cell r="D393" t="str">
            <v>Huascar Nova</v>
          </cell>
          <cell r="E393" t="str">
            <v>Emma Ticonipa</v>
          </cell>
          <cell r="F393" t="str">
            <v>2183333 - 1635</v>
          </cell>
          <cell r="G393" t="str">
            <v>emma.ticonipa@economiayfinanzas.gob.bo</v>
          </cell>
        </row>
        <row r="394">
          <cell r="A394">
            <v>1501</v>
          </cell>
          <cell r="C394" t="str">
            <v>Gobierno Autónomo Municipal de Potosí</v>
          </cell>
          <cell r="D394" t="str">
            <v>Huascar Nova</v>
          </cell>
          <cell r="E394" t="str">
            <v>Emma Ticonipa</v>
          </cell>
          <cell r="F394" t="str">
            <v>2183333 - 1635</v>
          </cell>
          <cell r="G394" t="str">
            <v>emma.ticonipa@economiayfinanzas.gob.bo</v>
          </cell>
        </row>
        <row r="395">
          <cell r="A395">
            <v>1502</v>
          </cell>
          <cell r="C395" t="str">
            <v>Gobierno Autónomo Municipal de Tinguipaya</v>
          </cell>
          <cell r="D395" t="str">
            <v>Huascar Nova</v>
          </cell>
          <cell r="E395" t="str">
            <v>Emma Ticonipa</v>
          </cell>
          <cell r="F395" t="str">
            <v>2183333 - 1635</v>
          </cell>
          <cell r="G395" t="str">
            <v>emma.ticonipa@economiayfinanzas.gob.bo</v>
          </cell>
        </row>
        <row r="396">
          <cell r="A396">
            <v>1503</v>
          </cell>
          <cell r="C396" t="str">
            <v>Gobierno Autónomo Municipal de Yocalla</v>
          </cell>
          <cell r="D396" t="str">
            <v>Huascar Nova</v>
          </cell>
          <cell r="E396" t="str">
            <v>Emma Ticonipa</v>
          </cell>
          <cell r="F396" t="str">
            <v>2183333 - 1635</v>
          </cell>
          <cell r="G396" t="str">
            <v>emma.ticonipa@economiayfinanzas.gob.bo</v>
          </cell>
        </row>
        <row r="397">
          <cell r="A397">
            <v>1504</v>
          </cell>
          <cell r="C397" t="str">
            <v>Gobierno Autónomo Municipal de Urmiri</v>
          </cell>
          <cell r="D397" t="str">
            <v>Huascar Nova</v>
          </cell>
          <cell r="E397" t="str">
            <v>Emma Ticonipa</v>
          </cell>
          <cell r="F397" t="str">
            <v>2183333 - 1635</v>
          </cell>
          <cell r="G397" t="str">
            <v>emma.ticonipa@economiayfinanzas.gob.bo</v>
          </cell>
        </row>
        <row r="398">
          <cell r="A398">
            <v>1505</v>
          </cell>
          <cell r="C398" t="str">
            <v>Gobierno Autónomo Municipal de Uncía</v>
          </cell>
          <cell r="D398" t="str">
            <v>Huascar Nova</v>
          </cell>
          <cell r="E398" t="str">
            <v>Emma Ticonipa</v>
          </cell>
          <cell r="F398" t="str">
            <v>2183333 - 1635</v>
          </cell>
          <cell r="G398" t="str">
            <v>emma.ticonipa@economiayfinanzas.gob.bo</v>
          </cell>
        </row>
        <row r="399">
          <cell r="A399">
            <v>1506</v>
          </cell>
          <cell r="C399" t="str">
            <v>Gobierno Autónomo Municipal de Chayanta</v>
          </cell>
          <cell r="D399" t="str">
            <v>Huascar Nova</v>
          </cell>
          <cell r="E399" t="str">
            <v>Emma Ticonipa</v>
          </cell>
          <cell r="F399" t="str">
            <v>2183333 - 1635</v>
          </cell>
          <cell r="G399" t="str">
            <v>emma.ticonipa@economiayfinanzas.gob.bo</v>
          </cell>
        </row>
        <row r="400">
          <cell r="A400">
            <v>1507</v>
          </cell>
          <cell r="C400" t="str">
            <v>Gobierno Autónomo Municipal de Llallagua</v>
          </cell>
          <cell r="D400" t="str">
            <v>Huascar Nova</v>
          </cell>
          <cell r="E400" t="str">
            <v>Emma Ticonipa</v>
          </cell>
          <cell r="F400" t="str">
            <v>2183333 - 1635</v>
          </cell>
          <cell r="G400" t="str">
            <v>emma.ticonipa@economiayfinanzas.gob.bo</v>
          </cell>
        </row>
        <row r="401">
          <cell r="A401">
            <v>1508</v>
          </cell>
          <cell r="C401" t="str">
            <v>Gobierno Autónomo Municipal de Betanzos</v>
          </cell>
          <cell r="D401" t="str">
            <v>Huascar Nova</v>
          </cell>
          <cell r="E401" t="str">
            <v>Emma Ticonipa</v>
          </cell>
          <cell r="F401" t="str">
            <v>2183333 - 1635</v>
          </cell>
          <cell r="G401" t="str">
            <v>emma.ticonipa@economiayfinanzas.gob.bo</v>
          </cell>
        </row>
        <row r="402">
          <cell r="A402">
            <v>1509</v>
          </cell>
          <cell r="C402" t="str">
            <v>Gobierno Autónomo Municipal de Chaqui</v>
          </cell>
          <cell r="D402" t="str">
            <v>Huascar Nova</v>
          </cell>
          <cell r="E402" t="str">
            <v>Emma Ticonipa</v>
          </cell>
          <cell r="F402" t="str">
            <v>2183333 - 1635</v>
          </cell>
          <cell r="G402" t="str">
            <v>emma.ticonipa@economiayfinanzas.gob.bo</v>
          </cell>
        </row>
        <row r="403">
          <cell r="A403">
            <v>1510</v>
          </cell>
          <cell r="C403" t="str">
            <v>Gobierno Autónomo Municipal de Tacobamba</v>
          </cell>
          <cell r="D403" t="str">
            <v>Huascar Nova</v>
          </cell>
          <cell r="E403" t="str">
            <v>Emma Ticonipa</v>
          </cell>
          <cell r="F403" t="str">
            <v>2183333 - 1635</v>
          </cell>
          <cell r="G403" t="str">
            <v>emma.ticonipa@economiayfinanzas.gob.bo</v>
          </cell>
        </row>
        <row r="404">
          <cell r="A404">
            <v>1511</v>
          </cell>
          <cell r="C404" t="str">
            <v>Gobierno Autónomo Municipal de Colquechaca</v>
          </cell>
          <cell r="D404" t="str">
            <v>Huascar Nova</v>
          </cell>
          <cell r="E404" t="str">
            <v>Emma Ticonipa</v>
          </cell>
          <cell r="F404" t="str">
            <v>2183333 - 1635</v>
          </cell>
          <cell r="G404" t="str">
            <v>emma.ticonipa@economiayfinanzas.gob.bo</v>
          </cell>
        </row>
        <row r="405">
          <cell r="A405">
            <v>1512</v>
          </cell>
          <cell r="C405" t="str">
            <v>Gobierno Autónomo Municipal de Ravelo</v>
          </cell>
          <cell r="D405" t="str">
            <v>Huascar Nova</v>
          </cell>
          <cell r="E405" t="str">
            <v>Emma Ticonipa</v>
          </cell>
          <cell r="F405" t="str">
            <v>2183333 - 1635</v>
          </cell>
          <cell r="G405" t="str">
            <v>emma.ticonipa@economiayfinanzas.gob.bo</v>
          </cell>
        </row>
        <row r="406">
          <cell r="A406">
            <v>1513</v>
          </cell>
          <cell r="C406" t="str">
            <v>Gobierno Autónomo Municipal de Pocoata</v>
          </cell>
          <cell r="D406" t="str">
            <v>Huascar Nova</v>
          </cell>
          <cell r="E406" t="str">
            <v>Emma Ticonipa</v>
          </cell>
          <cell r="F406" t="str">
            <v>2183333 - 1635</v>
          </cell>
          <cell r="G406" t="str">
            <v>emma.ticonipa@economiayfinanzas.gob.bo</v>
          </cell>
        </row>
        <row r="407">
          <cell r="A407">
            <v>1514</v>
          </cell>
          <cell r="C407" t="str">
            <v>Gobierno Autónomo Municipal de Ocurí</v>
          </cell>
          <cell r="D407" t="str">
            <v>Huascar Nova</v>
          </cell>
          <cell r="E407" t="str">
            <v>Emma Ticonipa</v>
          </cell>
          <cell r="F407" t="str">
            <v>2183333 - 1635</v>
          </cell>
          <cell r="G407" t="str">
            <v>emma.ticonipa@economiayfinanzas.gob.bo</v>
          </cell>
        </row>
        <row r="408">
          <cell r="A408">
            <v>1515</v>
          </cell>
          <cell r="C408" t="str">
            <v>Gobierno Autónomo Municipal de San Pedro de Buena Vista</v>
          </cell>
          <cell r="D408" t="str">
            <v>Huascar Nova</v>
          </cell>
          <cell r="E408" t="str">
            <v>Emma Ticonipa</v>
          </cell>
          <cell r="F408" t="str">
            <v>2183333 - 1635</v>
          </cell>
          <cell r="G408" t="str">
            <v>emma.ticonipa@economiayfinanzas.gob.bo</v>
          </cell>
        </row>
        <row r="409">
          <cell r="A409">
            <v>1516</v>
          </cell>
          <cell r="C409" t="str">
            <v>Gobierno Autónomo Municipal de Toro Toro</v>
          </cell>
          <cell r="D409" t="str">
            <v>Huascar Nova</v>
          </cell>
          <cell r="E409" t="str">
            <v>Emma Ticonipa</v>
          </cell>
          <cell r="F409" t="str">
            <v>2183333 - 1635</v>
          </cell>
          <cell r="G409" t="str">
            <v>emma.ticonipa@economiayfinanzas.gob.bo</v>
          </cell>
        </row>
        <row r="410">
          <cell r="A410">
            <v>1517</v>
          </cell>
          <cell r="C410" t="str">
            <v>Gobierno Autónomo Municipal de Cotagaita</v>
          </cell>
          <cell r="D410" t="str">
            <v>Huascar Nova</v>
          </cell>
          <cell r="E410" t="str">
            <v>Emma Ticonipa</v>
          </cell>
          <cell r="F410" t="str">
            <v>2183333 - 1635</v>
          </cell>
          <cell r="G410" t="str">
            <v>emma.ticonipa@economiayfinanzas.gob.bo</v>
          </cell>
        </row>
        <row r="411">
          <cell r="A411">
            <v>1518</v>
          </cell>
          <cell r="C411" t="str">
            <v>Gobierno Autónomo Municipal de Vitichi</v>
          </cell>
          <cell r="D411" t="str">
            <v>Huascar Nova</v>
          </cell>
          <cell r="E411" t="str">
            <v>Emma Ticonipa</v>
          </cell>
          <cell r="F411" t="str">
            <v>2183333 - 1635</v>
          </cell>
          <cell r="G411" t="str">
            <v>emma.ticonipa@economiayfinanzas.gob.bo</v>
          </cell>
        </row>
        <row r="412">
          <cell r="A412">
            <v>1519</v>
          </cell>
          <cell r="C412" t="str">
            <v>Gobierno Autónomo Municipal de Tupiza</v>
          </cell>
          <cell r="D412" t="str">
            <v>Huascar Nova</v>
          </cell>
          <cell r="E412" t="str">
            <v>Emma Ticonipa</v>
          </cell>
          <cell r="F412" t="str">
            <v>2183333 - 1635</v>
          </cell>
          <cell r="G412" t="str">
            <v>emma.ticonipa@economiayfinanzas.gob.bo</v>
          </cell>
        </row>
        <row r="413">
          <cell r="A413">
            <v>1520</v>
          </cell>
          <cell r="C413" t="str">
            <v>Gobierno Autónomo Municipal de Atocha</v>
          </cell>
          <cell r="D413" t="str">
            <v>Huascar Nova</v>
          </cell>
          <cell r="E413" t="str">
            <v>Emma Ticonipa</v>
          </cell>
          <cell r="F413" t="str">
            <v>2183333 - 1635</v>
          </cell>
          <cell r="G413" t="str">
            <v>emma.ticonipa@economiayfinanzas.gob.bo</v>
          </cell>
        </row>
        <row r="414">
          <cell r="A414">
            <v>1521</v>
          </cell>
          <cell r="C414" t="str">
            <v>Gobierno Autónomo Municipal de Colcha"K" (Villa Martín)</v>
          </cell>
          <cell r="D414" t="str">
            <v>Huascar Nova</v>
          </cell>
          <cell r="E414" t="str">
            <v>Emma Ticonipa</v>
          </cell>
          <cell r="F414" t="str">
            <v>2183333 - 1635</v>
          </cell>
          <cell r="G414" t="str">
            <v>emma.ticonipa@economiayfinanzas.gob.bo</v>
          </cell>
        </row>
        <row r="415">
          <cell r="A415">
            <v>1522</v>
          </cell>
          <cell r="C415" t="str">
            <v>Gobierno Autónomo Municipal de San Pedro de Quemes</v>
          </cell>
          <cell r="D415" t="str">
            <v>Huascar Nova</v>
          </cell>
          <cell r="E415" t="str">
            <v>Emma Ticonipa</v>
          </cell>
          <cell r="F415" t="str">
            <v>2183333 - 1635</v>
          </cell>
          <cell r="G415" t="str">
            <v>emma.ticonipa@economiayfinanzas.gob.bo</v>
          </cell>
        </row>
        <row r="416">
          <cell r="A416">
            <v>1523</v>
          </cell>
          <cell r="C416" t="str">
            <v>Gobierno Autónomo Municipal de San Pablo de Lípez</v>
          </cell>
          <cell r="D416" t="str">
            <v>Huascar Nova</v>
          </cell>
          <cell r="E416" t="str">
            <v>Emma Ticonipa</v>
          </cell>
          <cell r="F416" t="str">
            <v>2183333 - 1635</v>
          </cell>
          <cell r="G416" t="str">
            <v>emma.ticonipa@economiayfinanzas.gob.bo</v>
          </cell>
        </row>
        <row r="417">
          <cell r="A417">
            <v>1524</v>
          </cell>
          <cell r="C417" t="str">
            <v>Gobierno Autónomo Municipal de Mojinete</v>
          </cell>
          <cell r="D417" t="str">
            <v>Huascar Nova</v>
          </cell>
          <cell r="E417" t="str">
            <v>Emma Ticonipa</v>
          </cell>
          <cell r="F417" t="str">
            <v>2183333 - 1635</v>
          </cell>
          <cell r="G417" t="str">
            <v>emma.ticonipa@economiayfinanzas.gob.bo</v>
          </cell>
        </row>
        <row r="418">
          <cell r="A418">
            <v>1525</v>
          </cell>
          <cell r="C418" t="str">
            <v>Gobierno Autónomo Municipal de San Antonio de Esmoruco</v>
          </cell>
          <cell r="D418" t="str">
            <v>Huascar Nova</v>
          </cell>
          <cell r="E418" t="str">
            <v>Emma Ticonipa</v>
          </cell>
          <cell r="F418" t="str">
            <v>2183333 - 1635</v>
          </cell>
          <cell r="G418" t="str">
            <v>emma.ticonipa@economiayfinanzas.gob.bo</v>
          </cell>
        </row>
        <row r="419">
          <cell r="A419">
            <v>1526</v>
          </cell>
          <cell r="C419" t="str">
            <v>Gobierno Autónomo Municipal de Sacaca (Villa de Sacaca)</v>
          </cell>
          <cell r="D419" t="str">
            <v>Huascar Nova</v>
          </cell>
          <cell r="E419" t="str">
            <v>Emma Ticonipa</v>
          </cell>
          <cell r="F419" t="str">
            <v>2183333 - 1635</v>
          </cell>
          <cell r="G419" t="str">
            <v>emma.ticonipa@economiayfinanzas.gob.bo</v>
          </cell>
        </row>
        <row r="420">
          <cell r="A420">
            <v>1527</v>
          </cell>
          <cell r="C420" t="str">
            <v>Gobierno Autónomo Municipal de Caripuyo</v>
          </cell>
          <cell r="D420" t="str">
            <v>Huascar Nova</v>
          </cell>
          <cell r="E420" t="str">
            <v>Emma Ticonipa</v>
          </cell>
          <cell r="F420" t="str">
            <v>2183333 - 1635</v>
          </cell>
          <cell r="G420" t="str">
            <v>emma.ticonipa@economiayfinanzas.gob.bo</v>
          </cell>
        </row>
        <row r="421">
          <cell r="A421">
            <v>1528</v>
          </cell>
          <cell r="C421" t="str">
            <v>Gobierno Autónomo Municipal de Puna (Villa Talavera)</v>
          </cell>
          <cell r="D421" t="str">
            <v>Huascar Nova</v>
          </cell>
          <cell r="E421" t="str">
            <v>Emma Ticonipa</v>
          </cell>
          <cell r="F421" t="str">
            <v>2183333 - 1635</v>
          </cell>
          <cell r="G421" t="str">
            <v>emma.ticonipa@economiayfinanzas.gob.bo</v>
          </cell>
        </row>
        <row r="422">
          <cell r="A422">
            <v>1529</v>
          </cell>
          <cell r="C422" t="str">
            <v>Gobierno Autónomo Municipal de Caiza "D"</v>
          </cell>
          <cell r="D422" t="str">
            <v>Huascar Nova</v>
          </cell>
          <cell r="E422" t="str">
            <v>Emma Ticonipa</v>
          </cell>
          <cell r="F422" t="str">
            <v>2183333 - 1635</v>
          </cell>
          <cell r="G422" t="str">
            <v>emma.ticonipa@economiayfinanzas.gob.bo</v>
          </cell>
        </row>
        <row r="423">
          <cell r="A423">
            <v>1530</v>
          </cell>
          <cell r="C423" t="str">
            <v>Gobierno Autónomo Municipal de Uyuni</v>
          </cell>
          <cell r="D423" t="str">
            <v>Huascar Nova</v>
          </cell>
          <cell r="E423" t="str">
            <v>Emma Ticonipa</v>
          </cell>
          <cell r="F423" t="str">
            <v>2183333 - 1635</v>
          </cell>
          <cell r="G423" t="str">
            <v>emma.ticonipa@economiayfinanzas.gob.bo</v>
          </cell>
        </row>
        <row r="424">
          <cell r="A424">
            <v>1531</v>
          </cell>
          <cell r="C424" t="str">
            <v>Gobierno Autónomo Municipal de Tomave</v>
          </cell>
          <cell r="D424" t="str">
            <v>Huascar Nova</v>
          </cell>
          <cell r="E424" t="str">
            <v>Emma Ticonipa</v>
          </cell>
          <cell r="F424" t="str">
            <v>2183333 - 1635</v>
          </cell>
          <cell r="G424" t="str">
            <v>emma.ticonipa@economiayfinanzas.gob.bo</v>
          </cell>
        </row>
        <row r="425">
          <cell r="A425">
            <v>1532</v>
          </cell>
          <cell r="C425" t="str">
            <v>Gobierno Autónomo Municipal de Porco</v>
          </cell>
          <cell r="D425" t="str">
            <v>Huascar Nova</v>
          </cell>
          <cell r="E425" t="str">
            <v>Emma Ticonipa</v>
          </cell>
          <cell r="F425" t="str">
            <v>2183333 - 1635</v>
          </cell>
          <cell r="G425" t="str">
            <v>emma.ticonipa@economiayfinanzas.gob.bo</v>
          </cell>
        </row>
        <row r="426">
          <cell r="A426">
            <v>1533</v>
          </cell>
          <cell r="C426" t="str">
            <v>Gobierno Autónomo Municipal de Arampampa</v>
          </cell>
          <cell r="D426" t="str">
            <v>Huascar Nova</v>
          </cell>
          <cell r="E426" t="str">
            <v>Emma Ticonipa</v>
          </cell>
          <cell r="F426" t="str">
            <v>2183333 - 1635</v>
          </cell>
          <cell r="G426" t="str">
            <v>emma.ticonipa@economiayfinanzas.gob.bo</v>
          </cell>
        </row>
        <row r="427">
          <cell r="A427">
            <v>1534</v>
          </cell>
          <cell r="C427" t="str">
            <v>Gobierno Autónomo Municipal de Acasio</v>
          </cell>
          <cell r="D427" t="str">
            <v>Huascar Nova</v>
          </cell>
          <cell r="E427" t="str">
            <v>Emma Ticonipa</v>
          </cell>
          <cell r="F427" t="str">
            <v>2183333 - 1635</v>
          </cell>
          <cell r="G427" t="str">
            <v>emma.ticonipa@economiayfinanzas.gob.bo</v>
          </cell>
        </row>
        <row r="428">
          <cell r="A428">
            <v>1535</v>
          </cell>
          <cell r="C428" t="str">
            <v>Gobierno Autónomo Municipal de Llica</v>
          </cell>
          <cell r="D428" t="str">
            <v>Huascar Nova</v>
          </cell>
          <cell r="E428" t="str">
            <v>Emma Ticonipa</v>
          </cell>
          <cell r="F428" t="str">
            <v>2183333 - 1635</v>
          </cell>
          <cell r="G428" t="str">
            <v>emma.ticonipa@economiayfinanzas.gob.bo</v>
          </cell>
        </row>
        <row r="429">
          <cell r="A429">
            <v>1536</v>
          </cell>
          <cell r="C429" t="str">
            <v>Gobierno Autónomo Municipal de Tahua</v>
          </cell>
          <cell r="D429" t="str">
            <v>Huascar Nova</v>
          </cell>
          <cell r="E429" t="str">
            <v>Emma Ticonipa</v>
          </cell>
          <cell r="F429" t="str">
            <v>2183333 - 1635</v>
          </cell>
          <cell r="G429" t="str">
            <v>emma.ticonipa@economiayfinanzas.gob.bo</v>
          </cell>
        </row>
        <row r="430">
          <cell r="A430">
            <v>1537</v>
          </cell>
          <cell r="C430" t="str">
            <v>Gobierno Autónomo Municipal de Villazón</v>
          </cell>
          <cell r="D430" t="str">
            <v>Huascar Nova</v>
          </cell>
          <cell r="E430" t="str">
            <v>Emma Ticonipa</v>
          </cell>
          <cell r="F430" t="str">
            <v>2183333 - 1635</v>
          </cell>
          <cell r="G430" t="str">
            <v>emma.ticonipa@economiayfinanzas.gob.bo</v>
          </cell>
        </row>
        <row r="431">
          <cell r="A431">
            <v>1538</v>
          </cell>
          <cell r="C431" t="str">
            <v>Gobierno Autónomo Municipal de San Agustín</v>
          </cell>
          <cell r="D431" t="str">
            <v>Huascar Nova</v>
          </cell>
          <cell r="E431" t="str">
            <v>Emma Ticonipa</v>
          </cell>
          <cell r="F431" t="str">
            <v>2183333 - 1635</v>
          </cell>
          <cell r="G431" t="str">
            <v>emma.ticonipa@economiayfinanzas.gob.bo</v>
          </cell>
        </row>
        <row r="432">
          <cell r="A432">
            <v>1539</v>
          </cell>
          <cell r="C432" t="str">
            <v>Gobierno Autónomo Municipal de Ckochas</v>
          </cell>
          <cell r="D432" t="str">
            <v>Huascar Nova</v>
          </cell>
          <cell r="E432" t="str">
            <v>Emma Ticonipa</v>
          </cell>
          <cell r="F432" t="str">
            <v>2183333 - 1635</v>
          </cell>
          <cell r="G432" t="str">
            <v>emma.ticonipa@economiayfinanzas.gob.bo</v>
          </cell>
        </row>
        <row r="433">
          <cell r="A433">
            <v>1540</v>
          </cell>
          <cell r="C433" t="str">
            <v>Gobierno Autónomo Municipal de Chuquihuta Ayllu Jucumani</v>
          </cell>
          <cell r="D433" t="str">
            <v>Huascar Nova</v>
          </cell>
          <cell r="E433" t="str">
            <v>Emma Ticonipa</v>
          </cell>
          <cell r="F433" t="str">
            <v>2183333 - 1635</v>
          </cell>
          <cell r="G433" t="str">
            <v>emma.ticonipa@economiayfinanzas.gob.bo</v>
          </cell>
        </row>
        <row r="434">
          <cell r="A434">
            <v>1601</v>
          </cell>
          <cell r="C434" t="str">
            <v>Gobierno Autónomo Municipal de Tarija</v>
          </cell>
          <cell r="D434" t="str">
            <v>Huascar Nova</v>
          </cell>
          <cell r="E434" t="str">
            <v>Emma Ticonipa</v>
          </cell>
          <cell r="F434" t="str">
            <v>2183333 - 1635</v>
          </cell>
          <cell r="G434" t="str">
            <v>emma.ticonipa@economiayfinanzas.gob.bo</v>
          </cell>
        </row>
        <row r="435">
          <cell r="A435">
            <v>1602</v>
          </cell>
          <cell r="C435" t="str">
            <v>Gobierno Autónomo Municipal de Padcaya</v>
          </cell>
          <cell r="D435" t="str">
            <v>Huascar Nova</v>
          </cell>
          <cell r="E435" t="str">
            <v>Emma Ticonipa</v>
          </cell>
          <cell r="F435" t="str">
            <v>2183333 - 1635</v>
          </cell>
          <cell r="G435" t="str">
            <v>emma.ticonipa@economiayfinanzas.gob.bo</v>
          </cell>
        </row>
        <row r="436">
          <cell r="A436">
            <v>1603</v>
          </cell>
          <cell r="C436" t="str">
            <v>Gobierno Autónomo Municipal de Bermejo</v>
          </cell>
          <cell r="D436" t="str">
            <v>Huascar Nova</v>
          </cell>
          <cell r="E436" t="str">
            <v>Emma Ticonipa</v>
          </cell>
          <cell r="F436" t="str">
            <v>2183333 - 1635</v>
          </cell>
          <cell r="G436" t="str">
            <v>emma.ticonipa@economiayfinanzas.gob.bo</v>
          </cell>
        </row>
        <row r="437">
          <cell r="A437">
            <v>1604</v>
          </cell>
          <cell r="C437" t="str">
            <v>Gobierno Autónomo Municipal de Yacuiba</v>
          </cell>
          <cell r="D437" t="str">
            <v>Huascar Nova</v>
          </cell>
          <cell r="E437" t="str">
            <v>Emma Ticonipa</v>
          </cell>
          <cell r="F437" t="str">
            <v>2183333 - 1635</v>
          </cell>
          <cell r="G437" t="str">
            <v>emma.ticonipa@economiayfinanzas.gob.bo</v>
          </cell>
        </row>
        <row r="438">
          <cell r="A438">
            <v>1605</v>
          </cell>
          <cell r="C438" t="str">
            <v>Gobierno Autónomo Municipal de Caraparí</v>
          </cell>
          <cell r="D438" t="str">
            <v>Huascar Nova</v>
          </cell>
          <cell r="E438" t="str">
            <v>Emma Ticonipa</v>
          </cell>
          <cell r="F438" t="str">
            <v>2183333 - 1635</v>
          </cell>
          <cell r="G438" t="str">
            <v>emma.ticonipa@economiayfinanzas.gob.bo</v>
          </cell>
        </row>
        <row r="439">
          <cell r="A439">
            <v>1606</v>
          </cell>
          <cell r="C439" t="str">
            <v>Gobierno Autónomo Municipal de Villamontes</v>
          </cell>
          <cell r="D439" t="str">
            <v>Huascar Nova</v>
          </cell>
          <cell r="E439" t="str">
            <v>Emma Ticonipa</v>
          </cell>
          <cell r="F439" t="str">
            <v>2183333 - 1635</v>
          </cell>
          <cell r="G439" t="str">
            <v>emma.ticonipa@economiayfinanzas.gob.bo</v>
          </cell>
        </row>
        <row r="440">
          <cell r="A440">
            <v>1607</v>
          </cell>
          <cell r="C440" t="str">
            <v>Gobierno Autónomo Municipal de Uriondo (Concepción)</v>
          </cell>
          <cell r="D440" t="str">
            <v>Huascar Nova</v>
          </cell>
          <cell r="E440" t="str">
            <v>Emma Ticonipa</v>
          </cell>
          <cell r="F440" t="str">
            <v>2183333 - 1635</v>
          </cell>
          <cell r="G440" t="str">
            <v>emma.ticonipa@economiayfinanzas.gob.bo</v>
          </cell>
        </row>
        <row r="441">
          <cell r="A441">
            <v>1608</v>
          </cell>
          <cell r="C441" t="str">
            <v>Gobierno Autónomo Municipal de Yunchara</v>
          </cell>
          <cell r="D441" t="str">
            <v>Huascar Nova</v>
          </cell>
          <cell r="E441" t="str">
            <v>Emma Ticonipa</v>
          </cell>
          <cell r="F441" t="str">
            <v>2183333 - 1635</v>
          </cell>
          <cell r="G441" t="str">
            <v>emma.ticonipa@economiayfinanzas.gob.bo</v>
          </cell>
        </row>
        <row r="442">
          <cell r="A442">
            <v>1609</v>
          </cell>
          <cell r="C442" t="str">
            <v>Gobierno Autónomo Municipal de San Lorenzo</v>
          </cell>
          <cell r="D442" t="str">
            <v>Huascar Nova</v>
          </cell>
          <cell r="E442" t="str">
            <v>Emma Ticonipa</v>
          </cell>
          <cell r="F442" t="str">
            <v>2183333 - 1635</v>
          </cell>
          <cell r="G442" t="str">
            <v>emma.ticonipa@economiayfinanzas.gob.bo</v>
          </cell>
        </row>
        <row r="443">
          <cell r="A443">
            <v>1610</v>
          </cell>
          <cell r="C443" t="str">
            <v>Gobierno Autónomo Municipal de El Puente</v>
          </cell>
          <cell r="D443" t="str">
            <v>Huascar Nova</v>
          </cell>
          <cell r="E443" t="str">
            <v>Emma Ticonipa</v>
          </cell>
          <cell r="F443" t="str">
            <v>2183333 - 1635</v>
          </cell>
          <cell r="G443" t="str">
            <v>emma.ticonipa@economiayfinanzas.gob.bo</v>
          </cell>
        </row>
        <row r="444">
          <cell r="A444">
            <v>1611</v>
          </cell>
          <cell r="C444" t="str">
            <v>Gobierno Autónomo Municipal de Entre Ríos</v>
          </cell>
          <cell r="D444" t="str">
            <v>Huascar Nova</v>
          </cell>
          <cell r="E444" t="str">
            <v>Emma Ticonipa</v>
          </cell>
          <cell r="F444" t="str">
            <v>2183333 - 1635</v>
          </cell>
          <cell r="G444" t="str">
            <v>emma.ticonipa@economiayfinanzas.gob.bo</v>
          </cell>
        </row>
        <row r="445">
          <cell r="A445">
            <v>1701</v>
          </cell>
          <cell r="C445" t="str">
            <v>Gobierno Autónomo Municipal de Santa Cruz de La Sierra</v>
          </cell>
          <cell r="D445" t="str">
            <v>Huascar Nova</v>
          </cell>
          <cell r="E445" t="str">
            <v>Emma Ticonipa</v>
          </cell>
          <cell r="F445" t="str">
            <v>2183333 - 1635</v>
          </cell>
          <cell r="G445" t="str">
            <v>emma.ticonipa@economiayfinanzas.gob.bo</v>
          </cell>
        </row>
        <row r="446">
          <cell r="A446">
            <v>1702</v>
          </cell>
          <cell r="C446" t="str">
            <v>Gobierno Autónomo Municipal de Cotoca</v>
          </cell>
          <cell r="D446" t="str">
            <v>Huascar Nova</v>
          </cell>
          <cell r="E446" t="str">
            <v>Emma Ticonipa</v>
          </cell>
          <cell r="F446" t="str">
            <v>2183333 - 1635</v>
          </cell>
          <cell r="G446" t="str">
            <v>emma.ticonipa@economiayfinanzas.gob.bo</v>
          </cell>
        </row>
        <row r="447">
          <cell r="A447">
            <v>1703</v>
          </cell>
          <cell r="C447" t="str">
            <v>Gobierno Autónomo Municipal de Porongo (Ayacucho)</v>
          </cell>
          <cell r="D447" t="str">
            <v>Huascar Nova</v>
          </cell>
          <cell r="E447" t="str">
            <v>Emma Ticonipa</v>
          </cell>
          <cell r="F447" t="str">
            <v>2183333 - 1635</v>
          </cell>
          <cell r="G447" t="str">
            <v>emma.ticonipa@economiayfinanzas.gob.bo</v>
          </cell>
        </row>
        <row r="448">
          <cell r="A448">
            <v>1704</v>
          </cell>
          <cell r="C448" t="str">
            <v>Gobierno Autónomo Municipal de La Guardia</v>
          </cell>
          <cell r="D448" t="str">
            <v>Huascar Nova</v>
          </cell>
          <cell r="E448" t="str">
            <v>Emma Ticonipa</v>
          </cell>
          <cell r="F448" t="str">
            <v>2183333 - 1635</v>
          </cell>
          <cell r="G448" t="str">
            <v>emma.ticonipa@economiayfinanzas.gob.bo</v>
          </cell>
        </row>
        <row r="449">
          <cell r="A449">
            <v>1705</v>
          </cell>
          <cell r="C449" t="str">
            <v>Gobierno Autónomo Municipal de El Torno</v>
          </cell>
          <cell r="D449" t="str">
            <v>Huascar Nova</v>
          </cell>
          <cell r="E449" t="str">
            <v>Emma Ticonipa</v>
          </cell>
          <cell r="F449" t="str">
            <v>2183333 - 1635</v>
          </cell>
          <cell r="G449" t="str">
            <v>emma.ticonipa@economiayfinanzas.gob.bo</v>
          </cell>
        </row>
        <row r="450">
          <cell r="A450">
            <v>1706</v>
          </cell>
          <cell r="C450" t="str">
            <v>Gobierno Autónomo Municipal de Warnes</v>
          </cell>
          <cell r="D450" t="str">
            <v>Huascar Nova</v>
          </cell>
          <cell r="E450" t="str">
            <v>Emma Ticonipa</v>
          </cell>
          <cell r="F450" t="str">
            <v>2183333 - 1635</v>
          </cell>
          <cell r="G450" t="str">
            <v>emma.ticonipa@economiayfinanzas.gob.bo</v>
          </cell>
        </row>
        <row r="451">
          <cell r="A451">
            <v>1707</v>
          </cell>
          <cell r="C451" t="str">
            <v>Gobierno Autónomo Municipal de San Ignacio (San Ignacio de Velasco)</v>
          </cell>
          <cell r="D451" t="str">
            <v>Huascar Nova</v>
          </cell>
          <cell r="E451" t="str">
            <v>Emma Ticonipa</v>
          </cell>
          <cell r="F451" t="str">
            <v>2183333 - 1635</v>
          </cell>
          <cell r="G451" t="str">
            <v>emma.ticonipa@economiayfinanzas.gob.bo</v>
          </cell>
        </row>
        <row r="452">
          <cell r="A452">
            <v>1708</v>
          </cell>
          <cell r="C452" t="str">
            <v>Gobierno Autónomo Municipal de San Miguel (San Miguel de Velasco)</v>
          </cell>
          <cell r="D452" t="str">
            <v>Huascar Nova</v>
          </cell>
          <cell r="E452" t="str">
            <v>Emma Ticonipa</v>
          </cell>
          <cell r="F452" t="str">
            <v>2183333 - 1635</v>
          </cell>
          <cell r="G452" t="str">
            <v>emma.ticonipa@economiayfinanzas.gob.bo</v>
          </cell>
        </row>
        <row r="453">
          <cell r="A453">
            <v>1709</v>
          </cell>
          <cell r="C453" t="str">
            <v>Gobierno Autónomo Municipal de San Rafael</v>
          </cell>
          <cell r="D453" t="str">
            <v>Huascar Nova</v>
          </cell>
          <cell r="E453" t="str">
            <v>Emma Ticonipa</v>
          </cell>
          <cell r="F453" t="str">
            <v>2183333 - 1635</v>
          </cell>
          <cell r="G453" t="str">
            <v>emma.ticonipa@economiayfinanzas.gob.bo</v>
          </cell>
        </row>
        <row r="454">
          <cell r="A454">
            <v>1710</v>
          </cell>
          <cell r="C454" t="str">
            <v>Gobierno Autónomo Municipal de Buena Vista</v>
          </cell>
          <cell r="D454" t="str">
            <v>Huascar Nova</v>
          </cell>
          <cell r="E454" t="str">
            <v>Emma Ticonipa</v>
          </cell>
          <cell r="F454" t="str">
            <v>2183333 - 1635</v>
          </cell>
          <cell r="G454" t="str">
            <v>emma.ticonipa@economiayfinanzas.gob.bo</v>
          </cell>
        </row>
        <row r="455">
          <cell r="A455">
            <v>1711</v>
          </cell>
          <cell r="C455" t="str">
            <v>Gobierno Autónomo Municipal de San Carlos</v>
          </cell>
          <cell r="D455" t="str">
            <v>Huascar Nova</v>
          </cell>
          <cell r="E455" t="str">
            <v>Emma Ticonipa</v>
          </cell>
          <cell r="F455" t="str">
            <v>2183333 - 1635</v>
          </cell>
          <cell r="G455" t="str">
            <v>emma.ticonipa@economiayfinanzas.gob.bo</v>
          </cell>
        </row>
        <row r="456">
          <cell r="A456">
            <v>1712</v>
          </cell>
          <cell r="C456" t="str">
            <v>Gobierno Autónomo Municipal de Yapacaní</v>
          </cell>
          <cell r="D456" t="str">
            <v>Huascar Nova</v>
          </cell>
          <cell r="E456" t="str">
            <v>Emma Ticonipa</v>
          </cell>
          <cell r="F456" t="str">
            <v>2183333 - 1635</v>
          </cell>
          <cell r="G456" t="str">
            <v>emma.ticonipa@economiayfinanzas.gob.bo</v>
          </cell>
        </row>
        <row r="457">
          <cell r="A457">
            <v>1713</v>
          </cell>
          <cell r="C457" t="str">
            <v>Gobierno Autónomo Municipal de San José</v>
          </cell>
          <cell r="D457" t="str">
            <v>Huascar Nova</v>
          </cell>
          <cell r="E457" t="str">
            <v>Emma Ticonipa</v>
          </cell>
          <cell r="F457" t="str">
            <v>2183333 - 1635</v>
          </cell>
          <cell r="G457" t="str">
            <v>emma.ticonipa@economiayfinanzas.gob.bo</v>
          </cell>
        </row>
        <row r="458">
          <cell r="A458">
            <v>1714</v>
          </cell>
          <cell r="C458" t="str">
            <v>Gobierno Autónomo Municipal de Pailón</v>
          </cell>
          <cell r="D458" t="str">
            <v>Huascar Nova</v>
          </cell>
          <cell r="E458" t="str">
            <v>Emma Ticonipa</v>
          </cell>
          <cell r="F458" t="str">
            <v>2183333 - 1635</v>
          </cell>
          <cell r="G458" t="str">
            <v>emma.ticonipa@economiayfinanzas.gob.bo</v>
          </cell>
        </row>
        <row r="459">
          <cell r="A459">
            <v>1715</v>
          </cell>
          <cell r="C459" t="str">
            <v>Gobierno Autónomo Municipal de Roboré</v>
          </cell>
          <cell r="D459" t="str">
            <v>Huascar Nova</v>
          </cell>
          <cell r="E459" t="str">
            <v>Emma Ticonipa</v>
          </cell>
          <cell r="F459" t="str">
            <v>2183333 - 1635</v>
          </cell>
          <cell r="G459" t="str">
            <v>emma.ticonipa@economiayfinanzas.gob.bo</v>
          </cell>
        </row>
        <row r="460">
          <cell r="A460">
            <v>1716</v>
          </cell>
          <cell r="C460" t="str">
            <v>Gobierno Autónomo Municipal de Portachuelo</v>
          </cell>
          <cell r="D460" t="str">
            <v>Huascar Nova</v>
          </cell>
          <cell r="E460" t="str">
            <v>Emma Ticonipa</v>
          </cell>
          <cell r="F460" t="str">
            <v>2183333 - 1635</v>
          </cell>
          <cell r="G460" t="str">
            <v>emma.ticonipa@economiayfinanzas.gob.bo</v>
          </cell>
        </row>
        <row r="461">
          <cell r="A461">
            <v>1717</v>
          </cell>
          <cell r="C461" t="str">
            <v>Gobierno Autónomo Municipal de Santa Rosa del Sara</v>
          </cell>
          <cell r="D461" t="str">
            <v>Huascar Nova</v>
          </cell>
          <cell r="E461" t="str">
            <v>Emma Ticonipa</v>
          </cell>
          <cell r="F461" t="str">
            <v>2183333 - 1635</v>
          </cell>
          <cell r="G461" t="str">
            <v>emma.ticonipa@economiayfinanzas.gob.bo</v>
          </cell>
        </row>
        <row r="462">
          <cell r="A462">
            <v>1718</v>
          </cell>
          <cell r="C462" t="str">
            <v>Gobierno Autónomo Municipal de Lagunillas</v>
          </cell>
          <cell r="D462" t="str">
            <v>Huascar Nova</v>
          </cell>
          <cell r="E462" t="str">
            <v>Emma Ticonipa</v>
          </cell>
          <cell r="F462" t="str">
            <v>2183333 - 1635</v>
          </cell>
          <cell r="G462" t="str">
            <v>emma.ticonipa@economiayfinanzas.gob.bo</v>
          </cell>
        </row>
        <row r="463">
          <cell r="A463">
            <v>1720</v>
          </cell>
          <cell r="C463" t="str">
            <v>Gobierno Autónomo Municipal de Cabezas</v>
          </cell>
          <cell r="D463" t="str">
            <v>Huascar Nova</v>
          </cell>
          <cell r="E463" t="str">
            <v>Emma Ticonipa</v>
          </cell>
          <cell r="F463" t="str">
            <v>2183333 - 1635</v>
          </cell>
          <cell r="G463" t="str">
            <v>emma.ticonipa@economiayfinanzas.gob.bo</v>
          </cell>
        </row>
        <row r="464">
          <cell r="A464">
            <v>1721</v>
          </cell>
          <cell r="C464" t="str">
            <v>Gobierno Autónomo Municipal de Cuevo</v>
          </cell>
          <cell r="D464" t="str">
            <v>Huascar Nova</v>
          </cell>
          <cell r="E464" t="str">
            <v>Emma Ticonipa</v>
          </cell>
          <cell r="F464" t="str">
            <v>2183333 - 1635</v>
          </cell>
          <cell r="G464" t="str">
            <v>emma.ticonipa@economiayfinanzas.gob.bo</v>
          </cell>
        </row>
        <row r="465">
          <cell r="A465">
            <v>1722</v>
          </cell>
          <cell r="C465" t="str">
            <v>Gobierno Autónomo Municipal de Gutiérrez</v>
          </cell>
          <cell r="D465" t="str">
            <v>Huascar Nova</v>
          </cell>
          <cell r="E465" t="str">
            <v>Emma Ticonipa</v>
          </cell>
          <cell r="F465" t="str">
            <v>2183333 - 1635</v>
          </cell>
          <cell r="G465" t="str">
            <v>emma.ticonipa@economiayfinanzas.gob.bo</v>
          </cell>
        </row>
        <row r="466">
          <cell r="A466">
            <v>1723</v>
          </cell>
          <cell r="C466" t="str">
            <v>Gobierno Autónomo Municipal de Camiri</v>
          </cell>
          <cell r="D466" t="str">
            <v>Huascar Nova</v>
          </cell>
          <cell r="E466" t="str">
            <v>Emma Ticonipa</v>
          </cell>
          <cell r="F466" t="str">
            <v>2183333 - 1635</v>
          </cell>
          <cell r="G466" t="str">
            <v>emma.ticonipa@economiayfinanzas.gob.bo</v>
          </cell>
        </row>
        <row r="467">
          <cell r="A467">
            <v>1724</v>
          </cell>
          <cell r="C467" t="str">
            <v>Gobierno Autónomo Municipal de Boyuibe</v>
          </cell>
          <cell r="D467" t="str">
            <v>Huascar Nova</v>
          </cell>
          <cell r="E467" t="str">
            <v>Emma Ticonipa</v>
          </cell>
          <cell r="F467" t="str">
            <v>2183333 - 1635</v>
          </cell>
          <cell r="G467" t="str">
            <v>emma.ticonipa@economiayfinanzas.gob.bo</v>
          </cell>
        </row>
        <row r="468">
          <cell r="A468">
            <v>1725</v>
          </cell>
          <cell r="C468" t="str">
            <v>Gobierno Autónomo Municipal de Vallegrande</v>
          </cell>
          <cell r="D468" t="str">
            <v>Huascar Nova</v>
          </cell>
          <cell r="E468" t="str">
            <v>Emma Ticonipa</v>
          </cell>
          <cell r="F468" t="str">
            <v>2183333 - 1635</v>
          </cell>
          <cell r="G468" t="str">
            <v>emma.ticonipa@economiayfinanzas.gob.bo</v>
          </cell>
        </row>
        <row r="469">
          <cell r="A469">
            <v>1726</v>
          </cell>
          <cell r="C469" t="str">
            <v>Gobierno Autónomo Municipal de Trigal</v>
          </cell>
          <cell r="D469" t="str">
            <v>Huascar Nova</v>
          </cell>
          <cell r="E469" t="str">
            <v>Emma Ticonipa</v>
          </cell>
          <cell r="F469" t="str">
            <v>2183333 - 1635</v>
          </cell>
          <cell r="G469" t="str">
            <v>emma.ticonipa@economiayfinanzas.gob.bo</v>
          </cell>
        </row>
        <row r="470">
          <cell r="A470">
            <v>1727</v>
          </cell>
          <cell r="C470" t="str">
            <v>Gobierno Autónomo Municipal de Moro Moro</v>
          </cell>
          <cell r="D470" t="str">
            <v>Huascar Nova</v>
          </cell>
          <cell r="E470" t="str">
            <v>Emma Ticonipa</v>
          </cell>
          <cell r="F470" t="str">
            <v>2183333 - 1635</v>
          </cell>
          <cell r="G470" t="str">
            <v>emma.ticonipa@economiayfinanzas.gob.bo</v>
          </cell>
        </row>
        <row r="471">
          <cell r="A471">
            <v>1728</v>
          </cell>
          <cell r="C471" t="str">
            <v>Gobierno Autónomo Municipal de Postrer Valle</v>
          </cell>
          <cell r="D471" t="str">
            <v>Huascar Nova</v>
          </cell>
          <cell r="E471" t="str">
            <v>Emma Ticonipa</v>
          </cell>
          <cell r="F471" t="str">
            <v>2183333 - 1635</v>
          </cell>
          <cell r="G471" t="str">
            <v>emma.ticonipa@economiayfinanzas.gob.bo</v>
          </cell>
        </row>
        <row r="472">
          <cell r="A472">
            <v>1729</v>
          </cell>
          <cell r="C472" t="str">
            <v>Gobierno Autónomo Municipal de Pucara</v>
          </cell>
          <cell r="D472" t="str">
            <v>Huascar Nova</v>
          </cell>
          <cell r="E472" t="str">
            <v>Emma Ticonipa</v>
          </cell>
          <cell r="F472" t="str">
            <v>2183333 - 1635</v>
          </cell>
          <cell r="G472" t="str">
            <v>emma.ticonipa@economiayfinanzas.gob.bo</v>
          </cell>
        </row>
        <row r="473">
          <cell r="A473">
            <v>1730</v>
          </cell>
          <cell r="C473" t="str">
            <v>Gobierno Autónomo Municipal de Samaipata</v>
          </cell>
          <cell r="D473" t="str">
            <v>Huascar Nova</v>
          </cell>
          <cell r="E473" t="str">
            <v>Emma Ticonipa</v>
          </cell>
          <cell r="F473" t="str">
            <v>2183333 - 1635</v>
          </cell>
          <cell r="G473" t="str">
            <v>emma.ticonipa@economiayfinanzas.gob.bo</v>
          </cell>
        </row>
        <row r="474">
          <cell r="A474">
            <v>1731</v>
          </cell>
          <cell r="C474" t="str">
            <v>Gobierno Autónomo Municipal de Pampa Grande</v>
          </cell>
          <cell r="D474" t="str">
            <v>Huascar Nova</v>
          </cell>
          <cell r="E474" t="str">
            <v>Emma Ticonipa</v>
          </cell>
          <cell r="F474" t="str">
            <v>2183333 - 1635</v>
          </cell>
          <cell r="G474" t="str">
            <v>emma.ticonipa@economiayfinanzas.gob.bo</v>
          </cell>
        </row>
        <row r="475">
          <cell r="A475">
            <v>1732</v>
          </cell>
          <cell r="C475" t="str">
            <v>Gobierno Autónomo Municipal de Mairana</v>
          </cell>
          <cell r="D475" t="str">
            <v>Huascar Nova</v>
          </cell>
          <cell r="E475" t="str">
            <v>Emma Ticonipa</v>
          </cell>
          <cell r="F475" t="str">
            <v>2183333 - 1635</v>
          </cell>
          <cell r="G475" t="str">
            <v>emma.ticonipa@economiayfinanzas.gob.bo</v>
          </cell>
        </row>
        <row r="476">
          <cell r="A476">
            <v>1733</v>
          </cell>
          <cell r="C476" t="str">
            <v>Gobierno Autónomo Municipal de Quirusillas</v>
          </cell>
          <cell r="D476" t="str">
            <v>Huascar Nova</v>
          </cell>
          <cell r="E476" t="str">
            <v>Emma Ticonipa</v>
          </cell>
          <cell r="F476" t="str">
            <v>2183333 - 1635</v>
          </cell>
          <cell r="G476" t="str">
            <v>emma.ticonipa@economiayfinanzas.gob.bo</v>
          </cell>
        </row>
        <row r="477">
          <cell r="A477">
            <v>1734</v>
          </cell>
          <cell r="C477" t="str">
            <v>Gobierno Autónomo Municipal de Montero</v>
          </cell>
          <cell r="D477" t="str">
            <v>Huascar Nova</v>
          </cell>
          <cell r="E477" t="str">
            <v>Emma Ticonipa</v>
          </cell>
          <cell r="F477" t="str">
            <v>2183333 - 1635</v>
          </cell>
          <cell r="G477" t="str">
            <v>emma.ticonipa@economiayfinanzas.gob.bo</v>
          </cell>
        </row>
        <row r="478">
          <cell r="A478">
            <v>1735</v>
          </cell>
          <cell r="C478" t="str">
            <v>Gobierno Autónomo Municipal de General Agustín Saavedra</v>
          </cell>
          <cell r="D478" t="str">
            <v>Huascar Nova</v>
          </cell>
          <cell r="E478" t="str">
            <v>Emma Ticonipa</v>
          </cell>
          <cell r="F478" t="str">
            <v>2183333 - 1635</v>
          </cell>
          <cell r="G478" t="str">
            <v>emma.ticonipa@economiayfinanzas.gob.bo</v>
          </cell>
        </row>
        <row r="479">
          <cell r="A479">
            <v>1736</v>
          </cell>
          <cell r="C479" t="str">
            <v>Gobierno Autónomo Municipal de Mineros</v>
          </cell>
          <cell r="D479" t="str">
            <v>Huascar Nova</v>
          </cell>
          <cell r="E479" t="str">
            <v>Emma Ticonipa</v>
          </cell>
          <cell r="F479" t="str">
            <v>2183333 - 1635</v>
          </cell>
          <cell r="G479" t="str">
            <v>emma.ticonipa@economiayfinanzas.gob.bo</v>
          </cell>
        </row>
        <row r="480">
          <cell r="A480">
            <v>1737</v>
          </cell>
          <cell r="C480" t="str">
            <v>Gobierno Autónomo Municipal de Concepción</v>
          </cell>
          <cell r="D480" t="str">
            <v>Huascar Nova</v>
          </cell>
          <cell r="E480" t="str">
            <v>Emma Ticonipa</v>
          </cell>
          <cell r="F480" t="str">
            <v>2183333 - 1635</v>
          </cell>
          <cell r="G480" t="str">
            <v>emma.ticonipa@economiayfinanzas.gob.bo</v>
          </cell>
        </row>
        <row r="481">
          <cell r="A481">
            <v>1738</v>
          </cell>
          <cell r="C481" t="str">
            <v>Gobierno Autónomo Municipal de San Javier</v>
          </cell>
          <cell r="D481" t="str">
            <v>Huascar Nova</v>
          </cell>
          <cell r="E481" t="str">
            <v>Emma Ticonipa</v>
          </cell>
          <cell r="F481" t="str">
            <v>2183333 - 1635</v>
          </cell>
          <cell r="G481" t="str">
            <v>emma.ticonipa@economiayfinanzas.gob.bo</v>
          </cell>
        </row>
        <row r="482">
          <cell r="A482">
            <v>1739</v>
          </cell>
          <cell r="C482" t="str">
            <v>Gobierno Autónomo Municipal de San Julián</v>
          </cell>
          <cell r="D482" t="str">
            <v>Huascar Nova</v>
          </cell>
          <cell r="E482" t="str">
            <v>Emma Ticonipa</v>
          </cell>
          <cell r="F482" t="str">
            <v>2183333 - 1635</v>
          </cell>
          <cell r="G482" t="str">
            <v>emma.ticonipa@economiayfinanzas.gob.bo</v>
          </cell>
        </row>
        <row r="483">
          <cell r="A483">
            <v>1740</v>
          </cell>
          <cell r="C483" t="str">
            <v>Gobierno Autónomo Municipal de San Matías</v>
          </cell>
          <cell r="D483" t="str">
            <v>Huascar Nova</v>
          </cell>
          <cell r="E483" t="str">
            <v>Emma Ticonipa</v>
          </cell>
          <cell r="F483" t="str">
            <v>2183333 - 1635</v>
          </cell>
          <cell r="G483" t="str">
            <v>emma.ticonipa@economiayfinanzas.gob.bo</v>
          </cell>
        </row>
        <row r="484">
          <cell r="A484">
            <v>1741</v>
          </cell>
          <cell r="C484" t="str">
            <v>Gobierno Autónomo Municipal de Comarapa</v>
          </cell>
          <cell r="D484" t="str">
            <v>Huascar Nova</v>
          </cell>
          <cell r="E484" t="str">
            <v>Emma Ticonipa</v>
          </cell>
          <cell r="F484" t="str">
            <v>2183333 - 1635</v>
          </cell>
          <cell r="G484" t="str">
            <v>emma.ticonipa@economiayfinanzas.gob.bo</v>
          </cell>
        </row>
        <row r="485">
          <cell r="A485">
            <v>1742</v>
          </cell>
          <cell r="C485" t="str">
            <v>Gobierno Autónomo Municipal de Saipina</v>
          </cell>
          <cell r="D485" t="str">
            <v>Huascar Nova</v>
          </cell>
          <cell r="E485" t="str">
            <v>Emma Ticonipa</v>
          </cell>
          <cell r="F485" t="str">
            <v>2183333 - 1635</v>
          </cell>
          <cell r="G485" t="str">
            <v>emma.ticonipa@economiayfinanzas.gob.bo</v>
          </cell>
        </row>
        <row r="486">
          <cell r="A486">
            <v>1743</v>
          </cell>
          <cell r="C486" t="str">
            <v>Gobierno Autónomo Municipal de Puerto Suárez</v>
          </cell>
          <cell r="D486" t="str">
            <v>Huascar Nova</v>
          </cell>
          <cell r="E486" t="str">
            <v>Emma Ticonipa</v>
          </cell>
          <cell r="F486" t="str">
            <v>2183333 - 1635</v>
          </cell>
          <cell r="G486" t="str">
            <v>emma.ticonipa@economiayfinanzas.gob.bo</v>
          </cell>
        </row>
        <row r="487">
          <cell r="A487">
            <v>1744</v>
          </cell>
          <cell r="C487" t="str">
            <v>Gobierno Autónomo Municipal de Puerto Quijarro</v>
          </cell>
          <cell r="D487" t="str">
            <v>Huascar Nova</v>
          </cell>
          <cell r="E487" t="str">
            <v>Emma Ticonipa</v>
          </cell>
          <cell r="F487" t="str">
            <v>2183333 - 1635</v>
          </cell>
          <cell r="G487" t="str">
            <v>emma.ticonipa@economiayfinanzas.gob.bo</v>
          </cell>
        </row>
        <row r="488">
          <cell r="A488">
            <v>1745</v>
          </cell>
          <cell r="C488" t="str">
            <v>Gobierno Autónomo Municipal de Ascención de Guarayos</v>
          </cell>
          <cell r="D488" t="str">
            <v>Huascar Nova</v>
          </cell>
          <cell r="E488" t="str">
            <v>Emma Ticonipa</v>
          </cell>
          <cell r="F488" t="str">
            <v>2183333 - 1635</v>
          </cell>
          <cell r="G488" t="str">
            <v>emma.ticonipa@economiayfinanzas.gob.bo</v>
          </cell>
        </row>
        <row r="489">
          <cell r="A489">
            <v>1746</v>
          </cell>
          <cell r="C489" t="str">
            <v>Gobierno Autónomo Municipal de Urubicha</v>
          </cell>
          <cell r="D489" t="str">
            <v>Huascar Nova</v>
          </cell>
          <cell r="E489" t="str">
            <v>Emma Ticonipa</v>
          </cell>
          <cell r="F489" t="str">
            <v>2183333 - 1635</v>
          </cell>
          <cell r="G489" t="str">
            <v>emma.ticonipa@economiayfinanzas.gob.bo</v>
          </cell>
        </row>
        <row r="490">
          <cell r="A490">
            <v>1747</v>
          </cell>
          <cell r="C490" t="str">
            <v>Gobierno Autónomo Municipal de El Puente</v>
          </cell>
          <cell r="D490" t="str">
            <v>Huascar Nova</v>
          </cell>
          <cell r="E490" t="str">
            <v>Emma Ticonipa</v>
          </cell>
          <cell r="F490" t="str">
            <v>2183333 - 1635</v>
          </cell>
          <cell r="G490" t="str">
            <v>emma.ticonipa@economiayfinanzas.gob.bo</v>
          </cell>
        </row>
        <row r="491">
          <cell r="A491">
            <v>1748</v>
          </cell>
          <cell r="C491" t="str">
            <v>Gobierno Autónomo Municipal de Okinawa Uno</v>
          </cell>
          <cell r="D491" t="str">
            <v>Huascar Nova</v>
          </cell>
          <cell r="E491" t="str">
            <v>Emma Ticonipa</v>
          </cell>
          <cell r="F491" t="str">
            <v>2183333 - 1635</v>
          </cell>
          <cell r="G491" t="str">
            <v>emma.ticonipa@economiayfinanzas.gob.bo</v>
          </cell>
        </row>
        <row r="492">
          <cell r="A492">
            <v>1749</v>
          </cell>
          <cell r="C492" t="str">
            <v>Gobierno Autónomo Municipal de San Antonio de Lomerio</v>
          </cell>
          <cell r="D492" t="str">
            <v>Huascar Nova</v>
          </cell>
          <cell r="E492" t="str">
            <v>Emma Ticonipa</v>
          </cell>
          <cell r="F492" t="str">
            <v>2183333 - 1635</v>
          </cell>
          <cell r="G492" t="str">
            <v>emma.ticonipa@economiayfinanzas.gob.bo</v>
          </cell>
        </row>
        <row r="493">
          <cell r="A493">
            <v>1750</v>
          </cell>
          <cell r="C493" t="str">
            <v>Gobierno Autónomo Municipal de San Ramón</v>
          </cell>
          <cell r="D493" t="str">
            <v>Huascar Nova</v>
          </cell>
          <cell r="E493" t="str">
            <v>Emma Ticonipa</v>
          </cell>
          <cell r="F493" t="str">
            <v>2183333 - 1635</v>
          </cell>
          <cell r="G493" t="str">
            <v>emma.ticonipa@economiayfinanzas.gob.bo</v>
          </cell>
        </row>
        <row r="494">
          <cell r="A494">
            <v>1751</v>
          </cell>
          <cell r="C494" t="str">
            <v>Gobierno Autónomo Municipal de El Carmen Rivero Tórrez</v>
          </cell>
          <cell r="D494" t="str">
            <v>Huascar Nova</v>
          </cell>
          <cell r="E494" t="str">
            <v>Emma Ticonipa</v>
          </cell>
          <cell r="F494" t="str">
            <v>2183333 - 1635</v>
          </cell>
          <cell r="G494" t="str">
            <v>emma.ticonipa@economiayfinanzas.gob.bo</v>
          </cell>
        </row>
        <row r="495">
          <cell r="A495">
            <v>1752</v>
          </cell>
          <cell r="C495" t="str">
            <v>Gobierno Autónomo Municipal de San Juan</v>
          </cell>
          <cell r="D495" t="str">
            <v>Huascar Nova</v>
          </cell>
          <cell r="E495" t="str">
            <v>Emma Ticonipa</v>
          </cell>
          <cell r="F495" t="str">
            <v>2183333 - 1635</v>
          </cell>
          <cell r="G495" t="str">
            <v>emma.ticonipa@economiayfinanzas.gob.bo</v>
          </cell>
        </row>
        <row r="496">
          <cell r="A496">
            <v>1753</v>
          </cell>
          <cell r="C496" t="str">
            <v>Gobierno Autónomo Municipal de Fernández Alonso</v>
          </cell>
          <cell r="D496" t="str">
            <v>Huascar Nova</v>
          </cell>
          <cell r="E496" t="str">
            <v>Emma Ticonipa</v>
          </cell>
          <cell r="F496" t="str">
            <v>2183333 - 1635</v>
          </cell>
          <cell r="G496" t="str">
            <v>emma.ticonipa@economiayfinanzas.gob.bo</v>
          </cell>
        </row>
        <row r="497">
          <cell r="A497">
            <v>1754</v>
          </cell>
          <cell r="C497" t="str">
            <v>Gobierno Autónomo Municipal de San Pedro</v>
          </cell>
          <cell r="D497" t="str">
            <v>Huascar Nova</v>
          </cell>
          <cell r="E497" t="str">
            <v>Emma Ticonipa</v>
          </cell>
          <cell r="F497" t="str">
            <v>2183333 - 1635</v>
          </cell>
          <cell r="G497" t="str">
            <v>emma.ticonipa@economiayfinanzas.gob.bo</v>
          </cell>
        </row>
        <row r="498">
          <cell r="A498">
            <v>1755</v>
          </cell>
          <cell r="C498" t="str">
            <v>Gobierno Autónomo Municipal de Cuatro Cañadas</v>
          </cell>
          <cell r="D498" t="str">
            <v>Huascar Nova</v>
          </cell>
          <cell r="E498" t="str">
            <v>Emma Ticonipa</v>
          </cell>
          <cell r="F498" t="str">
            <v>2183333 - 1635</v>
          </cell>
          <cell r="G498" t="str">
            <v>emma.ticonipa@economiayfinanzas.gob.bo</v>
          </cell>
        </row>
        <row r="499">
          <cell r="A499">
            <v>1756</v>
          </cell>
          <cell r="C499" t="str">
            <v>Gobierno Autónomo Municipal de Colpa Bélgica</v>
          </cell>
          <cell r="D499" t="str">
            <v>Huascar Nova</v>
          </cell>
          <cell r="E499" t="str">
            <v>Emma Ticonipa</v>
          </cell>
          <cell r="F499" t="str">
            <v>2183333 - 1635</v>
          </cell>
          <cell r="G499" t="str">
            <v>emma.ticonipa@economiayfinanzas.gob.bo</v>
          </cell>
        </row>
        <row r="500">
          <cell r="A500">
            <v>1801</v>
          </cell>
          <cell r="C500" t="str">
            <v>Gobierno Autónomo Municipal de Trinidad</v>
          </cell>
          <cell r="D500" t="str">
            <v>Huascar Nova</v>
          </cell>
          <cell r="E500" t="str">
            <v>Emma Ticonipa</v>
          </cell>
          <cell r="F500" t="str">
            <v>2183333 - 1635</v>
          </cell>
          <cell r="G500" t="str">
            <v>emma.ticonipa@economiayfinanzas.gob.bo</v>
          </cell>
        </row>
        <row r="501">
          <cell r="A501">
            <v>1802</v>
          </cell>
          <cell r="C501" t="str">
            <v>Gobierno Autónomo Municipal de San Javier</v>
          </cell>
          <cell r="D501" t="str">
            <v>Huascar Nova</v>
          </cell>
          <cell r="E501" t="str">
            <v>Emma Ticonipa</v>
          </cell>
          <cell r="F501" t="str">
            <v>2183333 - 1635</v>
          </cell>
          <cell r="G501" t="str">
            <v>emma.ticonipa@economiayfinanzas.gob.bo</v>
          </cell>
        </row>
        <row r="502">
          <cell r="A502">
            <v>1803</v>
          </cell>
          <cell r="C502" t="str">
            <v>Gobierno Autónomo Municipal de Riberalta</v>
          </cell>
          <cell r="D502" t="str">
            <v>Huascar Nova</v>
          </cell>
          <cell r="E502" t="str">
            <v>Emma Ticonipa</v>
          </cell>
          <cell r="F502" t="str">
            <v>2183333 - 1635</v>
          </cell>
          <cell r="G502" t="str">
            <v>emma.ticonipa@economiayfinanzas.gob.bo</v>
          </cell>
        </row>
        <row r="503">
          <cell r="A503">
            <v>1805</v>
          </cell>
          <cell r="C503" t="str">
            <v>Gobierno Autónomo Municipal de Puerto Guayaramerín</v>
          </cell>
          <cell r="D503" t="str">
            <v>Huascar Nova</v>
          </cell>
          <cell r="E503" t="str">
            <v>Emma Ticonipa</v>
          </cell>
          <cell r="F503" t="str">
            <v>2183333 - 1635</v>
          </cell>
          <cell r="G503" t="str">
            <v>emma.ticonipa@economiayfinanzas.gob.bo</v>
          </cell>
        </row>
        <row r="504">
          <cell r="A504">
            <v>1806</v>
          </cell>
          <cell r="C504" t="str">
            <v>Gobierno Autónomo Municipal de Reyes</v>
          </cell>
          <cell r="D504" t="str">
            <v>Huascar Nova</v>
          </cell>
          <cell r="E504" t="str">
            <v>Emma Ticonipa</v>
          </cell>
          <cell r="F504" t="str">
            <v>2183333 - 1635</v>
          </cell>
          <cell r="G504" t="str">
            <v>emma.ticonipa@economiayfinanzas.gob.bo</v>
          </cell>
        </row>
        <row r="505">
          <cell r="A505">
            <v>1807</v>
          </cell>
          <cell r="C505" t="str">
            <v>Gobierno Autónomo Municipal de Puerto Rurrenabaque</v>
          </cell>
          <cell r="D505" t="str">
            <v>Huascar Nova</v>
          </cell>
          <cell r="E505" t="str">
            <v>Emma Ticonipa</v>
          </cell>
          <cell r="F505" t="str">
            <v>2183333 - 1635</v>
          </cell>
          <cell r="G505" t="str">
            <v>emma.ticonipa@economiayfinanzas.gob.bo</v>
          </cell>
        </row>
        <row r="506">
          <cell r="A506">
            <v>1808</v>
          </cell>
          <cell r="C506" t="str">
            <v>Gobierno Autónomo Municipal de San Borja</v>
          </cell>
          <cell r="D506" t="str">
            <v>Huascar Nova</v>
          </cell>
          <cell r="E506" t="str">
            <v>Emma Ticonipa</v>
          </cell>
          <cell r="F506" t="str">
            <v>2183333 - 1635</v>
          </cell>
          <cell r="G506" t="str">
            <v>emma.ticonipa@economiayfinanzas.gob.bo</v>
          </cell>
        </row>
        <row r="507">
          <cell r="A507">
            <v>1809</v>
          </cell>
          <cell r="C507" t="str">
            <v>Gobierno Autónomo Municipal de Santa Rosa</v>
          </cell>
          <cell r="D507" t="str">
            <v>Huascar Nova</v>
          </cell>
          <cell r="E507" t="str">
            <v>Emma Ticonipa</v>
          </cell>
          <cell r="F507" t="str">
            <v>2183333 - 1635</v>
          </cell>
          <cell r="G507" t="str">
            <v>emma.ticonipa@economiayfinanzas.gob.bo</v>
          </cell>
        </row>
        <row r="508">
          <cell r="A508">
            <v>1810</v>
          </cell>
          <cell r="C508" t="str">
            <v>Gobierno Autónomo Municipal de Santa Ana</v>
          </cell>
          <cell r="D508" t="str">
            <v>Huascar Nova</v>
          </cell>
          <cell r="E508" t="str">
            <v>Emma Ticonipa</v>
          </cell>
          <cell r="F508" t="str">
            <v>2183333 - 1635</v>
          </cell>
          <cell r="G508" t="str">
            <v>emma.ticonipa@economiayfinanzas.gob.bo</v>
          </cell>
        </row>
        <row r="509">
          <cell r="A509">
            <v>1811</v>
          </cell>
          <cell r="C509" t="str">
            <v>Gobierno Autónomo Municipal de San Ignacio</v>
          </cell>
          <cell r="D509" t="str">
            <v>Huascar Nova</v>
          </cell>
          <cell r="E509" t="str">
            <v>Emma Ticonipa</v>
          </cell>
          <cell r="F509" t="str">
            <v>2183333 - 1635</v>
          </cell>
          <cell r="G509" t="str">
            <v>emma.ticonipa@economiayfinanzas.gob.bo</v>
          </cell>
        </row>
        <row r="510">
          <cell r="A510">
            <v>1812</v>
          </cell>
          <cell r="C510" t="str">
            <v>Gobierno Autónomo Municipal de Loreto</v>
          </cell>
          <cell r="D510" t="str">
            <v>Huascar Nova</v>
          </cell>
          <cell r="E510" t="str">
            <v>Emma Ticonipa</v>
          </cell>
          <cell r="F510" t="str">
            <v>2183333 - 1635</v>
          </cell>
          <cell r="G510" t="str">
            <v>emma.ticonipa@economiayfinanzas.gob.bo</v>
          </cell>
        </row>
        <row r="511">
          <cell r="A511">
            <v>1813</v>
          </cell>
          <cell r="C511" t="str">
            <v>Gobierno Autónomo Municipal de San Andrés</v>
          </cell>
          <cell r="D511" t="str">
            <v>Huascar Nova</v>
          </cell>
          <cell r="E511" t="str">
            <v>Emma Ticonipa</v>
          </cell>
          <cell r="F511" t="str">
            <v>2183333 - 1635</v>
          </cell>
          <cell r="G511" t="str">
            <v>emma.ticonipa@economiayfinanzas.gob.bo</v>
          </cell>
        </row>
        <row r="512">
          <cell r="A512">
            <v>1814</v>
          </cell>
          <cell r="C512" t="str">
            <v>Gobierno Autónomo Municipal de San Joaquín</v>
          </cell>
          <cell r="D512" t="str">
            <v>Huascar Nova</v>
          </cell>
          <cell r="E512" t="str">
            <v>Emma Ticonipa</v>
          </cell>
          <cell r="F512" t="str">
            <v>2183333 - 1635</v>
          </cell>
          <cell r="G512" t="str">
            <v>emma.ticonipa@economiayfinanzas.gob.bo</v>
          </cell>
        </row>
        <row r="513">
          <cell r="A513">
            <v>1815</v>
          </cell>
          <cell r="C513" t="str">
            <v>Gobierno Autónomo Municipal de San Ramón</v>
          </cell>
          <cell r="D513" t="str">
            <v>Huascar Nova</v>
          </cell>
          <cell r="E513" t="str">
            <v>Emma Ticonipa</v>
          </cell>
          <cell r="F513" t="str">
            <v>2183333 - 1635</v>
          </cell>
          <cell r="G513" t="str">
            <v>emma.ticonipa@economiayfinanzas.gob.bo</v>
          </cell>
        </row>
        <row r="514">
          <cell r="A514">
            <v>1816</v>
          </cell>
          <cell r="C514" t="str">
            <v>Gobierno Autónomo Municipal de Puerto Síles</v>
          </cell>
          <cell r="D514" t="str">
            <v>Huascar Nova</v>
          </cell>
          <cell r="E514" t="str">
            <v>Emma Ticonipa</v>
          </cell>
          <cell r="F514" t="str">
            <v>2183333 - 1635</v>
          </cell>
          <cell r="G514" t="str">
            <v>emma.ticonipa@economiayfinanzas.gob.bo</v>
          </cell>
        </row>
        <row r="515">
          <cell r="A515">
            <v>1817</v>
          </cell>
          <cell r="C515" t="str">
            <v>Gobierno Autónomo Municipal de Magdalena</v>
          </cell>
          <cell r="D515" t="str">
            <v>Huascar Nova</v>
          </cell>
          <cell r="E515" t="str">
            <v>Emma Ticonipa</v>
          </cell>
          <cell r="F515" t="str">
            <v>2183333 - 1635</v>
          </cell>
          <cell r="G515" t="str">
            <v>emma.ticonipa@economiayfinanzas.gob.bo</v>
          </cell>
        </row>
        <row r="516">
          <cell r="A516">
            <v>1818</v>
          </cell>
          <cell r="C516" t="str">
            <v>Gobierno Autónomo Municipal de Baures</v>
          </cell>
          <cell r="D516" t="str">
            <v>Huascar Nova</v>
          </cell>
          <cell r="E516" t="str">
            <v>Emma Ticonipa</v>
          </cell>
          <cell r="F516" t="str">
            <v>2183333 - 1635</v>
          </cell>
          <cell r="G516" t="str">
            <v>emma.ticonipa@economiayfinanzas.gob.bo</v>
          </cell>
        </row>
        <row r="517">
          <cell r="A517">
            <v>1819</v>
          </cell>
          <cell r="C517" t="str">
            <v>Gobierno Autónomo Municipal de Huacaraje</v>
          </cell>
          <cell r="D517" t="str">
            <v>Huascar Nova</v>
          </cell>
          <cell r="E517" t="str">
            <v>Emma Ticonipa</v>
          </cell>
          <cell r="F517" t="str">
            <v>2183333 - 1635</v>
          </cell>
          <cell r="G517" t="str">
            <v>emma.ticonipa@economiayfinanzas.gob.bo</v>
          </cell>
        </row>
        <row r="518">
          <cell r="A518">
            <v>1820</v>
          </cell>
          <cell r="C518" t="str">
            <v>Gobierno Autónomo Municipal de Exaltación</v>
          </cell>
          <cell r="D518" t="str">
            <v>Huascar Nova</v>
          </cell>
          <cell r="E518" t="str">
            <v>Emma Ticonipa</v>
          </cell>
          <cell r="F518" t="str">
            <v>2183333 - 1635</v>
          </cell>
          <cell r="G518" t="str">
            <v>emma.ticonipa@economiayfinanzas.gob.bo</v>
          </cell>
        </row>
        <row r="519">
          <cell r="A519">
            <v>1901</v>
          </cell>
          <cell r="C519" t="str">
            <v>Gobierno Autónomo Municipal de Cobija</v>
          </cell>
          <cell r="D519" t="str">
            <v>Huascar Nova</v>
          </cell>
          <cell r="E519" t="str">
            <v>Emma Ticonipa</v>
          </cell>
          <cell r="F519" t="str">
            <v>2183333 - 1635</v>
          </cell>
          <cell r="G519" t="str">
            <v>emma.ticonipa@economiayfinanzas.gob.bo</v>
          </cell>
        </row>
        <row r="520">
          <cell r="A520">
            <v>1902</v>
          </cell>
          <cell r="C520" t="str">
            <v>Gobierno Autónomo Municipal de Porvenir</v>
          </cell>
          <cell r="D520" t="str">
            <v>Huascar Nova</v>
          </cell>
          <cell r="E520" t="str">
            <v>Emma Ticonipa</v>
          </cell>
          <cell r="F520" t="str">
            <v>2183333 - 1635</v>
          </cell>
          <cell r="G520" t="str">
            <v>emma.ticonipa@economiayfinanzas.gob.bo</v>
          </cell>
        </row>
        <row r="521">
          <cell r="A521">
            <v>1903</v>
          </cell>
          <cell r="C521" t="str">
            <v>Gobierno Autónomo Municipal de Bolpebra</v>
          </cell>
          <cell r="D521" t="str">
            <v>Huascar Nova</v>
          </cell>
          <cell r="E521" t="str">
            <v>Emma Ticonipa</v>
          </cell>
          <cell r="F521" t="str">
            <v>2183333 - 1635</v>
          </cell>
          <cell r="G521" t="str">
            <v>emma.ticonipa@economiayfinanzas.gob.bo</v>
          </cell>
        </row>
        <row r="522">
          <cell r="A522">
            <v>1904</v>
          </cell>
          <cell r="C522" t="str">
            <v>Gobierno Autónomo Municipal de Bella Flor</v>
          </cell>
          <cell r="D522" t="str">
            <v>Huascar Nova</v>
          </cell>
          <cell r="E522" t="str">
            <v>Emma Ticonipa</v>
          </cell>
          <cell r="F522" t="str">
            <v>2183333 - 1635</v>
          </cell>
          <cell r="G522" t="str">
            <v>emma.ticonipa@economiayfinanzas.gob.bo</v>
          </cell>
        </row>
        <row r="523">
          <cell r="A523">
            <v>1905</v>
          </cell>
          <cell r="C523" t="str">
            <v>Gobierno Autónomo Municipal de Puerto Rico</v>
          </cell>
          <cell r="D523" t="str">
            <v>Huascar Nova</v>
          </cell>
          <cell r="E523" t="str">
            <v>Emma Ticonipa</v>
          </cell>
          <cell r="F523" t="str">
            <v>2183333 - 1635</v>
          </cell>
          <cell r="G523" t="str">
            <v>emma.ticonipa@economiayfinanzas.gob.bo</v>
          </cell>
        </row>
        <row r="524">
          <cell r="A524">
            <v>1906</v>
          </cell>
          <cell r="C524" t="str">
            <v>Gobierno Autónomo Municipal de San Pedro</v>
          </cell>
          <cell r="D524" t="str">
            <v>Huascar Nova</v>
          </cell>
          <cell r="E524" t="str">
            <v>Emma Ticonipa</v>
          </cell>
          <cell r="F524" t="str">
            <v>2183333 - 1635</v>
          </cell>
          <cell r="G524" t="str">
            <v>emma.ticonipa@economiayfinanzas.gob.bo</v>
          </cell>
        </row>
        <row r="525">
          <cell r="A525">
            <v>1907</v>
          </cell>
          <cell r="C525" t="str">
            <v>Gobierno Autónomo Municipal de Filadelfia</v>
          </cell>
          <cell r="D525" t="str">
            <v>Huascar Nova</v>
          </cell>
          <cell r="E525" t="str">
            <v>Emma Ticonipa</v>
          </cell>
          <cell r="F525" t="str">
            <v>2183333 - 1635</v>
          </cell>
          <cell r="G525" t="str">
            <v>emma.ticonipa@economiayfinanzas.gob.bo</v>
          </cell>
        </row>
        <row r="526">
          <cell r="A526">
            <v>1908</v>
          </cell>
          <cell r="C526" t="str">
            <v>Gobierno Autónomo Municipal de Puerto Gonzalo Moreno</v>
          </cell>
          <cell r="D526" t="str">
            <v>Huascar Nova</v>
          </cell>
          <cell r="E526" t="str">
            <v>Emma Ticonipa</v>
          </cell>
          <cell r="F526" t="str">
            <v>2183333 - 1635</v>
          </cell>
          <cell r="G526" t="str">
            <v>emma.ticonipa@economiayfinanzas.gob.bo</v>
          </cell>
        </row>
        <row r="527">
          <cell r="A527">
            <v>1909</v>
          </cell>
          <cell r="C527" t="str">
            <v>Gobierno Autónomo Municipal de San Lorenzo</v>
          </cell>
          <cell r="D527" t="str">
            <v>Huascar Nova</v>
          </cell>
          <cell r="E527" t="str">
            <v>Emma Ticonipa</v>
          </cell>
          <cell r="F527" t="str">
            <v>2183333 - 1635</v>
          </cell>
          <cell r="G527" t="str">
            <v>emma.ticonipa@economiayfinanzas.gob.bo</v>
          </cell>
        </row>
        <row r="528">
          <cell r="A528">
            <v>1910</v>
          </cell>
          <cell r="C528" t="str">
            <v>Gobierno Autónomo Municipal de Sena</v>
          </cell>
          <cell r="D528" t="str">
            <v>Huascar Nova</v>
          </cell>
          <cell r="E528" t="str">
            <v>Emma Ticonipa</v>
          </cell>
          <cell r="F528" t="str">
            <v>2183333 - 1635</v>
          </cell>
          <cell r="G528" t="str">
            <v>emma.ticonipa@economiayfinanzas.gob.bo</v>
          </cell>
        </row>
        <row r="529">
          <cell r="A529">
            <v>1911</v>
          </cell>
          <cell r="C529" t="str">
            <v>Gobierno Autónomo Municipal de Santa Rosa del Abuná</v>
          </cell>
          <cell r="D529" t="str">
            <v>Huascar Nova</v>
          </cell>
          <cell r="E529" t="str">
            <v>Emma Ticonipa</v>
          </cell>
          <cell r="F529" t="str">
            <v>2183333 - 1635</v>
          </cell>
          <cell r="G529" t="str">
            <v>emma.ticonipa@economiayfinanzas.gob.bo</v>
          </cell>
        </row>
        <row r="530">
          <cell r="A530">
            <v>1912</v>
          </cell>
          <cell r="C530" t="str">
            <v>Gobierno Autónomo Municipal de Ingavi (Humaita)</v>
          </cell>
          <cell r="D530" t="str">
            <v>Huascar Nova</v>
          </cell>
          <cell r="E530" t="str">
            <v>Emma Ticonipa</v>
          </cell>
          <cell r="F530" t="str">
            <v>2183333 - 1635</v>
          </cell>
          <cell r="G530" t="str">
            <v>emma.ticonipa@economiayfinanzas.gob.bo</v>
          </cell>
        </row>
        <row r="531">
          <cell r="A531">
            <v>1913</v>
          </cell>
          <cell r="C531" t="str">
            <v>Gobierno Autónomo Municipal de Nueva Esperanza</v>
          </cell>
          <cell r="D531" t="str">
            <v>Huascar Nova</v>
          </cell>
          <cell r="E531" t="str">
            <v>Emma Ticonipa</v>
          </cell>
          <cell r="F531" t="str">
            <v>2183333 - 1635</v>
          </cell>
          <cell r="G531" t="str">
            <v>emma.ticonipa@economiayfinanzas.gob.bo</v>
          </cell>
        </row>
        <row r="532">
          <cell r="A532">
            <v>1914</v>
          </cell>
          <cell r="C532" t="str">
            <v>Gobierno Autónomo Municipal de Villa Nueva (Loma Alta)</v>
          </cell>
          <cell r="D532" t="str">
            <v>Huascar Nova</v>
          </cell>
          <cell r="E532" t="str">
            <v>Emma Ticonipa</v>
          </cell>
          <cell r="F532" t="str">
            <v>2183333 - 1635</v>
          </cell>
          <cell r="G532" t="str">
            <v>emma.ticonipa@economiayfinanzas.gob.bo</v>
          </cell>
        </row>
        <row r="533">
          <cell r="A533">
            <v>1915</v>
          </cell>
          <cell r="C533" t="str">
            <v>Gobierno Autónomo Municipal de Santos Mercado</v>
          </cell>
          <cell r="D533" t="str">
            <v>Huascar Nova</v>
          </cell>
          <cell r="E533" t="str">
            <v>Emma Ticonipa</v>
          </cell>
          <cell r="F533" t="str">
            <v>2183333 - 1635</v>
          </cell>
          <cell r="G533" t="str">
            <v>emma.ticonipa@economiayfinanzas.gob.bo</v>
          </cell>
        </row>
        <row r="534">
          <cell r="A534">
            <v>3301</v>
          </cell>
          <cell r="B534">
            <v>3</v>
          </cell>
          <cell r="C534" t="str">
            <v>GAIOC del Territorio de Raqaypampa</v>
          </cell>
          <cell r="D534" t="str">
            <v>-</v>
          </cell>
          <cell r="E534" t="str">
            <v>Emma Ticonipa</v>
          </cell>
          <cell r="F534" t="str">
            <v>2183333 - 1635</v>
          </cell>
          <cell r="G534" t="str">
            <v>emma.ticonipa@economiayfinanzas.gob.bo</v>
          </cell>
        </row>
        <row r="535">
          <cell r="A535">
            <v>3401</v>
          </cell>
          <cell r="C535" t="str">
            <v>GAIOC de la Nación Originaria Uru Chipaya</v>
          </cell>
          <cell r="D535" t="str">
            <v>-</v>
          </cell>
          <cell r="E535" t="str">
            <v>Emma Ticonipa</v>
          </cell>
          <cell r="F535" t="str">
            <v>2183333 - 1635</v>
          </cell>
          <cell r="G535" t="str">
            <v>emma.ticonipa@economiayfinanzas.gob.bo</v>
          </cell>
        </row>
        <row r="536">
          <cell r="A536">
            <v>3402</v>
          </cell>
          <cell r="C536" t="str">
            <v>GAIOC de Salinas</v>
          </cell>
          <cell r="D536" t="str">
            <v>-</v>
          </cell>
          <cell r="E536" t="str">
            <v>Emma Ticonipa</v>
          </cell>
          <cell r="F536" t="str">
            <v>2183333 - 1635</v>
          </cell>
          <cell r="G536" t="str">
            <v>emma.ticonipa@economiayfinanzas.gob.bo</v>
          </cell>
        </row>
        <row r="537">
          <cell r="A537">
            <v>3501</v>
          </cell>
          <cell r="C537" t="str">
            <v>GAIOC de la Autonomía Originaria del Jatún Ayllu Yura</v>
          </cell>
          <cell r="D537" t="str">
            <v>-</v>
          </cell>
          <cell r="E537" t="str">
            <v>Emma Ticonipa</v>
          </cell>
          <cell r="F537" t="str">
            <v>2183333 - 1635</v>
          </cell>
          <cell r="G537" t="str">
            <v>emma.ticonipa@economiayfinanzas.gob.bo</v>
          </cell>
        </row>
        <row r="538">
          <cell r="A538">
            <v>3701</v>
          </cell>
          <cell r="C538" t="str">
            <v>GAIOC de Charagua Iyambae</v>
          </cell>
          <cell r="D538" t="str">
            <v>-</v>
          </cell>
          <cell r="E538" t="str">
            <v>Emma Ticonipa</v>
          </cell>
          <cell r="F538" t="str">
            <v>2183333 - 1635</v>
          </cell>
          <cell r="G538" t="str">
            <v>emma.ticonipa@economiayfinanzas.gob.bo</v>
          </cell>
        </row>
        <row r="539">
          <cell r="A539">
            <v>3702</v>
          </cell>
          <cell r="C539" t="str">
            <v>Gobierno Guaraní Kereimba Iyaambae</v>
          </cell>
          <cell r="D539" t="str">
            <v>-</v>
          </cell>
          <cell r="E539" t="str">
            <v>Emma Ticonipa</v>
          </cell>
          <cell r="F539" t="str">
            <v>2183333 - 1635</v>
          </cell>
          <cell r="G539" t="str">
            <v>emma.ticonipa@economiayfinanzas.gob.bo</v>
          </cell>
        </row>
        <row r="540">
          <cell r="A540">
            <v>3801</v>
          </cell>
          <cell r="C540" t="str">
            <v>Gobierno del Territorio Indígena Multiétnico</v>
          </cell>
          <cell r="D540" t="str">
            <v>-</v>
          </cell>
          <cell r="E540" t="str">
            <v>Emma Ticonipa</v>
          </cell>
          <cell r="F540" t="str">
            <v>2183333 - 1635</v>
          </cell>
          <cell r="G540" t="str">
            <v>emma.ticonipa@economiayfinanzas.gob.bo</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694.687621527781" createdVersion="8" refreshedVersion="8" minRefreshableVersion="3" recordCount="1079" xr:uid="{D3EC2FAC-2B5F-451F-88E4-83F4D6BA5A0B}">
  <cacheSource type="worksheet">
    <worksheetSource ref="A7:R1086" sheet="CUT MN"/>
  </cacheSource>
  <cacheFields count="18">
    <cacheField name="Entidad" numFmtId="0">
      <sharedItems containsMixedTypes="1" containsNumber="1" containsInteger="1" minValue="6" maxValue="1519" count="163">
        <n v="70"/>
        <s v="N/I"/>
        <n v="310"/>
        <n v="46"/>
        <n v="203"/>
        <n v="30"/>
        <n v="81"/>
        <n v="670"/>
        <n v="587"/>
        <n v="578"/>
        <n v="20"/>
        <n v="599"/>
        <n v="660"/>
        <n v="15"/>
        <s v="99 - 04"/>
        <n v="283"/>
        <n v="340"/>
        <n v="513"/>
        <n v="117"/>
        <n v="591"/>
        <n v="132"/>
        <n v="66"/>
        <n v="35"/>
        <n v="86"/>
        <n v="383"/>
        <n v="119"/>
        <n v="47"/>
        <n v="291"/>
        <s v="99 - 03"/>
        <n v="206"/>
        <s v="99 - 02"/>
        <n v="269"/>
        <n v="342"/>
        <n v="585"/>
        <n v="16"/>
        <n v="163"/>
        <n v="373"/>
        <n v="514"/>
        <n v="10"/>
        <n v="597"/>
        <n v="290"/>
        <n v="309"/>
        <n v="222"/>
        <n v="595"/>
        <n v="590"/>
        <n v="572"/>
        <n v="522"/>
        <n v="650"/>
        <n v="25"/>
        <n v="903"/>
        <n v="526"/>
        <n v="223"/>
        <n v="53"/>
        <n v="254"/>
        <n v="221"/>
        <n v="680"/>
        <n v="155"/>
        <n v="292"/>
        <n v="212"/>
        <n v="862"/>
        <n v="376"/>
        <n v="190"/>
        <n v="683"/>
        <n v="902"/>
        <n v="301"/>
        <n v="41"/>
        <n v="265"/>
        <n v="681"/>
        <n v="901"/>
        <n v="287"/>
        <n v="343"/>
        <n v="76"/>
        <n v="389"/>
        <n v="906"/>
        <n v="596"/>
        <n v="312"/>
        <n v="267"/>
        <n v="682"/>
        <n v="385"/>
        <n v="293"/>
        <n v="140"/>
        <n v="423"/>
        <n v="548"/>
        <n v="249"/>
        <n v="382"/>
        <n v="580"/>
        <n v="908" u="1"/>
        <n v="951" u="1"/>
        <n v="905" u="1"/>
        <n v="512" u="1"/>
        <n v="152" u="1"/>
        <n v="907" u="1"/>
        <n v="266" u="1"/>
        <n v="315" u="1"/>
        <n v="1201" u="1"/>
        <n v="411" u="1"/>
        <n v="909" u="1"/>
        <n v="347" u="1"/>
        <n v="1519" u="1"/>
        <n v="374" u="1"/>
        <n v="109" u="1"/>
        <n v="865" u="1"/>
        <n v="192" u="1"/>
        <n v="573" u="1"/>
        <n v="78" u="1"/>
        <n v="294" u="1"/>
        <n v="245" u="1"/>
        <n v="378" u="1"/>
        <n v="225" u="1"/>
        <n v="311" u="1"/>
        <n v="272" u="1"/>
        <n v="253" u="1"/>
        <n v="268" u="1"/>
        <n v="6" u="1"/>
        <n v="251" u="1"/>
        <n v="593" u="1"/>
        <n v="244" u="1"/>
        <n v="422" u="1"/>
        <n v="601" u="1"/>
        <n v="344" u="1"/>
        <n v="288" u="1"/>
        <n v="234" u="1"/>
        <n v="324" u="1"/>
        <n v="129" u="1"/>
        <n v="1222" u="1"/>
        <n v="594" u="1"/>
        <n v="371" u="1"/>
        <n v="661" u="1"/>
        <n v="156" u="1"/>
        <n v="141" u="1"/>
        <n v="137" u="1"/>
        <n v="586" u="1"/>
        <n v="130" u="1"/>
        <n v="134" u="1"/>
        <n v="170" u="1"/>
        <n v="224" u="1"/>
        <n v="388" u="1"/>
        <n v="150" u="1"/>
        <n v="159" u="1"/>
        <n v="213" u="1"/>
        <n v="108" u="1"/>
        <n v="299" u="1"/>
        <n v="598" u="1"/>
        <n v="271" u="1"/>
        <n v="169" u="1"/>
        <n v="576" u="1"/>
        <n v="153" u="1"/>
        <n v="270" u="1"/>
        <n v="303" u="1"/>
        <n v="133" u="1"/>
        <n v="517" u="1"/>
        <n v="345" u="1"/>
        <n v="313" u="1"/>
        <n v="525" u="1"/>
        <n v="226" u="1"/>
        <n v="154" u="1"/>
        <n v="111" u="1"/>
        <n v="348" u="1"/>
        <n v="302" u="1"/>
        <n v="346" u="1"/>
        <n v="314" u="1"/>
        <n v="551" u="1"/>
        <n v="802" u="1"/>
      </sharedItems>
    </cacheField>
    <cacheField name="D.A." numFmtId="0">
      <sharedItems containsNonDate="0" containsString="0" containsBlank="1"/>
    </cacheField>
    <cacheField name="Descripción" numFmtId="0">
      <sharedItems count="164">
        <s v="Ministerio de Trabajo, Empleo y Previsión Social"/>
        <s v="No Identificado"/>
        <s v="Autoridad de Regulación y Fiscalización de Telecomunicaciones y Transportes"/>
        <s v="Ministerio de Salud y Deportes"/>
        <s v="Autoridad de Supervisión del Sistema Financiero"/>
        <s v="Ministerio de Justicia y Transparencia Institucional"/>
        <s v="Ministerio de Obras Públicas, Servicios y Vivienda"/>
        <s v="Órgano Electoral Plurinacional"/>
        <s v="Empresa Estratégica Boliviana de Construcción y Conservación de Infraestructura Civil"/>
        <s v="Boliviana de Aviación"/>
        <s v="Ministerio de Defensa"/>
        <s v="Empresa Boliviana de Alimentos y Derivados"/>
        <s v="Órgano Judicial"/>
        <s v="Ministerio de Gobierno"/>
        <s v="Dirección General de Administración y Finanzas Territoriales"/>
        <s v="Aduana Nacional"/>
        <s v="Servicio General de Identificación Personal"/>
        <s v="Yacimientos Petrolíferos Fiscales Bolivianos"/>
        <s v="Dirección General de Aeronáutica Civil"/>
        <s v="Empresa Estatal de Transporte por Cable &quot;Mi teleférico&quot;"/>
        <s v="Servicio de Desarrollo de las Empresas Púb. Productivas"/>
        <s v="Ministerio de Planificación del Desarrollo"/>
        <s v="Ministerio de Economía y Finanzas Públicas"/>
        <s v="Ministerio de Medio Ambiente y Agua"/>
        <s v="Agencia Boliviana de Correos &quot;Correos de Bolivia&quot;"/>
        <s v="Agencia para el Des. de la Soc. de la Información en Bolivia"/>
        <s v="Ministerio de Desarrollo Rural y Tierras"/>
        <s v="Administradora Boliviana de Carreteras"/>
        <s v="Dirección General de Crédito Público"/>
        <s v="Instituto Nacional de Estadística"/>
        <s v="Dirección General de Programación y Operaciones del Tesoro"/>
        <s v="Direc. Dptal. de Educación Potosí"/>
        <s v="Agencia Estatal de Vivienda"/>
        <s v="Agencia Boliviana Espacial"/>
        <s v="Ministerio de Educación"/>
        <s v="Agencia Nacional de Hidrocarburos"/>
        <s v="Fondo de Desarrollo Indigena"/>
        <s v="Empresa Nacional de Electricidad"/>
        <s v="Ministerio de Relaciones Exteriores"/>
        <s v="Empresa Pública Nacional Estratégica de Yacimientos de Litio Bolivianos"/>
        <s v="Servicio de Impuestos Nacionales"/>
        <s v="Autoridad de Fiscalización del Juego"/>
        <s v="Instituto Nacional de Innovación Agropecuaria y Forestal"/>
        <s v="Gestora Pública de la Seguridad Social de Largo Plazo"/>
        <s v="Empresa Pública &quot;QUIPUS&quot;"/>
        <s v="Empresa de Apoyo a la Producción de Alimentos"/>
        <s v="Empresa Nacional de Ferrocarriles - Residual"/>
        <s v="Asamblea Legislativa Plurinacional"/>
        <s v="Ministerio de la Presidencia"/>
        <s v="Gobierno Autónomo Departamental de Cochabamba"/>
        <s v="Bolivia TV"/>
        <s v="Fondo Nacional de Desarrollo Forestal"/>
        <s v="Ministerio de Culturas, Descolonización y Despatriarcalización"/>
        <s v="Instituto del Seguro Agrario"/>
        <s v="Serv. Nal. de Reg. y Control de la Comer. de Minerales y Metales"/>
        <s v="Contraloria General del Estado"/>
        <s v="Dirección del Notariado Plurinacional"/>
        <s v="Vías Bolivia"/>
        <s v="Instituto Nacional de Reforma Agraria"/>
        <s v="Fondo Nacional de Desarrollo Regional"/>
        <s v="Agencia Boliviana de Energía Nuclear"/>
        <s v="Autoridad Jurisdiccional Administrativa Minera"/>
        <s v="Procuraduria General del Estado"/>
        <s v="Gobierno Autónomo Departamental de La Paz"/>
        <s v="Servicio Departamental de Riego - Oruro"/>
        <s v="Ministerio de Desarrollo Productivo y Economía Plural"/>
        <s v="Direc. Dptal. de Educación  Chuquisaca"/>
        <s v="Ministerio Público"/>
        <s v="Gobierno Autónomo Departamental de Chuquisaca"/>
        <s v="Fondo Nacional de Inversión Productiva y Social"/>
        <s v="Escuela de Jueces del Estado"/>
        <s v="Ministerio de Minería y Metalurgia"/>
        <s v="Navegación Aérea y Aeropuertos Bolivianos"/>
        <s v="Gobierno Autónomo Departamental de Tarija"/>
        <s v="Empresa Pública Transporte Aéreo Militar "/>
        <s v="Autoridad de Fiscalizac. y Control Soc de Bosques y Tierras"/>
        <s v="Direc. Dptal. de Educación Cochabamba"/>
        <s v="Defensoria del Pueblo"/>
        <s v="Autoridad de Supervisión de la Seguridad Social de Corto Plazo"/>
        <s v="Fundación Cultural del Banco Central de Bolivia"/>
        <s v="Universidad Pública de El Alto"/>
        <s v="Caja de Salud del Servicio Nal. de Caminos y Ramas Anexas"/>
        <s v="Corporación de las Fuerzas Armadas p/ el Des. Nacional"/>
        <s v="Central de Abastecimiento y Suministros de Salud"/>
        <s v="Agencia de Infraestructura en Salud y Equipamiento Médico"/>
        <s v="Depósitos Aduaneros Bolivianos"/>
        <s v="Impuesto Directo A Los Hidrocarburos" u="1"/>
        <s v="Gobierno Autónomo Departamental del Beni" u="1"/>
        <s v="Banco Central de Bolivia" u="1"/>
        <s v="Gobierno Autónomo Departamental de Potosí" u="1"/>
        <s v="Adm.de Aeropuertos y Servicios Auxiliares a la Naveg. Aérea" u="1"/>
        <s v="Servicio Plurinacional de Defensa Pública" u="1"/>
        <s v="Gobierno Autónomo Departamental de Santa Cruz" u="1"/>
        <s v="Direc. Dptal. de Educación La Paz" u="1"/>
        <s v="Autoridad de Fiscalización de Empresas" u="1"/>
        <s v="Gobierno Autónomo Municipal de La Paz" u="1"/>
        <s v="Corporación del Seguro Social Militar" u="1"/>
        <s v="Gobierno Autónomo Departamental de Pando" u="1"/>
        <s v="Autoridad de Fiscalización y Control de Cooperativas" u="1"/>
        <s v="Gobierno Autónomo Municipal de Tupiza" u="1"/>
        <s v="Agencia de Gobierno Electrónico y Tecnologías de Información y Comunicación" u="1"/>
        <s v="Conservatorio Plurinacional de Musica" u="1"/>
        <s v="Fondo de Desarrollo del Sist.Fin. y Apoyo al Sec.Productivo" u="1"/>
        <s v="Servicio al Mejoramiento de la Navegación Amazónica" u="1"/>
        <s v="Empresa Siderúrgica del Mutún" u="1"/>
        <s v="Ministerio de Hidrocarburos y Energías" u="1"/>
        <s v="Univ. Indígena Bol. Comun. Intercultl Prod. Tupak Katari" u="1"/>
        <s v="Servicio Geodésico de Mapas" u="1"/>
        <s v="Servicio Nacional Textil" u="1"/>
        <s v="Serv. Nal. para la Sostenibilidad en Saneamiento Básico" u="1"/>
        <s v="Autoridad de Fisc y Ctrol Soc de Agua Potable Saneam.Básico" u="1"/>
        <s v="Direc. Dptal. de Educación Beni" u="1"/>
        <s v="Entidad Ejecutora de Medio Ambiente y Agua" u="1"/>
        <s v="Direc. Dptal. de Educación Oruro" u="1"/>
        <s v="Vicepresidencia del Estado Plurinacional" u="1"/>
        <s v="Instituto Nacional de Salud Ocupacional" u="1"/>
        <s v="Empresa Pública YACANA" u="1"/>
        <s v="Servicio Nacional de Aerofotogrametría" u="1"/>
        <s v="Caja Bancaria Estatal de Salud" u="1"/>
        <s v="Empresa Boliviana de Producción Agropecuaria" u="1"/>
        <s v="Instituto Plurinacional de Estudio de Lenguas y Culturas" u="1"/>
        <s v="Servicio Nacional de Riego" u="1"/>
        <s v="Servicio Geológico Minero " u="1"/>
        <s v="Escuela Boliviana Intercultural de Música" u="1"/>
        <s v="Escuela de Gestión Pública Plurinacional" u="1"/>
        <s v="Gobierno Autónomo Municipal de Ichoca" u="1"/>
        <s v="Administración de Servicios Portuarios - Bolivia" u="1"/>
        <s v="Centro Internacional de la Quinua" u="1"/>
        <s v="Tribunal Constitucional Plurinacional" u="1"/>
        <s v="Servicio Plurinacional de Asistencia a la Víctima" u="1"/>
        <s v="Universidad Mayor de San Simón" u="1"/>
        <s v="Comité Ejecutivo de la Universidad Boliviana" u="1"/>
        <s v="Empresa Azucarera San Buenaventura" u="1"/>
        <s v="Fondo de Financiamiento para la Minería" u="1"/>
        <s v="Consejo Nacional de Vivienda Policial" u="1"/>
        <s v="Escuela Militar de Ingeniería" u="1"/>
        <s v="Insumos Bolivia" u="1"/>
        <s v="Servicio Plurinacional de Registro de Comercio" u="1"/>
        <s v="Proyecto Sucre Ciudad Universitaria" u="1"/>
        <s v="OficinaTécnica para el Fortalecimiento de la Empresa Pública" u="1"/>
        <s v="Servicio Nacional de Meteorología e Hidrología" u="1"/>
        <s v="Orquesta Sinfónica Nacional" u="1"/>
        <s v="Servicio Departamental de Riego - La Paz" u="1"/>
        <s v="Empresa Pública &quot;Editorial del Estado Plurinacional de Bolivia&quot;" u="1"/>
        <s v="Direc. Dptal. de Educación Santa Cruz" u="1"/>
        <s v="Autoridad General de Impugnación Tributaria" u="1"/>
        <s v="Empresa Pública Nacional Estratégica Cartones de Bolivia" u="1"/>
        <s v="Observatorio Plurinacional de la Calidad  Educativa" u="1"/>
        <s v="Direc. Dptal. de Educación Tarija" u="1"/>
        <s v="Servicio Departamental de Riego - Tarija" u="1"/>
        <s v="Lotería Nacional de Beneficencia y Salubridad" u="1"/>
        <s v="Corporación Minera de Bolivia" u="1"/>
        <s v="Mutual de Servicios al Policía" u="1"/>
        <s v="Autoridad de Fiscalización y Control de Pensiones y Seguros - APS" u="1"/>
        <s v="Transportes Aéreos Bolivianos" u="1"/>
        <s v="Servicio Estatal de Autonomías" u="1"/>
        <s v="Museo Nacional de Historia Natural" u="1"/>
        <s v="Instituto Boliviano de la Ceguera" u="1"/>
        <s v="Autoridad Plurinacional de la Madre Tierra" u="1"/>
        <s v="Servicio Departamental de Riego - Potosí" u="1"/>
        <s v="Unidad de Investigaciones Financieras" u="1"/>
        <s v="Autoridad de Fiscalización de Electricidad y Tecnología Nuclear" u="1"/>
        <s v="Empresa Naviera Boliviana" u="1"/>
        <s v="Empresa Local de Agua Potable y Alcantarillado Sucre" u="1"/>
      </sharedItems>
    </cacheField>
    <cacheField name="Fecha de operación_x000a_(DD/MM/AA)" numFmtId="14">
      <sharedItems containsSemiMixedTypes="0" containsNonDate="0" containsDate="1" containsString="0" minDate="2025-01-02T00:00:00" maxDate="2025-02-01T00:00:00" count="21">
        <d v="2025-01-02T00:00:00"/>
        <d v="2025-01-03T00:00:00"/>
        <d v="2025-01-06T00:00:00"/>
        <d v="2025-01-07T00:00:00"/>
        <d v="2025-01-08T00:00:00"/>
        <d v="2025-01-09T00:00:00"/>
        <d v="2025-01-10T00:00:00"/>
        <d v="2025-01-13T00:00:00"/>
        <d v="2025-01-14T00:00:00"/>
        <d v="2025-01-15T00:00:00"/>
        <d v="2025-01-16T00:00:00"/>
        <d v="2025-01-17T00:00:00"/>
        <d v="2025-01-20T00:00:00"/>
        <d v="2025-01-21T00:00:00"/>
        <d v="2025-01-23T00:00:00"/>
        <d v="2025-01-24T00:00:00"/>
        <d v="2025-01-27T00:00:00"/>
        <d v="2025-01-28T00:00:00"/>
        <d v="2025-01-29T00:00:00"/>
        <d v="2025-01-30T00:00:00"/>
        <d v="2025-01-31T00:00:00"/>
      </sharedItems>
      <fieldGroup base="3">
        <rangePr groupBy="months" startDate="2025-01-02T00:00:00" endDate="2025-02-01T00:00:00"/>
        <groupItems count="14">
          <s v="&lt;2/1/2025"/>
          <s v="ene"/>
          <s v="feb"/>
          <s v="mar"/>
          <s v="abr"/>
          <s v="may"/>
          <s v="jun"/>
          <s v="jul"/>
          <s v="ago"/>
          <s v="sep"/>
          <s v="oct"/>
          <s v="nov"/>
          <s v="dic"/>
          <s v="&gt;1/2/2025"/>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5288" maxValue="1000004124404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291423670.31999999"/>
    </cacheField>
    <cacheField name="Créditos_x000a_(Bs)" numFmtId="164">
      <sharedItems containsSemiMixedTypes="0" containsString="0" containsNumber="1" minValue="0" maxValue="16998849.59"/>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694.687741087961" createdVersion="8" refreshedVersion="8" minRefreshableVersion="3" recordCount="52" xr:uid="{04D43AAE-A9D1-46E4-AC37-4BA8EFC0220E}">
  <cacheSource type="worksheet">
    <worksheetSource ref="A7:R59" sheet="CUT ME"/>
  </cacheSource>
  <cacheFields count="18">
    <cacheField name="Entidad" numFmtId="0">
      <sharedItems containsMixedTypes="1" containsNumber="1" containsInteger="1" minValue="6" maxValue="905" count="34">
        <s v="99 - 03"/>
        <s v="99 - 02"/>
        <n v="513"/>
        <n v="66"/>
        <n v="291"/>
        <n v="585"/>
        <n v="20"/>
        <n v="348"/>
        <n v="865" u="1"/>
        <n v="86" u="1"/>
        <n v="10" u="1"/>
        <n v="650" u="1"/>
        <n v="382" u="1"/>
        <n v="78" u="1"/>
        <n v="16" u="1"/>
        <n v="203" u="1"/>
        <n v="163" u="1"/>
        <n v="905" u="1"/>
        <n v="591" u="1"/>
        <n v="46" u="1"/>
        <n v="41" u="1"/>
        <n v="206" u="1"/>
        <n v="253" u="1"/>
        <n v="514" u="1"/>
        <n v="35" u="1"/>
        <n v="6" u="1"/>
        <n v="389" u="1"/>
        <n v="25" u="1"/>
        <n v="314" u="1"/>
        <n v="47" u="1"/>
        <n v="572" u="1"/>
        <n v="287" u="1"/>
        <n v="81" u="1"/>
        <n v="683" u="1"/>
      </sharedItems>
    </cacheField>
    <cacheField name="D.A." numFmtId="0">
      <sharedItems containsNonDate="0" containsString="0" containsBlank="1"/>
    </cacheField>
    <cacheField name="Descripción" numFmtId="0">
      <sharedItems count="35">
        <s v="Dirección General de Crédito Público"/>
        <s v="Dirección General de Programación y Operaciones del Tesoro"/>
        <s v="Yacimientos Petrolíferos Fiscales Bolivianos"/>
        <s v="Ministerio de Planificación del Desarrollo"/>
        <s v="Administradora Boliviana de Carreteras"/>
        <s v="Agencia Boliviana Espacial"/>
        <s v="Ministerio de Defensa"/>
        <s v="Autoridad Plurinacional de la Madre Tierra"/>
        <s v="Fondo de Desarrollo del Sist.Fin. y Apoyo al Sec.Productivo" u="1"/>
        <s v="Ministerio de Medio Ambiente y Agua" u="1"/>
        <s v="Ministerio de Relaciones Exteriores" u="1"/>
        <s v="Asamblea Legislativa Plurinacional" u="1"/>
        <s v="Agencia de Infraestructura en Salud y Equipamiento Médico" u="1"/>
        <s v="Ministerio de Hidrocarburos y Energías" u="1"/>
        <s v="Ministerio de Educación" u="1"/>
        <s v="Autoridad de Supervisión del Sistema Financiero" u="1"/>
        <s v="Agencia Nacional de Hidrocarburos" u="1"/>
        <s v="Gobierno Autónomo Departamental de Potosí" u="1"/>
        <s v="Empresa Estatal de Transporte por Cable &quot;Mi teleférico&quot;" u="1"/>
        <s v="No Identificado" u="1"/>
        <s v="Ministerio de Salud y Deportes" u="1"/>
        <s v="Ministerio de Desarrollo Productivo y Economía Plural" u="1"/>
        <s v="Instituto Nacional de Estadística" u="1"/>
        <s v="Entidad Ejecutora de Medio Ambiente y Agua" u="1"/>
        <s v="Empresa Nacional de Electricidad" u="1"/>
        <s v="Ministerio de Economía y Finanzas Públicas" u="1"/>
        <s v="Vicepresidencia del Estado Plurinacional" u="1"/>
        <s v="Navegación Aérea y Aeropuertos Bolivianos" u="1"/>
        <s v="Ministerio de la Presidencia" u="1"/>
        <s v="Autoridad de Fiscalización de Electricidad y Tecnología Nuclear" u="1"/>
        <s v="Ministerio de Desarrollo Rural y Tierras" u="1"/>
        <s v="Empresa de Apoyo a la Producción de Alimentos" u="1"/>
        <s v="Fondo Nacional de Inversión Productiva y Social" u="1"/>
        <s v="Ministerio de Obras Públicas, Servicios y Vivienda" u="1"/>
        <s v="Procuraduria General del Estado" u="1"/>
      </sharedItems>
    </cacheField>
    <cacheField name="Fecha de operación_x000a_(DD/MM/AA)" numFmtId="14">
      <sharedItems containsSemiMixedTypes="0" containsNonDate="0" containsDate="1" containsString="0" minDate="2025-01-06T00:00:00" maxDate="2025-01-31T00:00:00" count="19">
        <d v="2025-01-06T00:00:00"/>
        <d v="2025-01-07T00:00:00"/>
        <d v="2025-01-08T00:00:00"/>
        <d v="2025-01-10T00:00:00"/>
        <d v="2025-01-12T00:00:00"/>
        <d v="2025-01-13T00:00:00"/>
        <d v="2025-01-14T00:00:00"/>
        <d v="2025-01-15T00:00:00"/>
        <d v="2025-01-16T00:00:00"/>
        <d v="2025-01-17T00:00:00"/>
        <d v="2025-01-20T00:00:00"/>
        <d v="2025-01-21T00:00:00"/>
        <d v="2025-01-23T00:00:00"/>
        <d v="2025-01-24T00:00:00"/>
        <d v="2025-01-26T00:00:00"/>
        <d v="2025-01-27T00:00:00"/>
        <d v="2025-01-28T00:00:00"/>
        <d v="2025-01-29T00:00:00"/>
        <d v="2025-01-30T00:00:00"/>
      </sharedItems>
      <fieldGroup base="3">
        <rangePr groupBy="months" startDate="2025-01-06T00:00:00" endDate="2025-01-31T00:00:00"/>
        <groupItems count="14">
          <s v="&lt;6/1/2025"/>
          <s v="ene"/>
          <s v="feb"/>
          <s v="mar"/>
          <s v="abr"/>
          <s v="may"/>
          <s v="jun"/>
          <s v="jul"/>
          <s v="ago"/>
          <s v="sep"/>
          <s v="oct"/>
          <s v="nov"/>
          <s v="dic"/>
          <s v="&gt;31/1/2025"/>
        </groupItems>
      </fieldGroup>
    </cacheField>
    <cacheField name="Nro. Comp. BCB" numFmtId="14">
      <sharedItems/>
    </cacheField>
    <cacheField name="Tipo de Operación" numFmtId="0">
      <sharedItems/>
    </cacheField>
    <cacheField name="Nro. Doc. Extracto" numFmtId="0">
      <sharedItems containsSemiMixedTypes="0" containsString="0" containsNumber="1" containsInteger="1" minValue="19534" maxValue="3011179"/>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4586879.41"/>
    </cacheField>
    <cacheField name="Créditos_x000a_(USD)" numFmtId="164">
      <sharedItems containsSemiMixedTypes="0" containsString="0" containsNumber="1" minValue="0" maxValue="199075000"/>
    </cacheField>
    <cacheField name="Débitos_x000a_(Bs)" numFmtId="164">
      <sharedItems containsSemiMixedTypes="0" containsString="0" containsNumber="1" minValue="0" maxValue="168665992.75"/>
    </cacheField>
    <cacheField name="Créditos_x000a_(Bs)" numFmtId="164">
      <sharedItems containsSemiMixedTypes="0" containsString="0" containsNumber="1" minValue="0" maxValue="13656545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694.687825925925" createdVersion="8" refreshedVersion="8" minRefreshableVersion="3" recordCount="30" xr:uid="{72EA84FF-6FFA-4DF3-BEA3-7A605F756F44}">
  <cacheSource type="worksheet">
    <worksheetSource ref="A7:P37" sheet="TRL MN"/>
  </cacheSource>
  <cacheFields count="16">
    <cacheField name="Entidad" numFmtId="1">
      <sharedItems containsMixedTypes="1" containsNumber="1" containsInteger="1" minValue="6" maxValue="865" count="48">
        <n v="576"/>
        <n v="132"/>
        <s v="99 - 02"/>
        <n v="86"/>
        <n v="66"/>
        <n v="287"/>
        <n v="291"/>
        <n v="389"/>
        <n v="46"/>
        <n v="6"/>
        <n v="348"/>
        <n v="15" u="1"/>
        <n v="283" u="1"/>
        <n v="117" u="1"/>
        <n v="81" u="1"/>
        <n v="548" u="1"/>
        <n v="253" u="1"/>
        <n v="225" u="1"/>
        <n v="342" u="1"/>
        <n v="865" u="1"/>
        <n v="78" u="1"/>
        <n v="41" u="1"/>
        <n v="47" u="1"/>
        <n v="25" u="1"/>
        <n v="591" u="1"/>
        <n v="206" u="1"/>
        <n v="53" u="1"/>
        <n v="16" u="1"/>
        <n v="590" u="1"/>
        <n v="35" u="1"/>
        <n v="383" u="1"/>
        <n v="223" u="1"/>
        <n v="20" u="1"/>
        <n v="30" u="1"/>
        <n v="681" u="1"/>
        <n v="514" u="1"/>
        <n v="572" u="1"/>
        <n v="212" u="1"/>
        <n v="70" u="1"/>
        <n v="169" u="1"/>
        <n v="599" u="1"/>
        <n v="312" u="1"/>
        <n v="203" u="1"/>
        <n v="660" u="1"/>
        <n v="190" u="1"/>
        <n v="378" u="1"/>
        <n v="130" u="1"/>
        <n v="670" u="1"/>
      </sharedItems>
    </cacheField>
    <cacheField name="D.A." numFmtId="1">
      <sharedItems containsSemiMixedTypes="0" containsString="0" containsNumber="1" containsInteger="1" minValue="1" maxValue="14"/>
    </cacheField>
    <cacheField name="Descripción" numFmtId="0">
      <sharedItems count="48">
        <s v="Empresa Pública Nacional Estratégica Cartones de Bolivia"/>
        <s v="Servicio de Desarrollo de las Empresas Púb. Productivas"/>
        <s v="Dirección General de Programación y Operaciones del Tesoro"/>
        <s v="Ministerio de Medio Ambiente y Agua"/>
        <s v="Ministerio de Planificación del Desarrollo"/>
        <s v="Fondo Nacional de Inversión Productiva y Social"/>
        <s v="Administradora Boliviana de Carreteras"/>
        <s v="Navegación Aérea y Aeropuertos Bolivianos"/>
        <s v="Ministerio de Salud y Deportes"/>
        <s v="Vicepresidencia del Estado Plurinacional"/>
        <s v="Autoridad Plurinacional de la Madre Tierra"/>
        <s v="Ministerio de Gobierno" u="1"/>
        <s v="Aduana Nacional" u="1"/>
        <s v="Dirección General de Aeronáutica Civil" u="1"/>
        <s v="Ministerio de Obras Públicas, Servicios y Vivienda" u="1"/>
        <s v="Corporación de las Fuerzas Armadas p/ el Des. Nacional" u="1"/>
        <s v="Entidad Ejecutora de Medio Ambiente y Agua" u="1"/>
        <s v="Serv. Nal. para la Sostenibilidad en Saneamiento Básico" u="1"/>
        <s v="Agencia Estatal de Vivienda" u="1"/>
        <s v="Fondo de Desarrollo del Sist.Fin. y Apoyo al Sec.Productivo" u="1"/>
        <s v="Ministerio de Hidrocarburos y Energías" u="1"/>
        <s v="Ministerio de Desarrollo Productivo y Economía Plural" u="1"/>
        <s v="Ministerio de Desarrollo Rural y Tierras" u="1"/>
        <s v="Ministerio de la Presidencia" u="1"/>
        <s v="Empresa Estatal de Transporte por Cable &quot;Mi teleférico&quot;" u="1"/>
        <s v="Instituto Nacional de Estadística" u="1"/>
        <s v="Ministerio de Culturas, Descolonización y Despatriarcalización" u="1"/>
        <s v="Ministerio de Educación" u="1"/>
        <s v="Empresa Pública &quot;QUIPUS&quot;" u="1"/>
        <s v="Ministerio de Economía y Finanzas Públicas" u="1"/>
        <s v="Agencia Boliviana de Correos &quot;Correos de Bolivia&quot;" u="1"/>
        <s v="Fondo Nacional de Desarrollo Forestal" u="1"/>
        <s v="Ministerio de Defensa" u="1"/>
        <s v="Ministerio de Justicia y Transparencia Institucional" u="1"/>
        <s v="Ministerio Público" u="1"/>
        <s v="Empresa Nacional de Electricidad" u="1"/>
        <s v="Empresa de Apoyo a la Producción de Alimentos" u="1"/>
        <s v="Instituto Nacional de Reforma Agraria" u="1"/>
        <s v="Ministerio de Trabajo, Empleo y Previsión Social" u="1"/>
        <s v="Autoridad General de Impugnación Tributaria" u="1"/>
        <s v="Empresa Boliviana de Alimentos y Derivados" u="1"/>
        <s v="Autoridad de Fiscalizac. y Control Soc de Bosques y Tierras" u="1"/>
        <s v="Autoridad de Supervisión del Sistema Financiero" u="1"/>
        <s v="Órgano Judicial" u="1"/>
        <s v="Autoridad Jurisdiccional Administrativa Minera" u="1"/>
        <s v="Servicio Nacional Textil" u="1"/>
        <s v="Fondo de Financiamiento para la Minería" u="1"/>
        <s v="Órgano Electoral Plurinacional" u="1"/>
      </sharedItems>
    </cacheField>
    <cacheField name="Fecha de operación_x000a_(DD/MM/AA)" numFmtId="14">
      <sharedItems containsSemiMixedTypes="0" containsNonDate="0" containsDate="1" containsString="0" minDate="2025-01-02T00:00:00" maxDate="2025-02-01T00:00:00" count="9">
        <d v="2025-01-02T00:00:00"/>
        <d v="2025-01-07T00:00:00"/>
        <d v="2025-01-08T00:00:00"/>
        <d v="2025-01-17T00:00:00"/>
        <d v="2025-01-20T00:00:00"/>
        <d v="2025-01-21T00:00:00"/>
        <d v="2025-01-27T00:00:00"/>
        <d v="2025-01-29T00:00:00"/>
        <d v="2025-01-31T00:00:00"/>
      </sharedItems>
      <fieldGroup base="3">
        <rangePr groupBy="months" startDate="2025-01-02T00:00:00" endDate="2025-02-01T00:00:00"/>
        <groupItems count="14">
          <s v="&lt;2/1/2025"/>
          <s v="ene"/>
          <s v="feb"/>
          <s v="mar"/>
          <s v="abr"/>
          <s v="may"/>
          <s v="jun"/>
          <s v="jul"/>
          <s v="ago"/>
          <s v="sep"/>
          <s v="oct"/>
          <s v="nov"/>
          <s v="dic"/>
          <s v="&gt;1/2/2025"/>
        </groupItems>
      </fieldGroup>
    </cacheField>
    <cacheField name="Nro. _x000a_TRL" numFmtId="1">
      <sharedItems containsSemiMixedTypes="0" containsString="0" containsNumber="1" containsInteger="1" minValue="1" maxValue="216"/>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27059949.960000001"/>
    </cacheField>
    <cacheField name="Créditos_x000a_(Bs)" numFmtId="164">
      <sharedItems containsSemiMixedTypes="0" containsString="0" containsNumber="1" minValue="0" maxValue="27059949.960000001"/>
    </cacheField>
    <cacheField name="Importe" numFmtId="164">
      <sharedItems containsSemiMixedTypes="0" containsString="0" containsNumber="1" minValue="5768.8" maxValue="27059949.96000000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694.687956712965" createdVersion="8" refreshedVersion="8" minRefreshableVersion="3" recordCount="12" xr:uid="{DDB86B59-7997-48A0-A29C-9056F8A9F854}">
  <cacheSource type="worksheet">
    <worksheetSource ref="A7:Q19" sheet="TRL ME"/>
  </cacheSource>
  <cacheFields count="17">
    <cacheField name="Entidad" numFmtId="0">
      <sharedItems containsMixedTypes="1" containsNumber="1" containsInteger="1" minValue="15" maxValue="591" count="26">
        <n v="86"/>
        <s v="99 - 02"/>
        <n v="291"/>
        <n v="348"/>
        <n v="66"/>
        <n v="15" u="1"/>
        <n v="389" u="1"/>
        <n v="78" u="1"/>
        <n v="41" u="1"/>
        <n v="287" u="1"/>
        <n v="47" u="1"/>
        <n v="253" u="1"/>
        <n v="591" u="1"/>
        <n v="576" u="1"/>
        <n v="206" u="1"/>
        <n v="132" u="1"/>
        <n v="590" u="1"/>
        <n v="35" u="1"/>
        <n v="383" u="1"/>
        <n v="20" u="1"/>
        <n v="514" u="1"/>
        <n v="572" u="1"/>
        <n v="117" u="1"/>
        <n v="46" u="1"/>
        <n v="81" u="1"/>
        <n v="212" u="1"/>
      </sharedItems>
    </cacheField>
    <cacheField name="D.A." numFmtId="0">
      <sharedItems containsSemiMixedTypes="0" containsString="0" containsNumber="1" containsInteger="1" minValue="1" maxValue="10"/>
    </cacheField>
    <cacheField name="Descripción" numFmtId="0">
      <sharedItems count="26">
        <s v="Ministerio de Medio Ambiente y Agua"/>
        <s v="Dirección General de Programación y Operaciones del Tesoro"/>
        <s v="Administradora Boliviana de Carreteras"/>
        <s v="Autoridad Plurinacional de la Madre Tierra"/>
        <s v="Ministerio de Planificación del Desarrollo"/>
        <s v="Ministerio de Gobierno" u="1"/>
        <s v="Navegación Aérea y Aeropuertos Bolivianos" u="1"/>
        <s v="Ministerio de Hidrocarburos y Energías" u="1"/>
        <s v="Ministerio de Desarrollo Productivo y Economía Plural" u="1"/>
        <s v="Fondo Nacional de Inversión Productiva y Social" u="1"/>
        <s v="Ministerio de Desarrollo Rural y Tierras" u="1"/>
        <s v="Entidad Ejecutora de Medio Ambiente y Agua" u="1"/>
        <s v="Empresa Estatal de Transporte por Cable &quot;Mi teleférico&quot;" u="1"/>
        <s v="Empresa Pública Nacional Estratégica Cartones de Bolivia" u="1"/>
        <s v="Instituto Nacional de Estadística" u="1"/>
        <s v="Servicio de Desarrollo de las Empresas Púb. Productivas" u="1"/>
        <s v="Empresa Pública &quot;QUIPUS&quot;" u="1"/>
        <s v="Ministerio de Economía y Finanzas Públicas" u="1"/>
        <s v="Agencia Boliviana de Correos &quot;Correos de Bolivia&quot;" u="1"/>
        <s v="Ministerio de Defensa" u="1"/>
        <s v="Empresa Nacional de Electricidad" u="1"/>
        <s v="Empresa de Apoyo a la Producción de Alimentos" u="1"/>
        <s v="Dirección General de Aeronáutica Civil" u="1"/>
        <s v="Ministerio de Salud y Deportes" u="1"/>
        <s v="Ministerio de Obras Públicas, Servicios y Vivienda" u="1"/>
        <s v="Instituto Nacional de Reforma Agraria" u="1"/>
      </sharedItems>
    </cacheField>
    <cacheField name="Fecha de operación_x000a_(DD/MM/AA)" numFmtId="14">
      <sharedItems containsSemiMixedTypes="0" containsNonDate="0" containsDate="1" containsString="0" minDate="2025-01-07T00:00:00" maxDate="2025-02-01T00:00:00" count="3">
        <d v="2025-01-07T00:00:00"/>
        <d v="2025-01-20T00:00:00"/>
        <d v="2025-01-31T00:00:00"/>
      </sharedItems>
      <fieldGroup base="3">
        <rangePr groupBy="months" startDate="2025-01-07T00:00:00" endDate="2025-02-01T00:00:00"/>
        <groupItems count="14">
          <s v="&lt;7/1/2025"/>
          <s v="ene"/>
          <s v="feb"/>
          <s v="mar"/>
          <s v="abr"/>
          <s v="may"/>
          <s v="jun"/>
          <s v="jul"/>
          <s v="ago"/>
          <s v="sep"/>
          <s v="oct"/>
          <s v="nov"/>
          <s v="dic"/>
          <s v="&gt;1/2/2025"/>
        </groupItems>
      </fieldGroup>
    </cacheField>
    <cacheField name="Nro. _x000a_TRL" numFmtId="0">
      <sharedItems containsSemiMixedTypes="0" containsString="0" containsNumber="1" containsInteger="1" minValue="6" maxValue="211"/>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3944599.12"/>
    </cacheField>
    <cacheField name="Créditos_x000a_(USD)" numFmtId="164">
      <sharedItems containsSemiMixedTypes="0" containsString="0" containsNumber="1" minValue="0" maxValue="3944599.12"/>
    </cacheField>
    <cacheField name="Débitos_x000a_(Bs)" numFmtId="164">
      <sharedItems containsSemiMixedTypes="0" containsString="0" containsNumber="1" minValue="0" maxValue="27059949.963200003"/>
    </cacheField>
    <cacheField name="Créditos_x000a_(Bs)" numFmtId="164">
      <sharedItems containsSemiMixedTypes="0" containsString="0" containsNumber="1" minValue="0" maxValue="27059949.963200003"/>
    </cacheField>
    <cacheField name="Importe" numFmtId="164">
      <sharedItems containsSemiMixedTypes="0" containsString="0" containsNumber="1" minValue="274339.97500000003" maxValue="27059949.963200003"/>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694.68817465278" createdVersion="8" refreshedVersion="8" minRefreshableVersion="3" recordCount="54" xr:uid="{9D742697-91DC-4EFC-9BE7-C674B2FAF7F0}">
  <cacheSource type="worksheet">
    <worksheetSource ref="A7:H61" sheet="CDI"/>
  </cacheSource>
  <cacheFields count="8">
    <cacheField name="Entidad" numFmtId="0">
      <sharedItems containsMixedTypes="1" containsNumber="1" containsInteger="1" minValue="16" maxValue="867" count="94">
        <n v="25"/>
        <n v="41"/>
        <n v="46"/>
        <n v="47"/>
        <n v="66"/>
        <n v="78"/>
        <n v="81"/>
        <s v="99 - 02"/>
        <n v="109"/>
        <n v="117"/>
        <n v="129"/>
        <n v="130"/>
        <n v="132"/>
        <n v="133"/>
        <n v="134"/>
        <n v="163"/>
        <n v="170"/>
        <n v="192"/>
        <n v="203"/>
        <n v="222"/>
        <n v="234"/>
        <n v="269"/>
        <n v="283"/>
        <n v="291"/>
        <n v="293"/>
        <n v="294"/>
        <n v="295"/>
        <n v="296"/>
        <n v="310"/>
        <n v="312"/>
        <n v="324"/>
        <n v="343"/>
        <n v="347"/>
        <n v="383"/>
        <n v="387"/>
        <n v="389"/>
        <n v="526"/>
        <n v="586"/>
        <n v="591"/>
        <n v="594"/>
        <n v="601"/>
        <n v="633"/>
        <n v="660"/>
        <n v="681"/>
        <n v="683"/>
        <n v="867"/>
        <n v="20" u="1"/>
        <n v="253" u="1"/>
        <n v="266" u="1"/>
        <n v="281" u="1"/>
        <n v="315" u="1"/>
        <n v="374" u="1"/>
        <n v="525" u="1"/>
        <n v="573" u="1"/>
        <n v="587" u="1"/>
        <n v="599" u="1"/>
        <n v="223" u="1"/>
        <n v="287" u="1"/>
        <n v="513" u="1"/>
        <n v="548" u="1"/>
        <n v="572" u="1"/>
        <n v="576" u="1"/>
        <n v="578" u="1"/>
        <n v="590" u="1"/>
        <n v="670" u="1"/>
        <n v="862" u="1"/>
        <n v="108" u="1"/>
        <n v="249" u="1"/>
        <n v="267" u="1"/>
        <n v="580" u="1"/>
        <n v="270" u="1"/>
        <n v="595" u="1"/>
        <n v="290" u="1"/>
        <n v="86" u="1"/>
        <n v="265" u="1"/>
        <n v="268" u="1"/>
        <n v="661" u="1"/>
        <n v="227" u="1"/>
        <n v="344" u="1"/>
        <n v="70" u="1"/>
        <n v="345" u="1"/>
        <n v="598" u="1"/>
        <n v="16" u="1"/>
        <n v="35" u="1"/>
        <n v="169" u="1"/>
        <n v="225" u="1"/>
        <n v="271" u="1"/>
        <n v="272" u="1"/>
        <n v="273" u="1"/>
        <n v="597" u="1"/>
        <n v="292" u="1"/>
        <n v="514" u="1"/>
        <n v="680" u="1"/>
        <n v="378" u="1"/>
      </sharedItems>
    </cacheField>
    <cacheField name="D.A." numFmtId="0">
      <sharedItems containsSemiMixedTypes="0" containsString="0" containsNumber="1" containsInteger="1" minValue="1" maxValue="26"/>
    </cacheField>
    <cacheField name="Descripción" numFmtId="0">
      <sharedItems count="94">
        <s v="Ministerio de la Presidencia"/>
        <s v="Ministerio de Desarrollo Productivo y Economía Plural"/>
        <s v="Ministerio de Salud y Deportes"/>
        <s v="Ministerio de Desarrollo Rural y Tierras"/>
        <s v="Ministerio de Planificación del Desarrollo"/>
        <s v="Ministerio de Hidrocarburos y Energías"/>
        <s v="Ministerio de Obras Públicas, Servicios y Vivienda"/>
        <s v="Dirección General de Programación y Operaciones del Tesoro"/>
        <s v="Conservatorio Plurinacional de Musica"/>
        <s v="Dirección General de Aeronáutica Civil"/>
        <s v="Escuela de Gestión Pública Plurinacional"/>
        <s v="Fondo de Financiamiento para la Minería"/>
        <s v="Servicio de Desarrollo de las Empresas Púb. Productivas"/>
        <s v="Lotería Nacional de Beneficencia y Salubridad"/>
        <s v="Consejo Nacional de Vivienda Policial"/>
        <s v="Agencia Nacional de Hidrocarburos"/>
        <s v="Escuela Militar de Ingeniería"/>
        <s v="Servicio al Mejoramiento de la Navegación Amazónica"/>
        <s v="Autoridad de Supervisión del Sistema Financiero"/>
        <s v="Instituto Nacional de Innovación Agropecuaria y Forestal"/>
        <s v="Servicio Geológico Minero "/>
        <s v="Direc. Dptal. de Educación Potosí"/>
        <s v="Aduana Nacional"/>
        <s v="Administradora Boliviana de Carreteras"/>
        <s v="Fundación Cultural del Banco Central de Bolivia"/>
        <s v="Univ. Indígena Bol. Comun. Intercultl Prod. Tupak Katari"/>
        <s v="Univ. Indígena Bol. Comun. Intercult Prod. Casimiro Huanca"/>
        <s v="Univ. Indígena Bol. Comun. Intercult Prod. Apiaguaiki Tupa"/>
        <s v="Autoridad de Regulación y Fiscalización de Telecomunicaciones y Transportes"/>
        <s v="Autoridad de Fiscalizac. y Control Soc de Bosques y Tierras"/>
        <s v="Escuela Boliviana Intercultural de Música"/>
        <s v="Escuela de Jueces del Estado"/>
        <s v="Autoridad de Fiscalización y Control de Cooperativas"/>
        <s v="Agencia Boliviana de Correos &quot;Correos de Bolivia&quot;"/>
        <s v="Agencia del Desarrollo del Cine y Audiovisual Bolivianos"/>
        <s v="Navegación Aérea y Aeropuertos Bolivianos"/>
        <s v="Bolivia TV"/>
        <s v="Empresa Azucarera San Buenaventura"/>
        <s v="Empresa Estatal de Transporte por Cable &quot;Mi teleférico&quot;"/>
        <s v="Administración de Servicios Portuarios - Bolivia"/>
        <s v="Empresa Boliviana de Producción Agropecuaria"/>
        <s v="Empresa Misicuni"/>
        <s v="Órgano Judicial"/>
        <s v="Ministerio Público"/>
        <s v="Procuraduria General del Estado"/>
        <s v="Fondo Rotatorio de Fomento Productivo Regional"/>
        <s v="Ministerio de Defensa" u="1"/>
        <s v="Entidad Ejecutora de Medio Ambiente y Agua" u="1"/>
        <s v="Direc. Dptal. de Educación La Paz" u="1"/>
        <s v="Oficina Técnica Nacional de los Ríos Pilcomayo y Bermejo" u="1"/>
        <s v="Autoridad de Fiscalización de Empresas" u="1"/>
        <s v="Agencia de Gobierno Electrónico y Tecnologías de Información y Comunicación" u="1"/>
        <s v="Transportes Aéreos Bolivianos" u="1"/>
        <s v="Empresa Siderúrgica del Mutún" u="1"/>
        <s v="Empresa Estratégica Boliviana de Construcción y Conservación de Infraestructura Civil" u="1"/>
        <s v="Empresa Boliviana de Alimentos y Derivados" u="1"/>
        <s v="Fondo Nacional de Desarrollo Forestal" u="1"/>
        <s v="Fondo Nacional de Inversión Productiva y Social" u="1"/>
        <s v="Yacimientos Petrolíferos Fiscales Bolivianos" u="1"/>
        <s v="Corporación de las Fuerzas Armadas p/ el Des. Nacional" u="1"/>
        <s v="Empresa de Apoyo a la Producción de Alimentos" u="1"/>
        <s v="Empresa Pública Nacional Estratégica Cartones de Bolivia" u="1"/>
        <s v="Boliviana de Aviación" u="1"/>
        <s v="Empresa Pública &quot;QUIPUS&quot;" u="1"/>
        <s v="Órgano Electoral Plurinacional" u="1"/>
        <s v="Fondo Nacional de Desarrollo Regional" u="1"/>
        <s v="Orquesta Sinfónica Nacional" u="1"/>
        <s v="Central de Abastecimiento y Suministros de Salud" u="1"/>
        <s v="Direc. Dptal. de Educación Cochabamba" u="1"/>
        <s v="Depósitos Aduaneros Bolivianos" u="1"/>
        <s v="Direc. Dptal. de Educación Tarija" u="1"/>
        <s v="Gestora Pública de la Seguridad Social de Largo Plazo" u="1"/>
        <s v="Servicio de Impuestos Nacionales" u="1"/>
        <s v="Ministerio de Medio Ambiente y Agua" u="1"/>
        <s v="Direc. Dptal. de Educación  Chuquisaca" u="1"/>
        <s v="Direc. Dptal. de Educación Oruro" u="1"/>
        <s v="Tribunal Constitucional Plurinacional" u="1"/>
        <s v="Zona Franca Comercial e Industrial de Cobija" u="1"/>
        <s v="Instituto Plurinacional de Estudio de Lenguas y Culturas" u="1"/>
        <s v="Ministerio de Trabajo, Empleo y Previsión Social" u="1"/>
        <s v="Mutual de Servicios al Policía" u="1"/>
        <s v="Empresa Pública &quot;Editorial del Estado Plurinacional de Bolivia&quot;" u="1"/>
        <s v="Ministerio de Educación" u="1"/>
        <s v="Ministerio de Economía y Finanzas Públicas" u="1"/>
        <s v="Autoridad General de Impugnación Tributaria" u="1"/>
        <s v="Serv. Nal. para la Sostenibilidad en Saneamiento Básico" u="1"/>
        <s v="Direc. Dptal. de Educación Santa Cruz" u="1"/>
        <s v="Direc. Dptal. de Educación Beni" u="1"/>
        <s v="Direc. Dptal. de Educación Pando" u="1"/>
        <s v="Empresa Pública Nacional Estratégica de Yacimientos de Litio Bolivianos" u="1"/>
        <s v="Vías Bolivia" u="1"/>
        <s v="Empresa Nacional de Electricidad" u="1"/>
        <s v="Servicio Nacional Textil" u="1"/>
        <s v="Contraloria General del Estado" u="1"/>
      </sharedItems>
    </cacheField>
    <cacheField name="5.9.3" numFmtId="164">
      <sharedItems containsSemiMixedTypes="0" containsString="0" containsNumber="1" minValue="0" maxValue="51603864.380000003"/>
    </cacheField>
    <cacheField name="5.9.4" numFmtId="164">
      <sharedItems containsSemiMixedTypes="0" containsString="0" containsNumber="1" containsInteger="1" minValue="0" maxValue="0"/>
    </cacheField>
    <cacheField name="5.9.7" numFmtId="164">
      <sharedItems containsSemiMixedTypes="0" containsString="0" containsNumber="1" minValue="0" maxValue="1474268.91"/>
    </cacheField>
    <cacheField name="5.9.8" numFmtId="164">
      <sharedItems containsSemiMixedTypes="0" containsString="0" containsNumber="1" minValue="0" maxValue="429470157.34999996"/>
    </cacheField>
    <cacheField name="Total" numFmtId="164">
      <sharedItems containsSemiMixedTypes="0" containsString="0" containsNumber="1" minValue="30" maxValue="429515875.789999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9">
  <r>
    <x v="0"/>
    <m/>
    <x v="0"/>
    <x v="0"/>
    <s v="O22473560002"/>
    <s v="BOD"/>
    <n v="2247356"/>
    <m/>
    <s v="00070011102 DEPOSITO DE EFECTIVO, DEPOSITANTE: LESLI LOZA GUEVARA, CONCEPTO: DEVOLUCION, CUENTA DE DEPOSITO: CUENTA UNICA DEL TESORO"/>
    <m/>
    <m/>
    <m/>
    <m/>
    <m/>
    <m/>
    <n v="0"/>
    <n v="110"/>
    <s v="NO_CONCILIADO"/>
  </r>
  <r>
    <x v="1"/>
    <m/>
    <x v="1"/>
    <x v="0"/>
    <s v="O22473910002"/>
    <s v="BOD"/>
    <n v="2247391"/>
    <m/>
    <s v="00099021001 DEPOSITO DE EFECTIVO, DEPOSITANTE: SONIA ELDER VILDOZO VDA DE TARQUI, CONCEPTO: COBRO INDEBIDO, CUENTA DE DEPOSITO: CUENTA UNICA DEL TESORO"/>
    <m/>
    <m/>
    <m/>
    <m/>
    <m/>
    <m/>
    <n v="0"/>
    <n v="2097.7600000000002"/>
    <s v="NO_CONCILIADO"/>
  </r>
  <r>
    <x v="0"/>
    <m/>
    <x v="0"/>
    <x v="0"/>
    <s v="O22474120002"/>
    <s v="BOD"/>
    <n v="2247412"/>
    <m/>
    <s v="00070011102 DEPOSITO DE EFECTIVO, DEPOSITANTE: CAMILO ERNESTO MERUVIA MARTINEZ, CONCEPTO: DEVOLUCION, CUENTA DE DEPOSITO: CUENTA UNICA DEL TESORO"/>
    <m/>
    <m/>
    <m/>
    <m/>
    <m/>
    <m/>
    <n v="0"/>
    <n v="110"/>
    <s v="NO_CONCILIADO"/>
  </r>
  <r>
    <x v="2"/>
    <m/>
    <x v="2"/>
    <x v="0"/>
    <s v="O22474390002"/>
    <s v="BOD"/>
    <n v="2247439"/>
    <m/>
    <s v="00099021001 DEPOSITO DE EFECTIVO, DEPOSITANTE: GIOVANA FLORES CUSI, CONCEPTO: REV. PAGO, CUENTA DE DEPOSITO: CUENTA UNICA DEL TESORO/DJBR"/>
    <m/>
    <m/>
    <m/>
    <m/>
    <m/>
    <m/>
    <n v="0"/>
    <n v="371"/>
    <s v="NO_CONCILIADO"/>
  </r>
  <r>
    <x v="3"/>
    <m/>
    <x v="3"/>
    <x v="0"/>
    <s v="O22474750002"/>
    <s v="BOD"/>
    <n v="2247475"/>
    <m/>
    <s v="00046171101 DEPOSITO DE EFECTIVO, DEPOSITANTE: IMPORTADORA Y COMERCIAL B- TYRELL, CONCEPTO: PAGO POR SANCION S/146, CUENTA DE DEPOSITO: CUENTA UNICA DEL TESORO"/>
    <m/>
    <m/>
    <m/>
    <m/>
    <m/>
    <m/>
    <n v="0"/>
    <n v="10000"/>
    <s v="NO_CONCILIADO"/>
  </r>
  <r>
    <x v="4"/>
    <m/>
    <x v="4"/>
    <x v="0"/>
    <s v="O22474920002"/>
    <s v="BOD"/>
    <n v="2247492"/>
    <m/>
    <s v="00099021001 DEPOSITO DE EFECTIVO, DEPOSITANTE: JULIO FELIX PATTY CHURA, CONCEPTO: DEVOLUCION DE VIATICOS, CUENTA DE DEPOSITO: CUENTA UNICA DEL TESORO/DJBR"/>
    <m/>
    <m/>
    <m/>
    <m/>
    <m/>
    <m/>
    <n v="0"/>
    <n v="66.599999999999994"/>
    <s v="NO_CONCILIADO"/>
  </r>
  <r>
    <x v="5"/>
    <m/>
    <x v="5"/>
    <x v="0"/>
    <s v="O22475050002"/>
    <s v="BOD"/>
    <n v="2247505"/>
    <m/>
    <s v="00099021001 DEPOSITO DE EFECTIVO, DEPOSITANTE: LISBETH NINA MENDOZA, CONCEPTO: DEVOLUCION DE CURSO DE NEGOCIACIONES, CUENTA DE DEPOSITO: CUENTA UNICA DEL TESORO/DJBR"/>
    <m/>
    <m/>
    <m/>
    <m/>
    <m/>
    <m/>
    <n v="0"/>
    <n v="200"/>
    <s v="NO_CONCILIADO"/>
  </r>
  <r>
    <x v="3"/>
    <m/>
    <x v="3"/>
    <x v="0"/>
    <s v="O22475110002"/>
    <s v="BOD"/>
    <n v="2247511"/>
    <m/>
    <s v="00046031102 DEPOSITO DE EFECTIVO, DEPOSITANTE: THELMA CECILIA ARCE LAUREL, CONCEPTO: DEVOLUCION DE REFRIGERIO, CUENTA DE DEPOSITO: CUENTA UNICA DEL TESORO"/>
    <m/>
    <m/>
    <m/>
    <m/>
    <m/>
    <m/>
    <n v="0"/>
    <n v="54"/>
    <s v="NO_CONCILIADO"/>
  </r>
  <r>
    <x v="0"/>
    <m/>
    <x v="0"/>
    <x v="0"/>
    <s v="O22475150002"/>
    <s v="BOD"/>
    <n v="2247515"/>
    <m/>
    <s v="00070011102 DEPOSITO DE EFECTIVO, DEPOSITANTE: JORGE EDUARDO PAZ TAPIA, CONCEPTO: DEV. CURSO AIMARA, CUENTA DE DEPOSITO: CUENTA UNICA DEL TESORO"/>
    <m/>
    <m/>
    <m/>
    <m/>
    <m/>
    <m/>
    <n v="0"/>
    <n v="110"/>
    <s v="NO_CONCILIADO"/>
  </r>
  <r>
    <x v="6"/>
    <m/>
    <x v="6"/>
    <x v="0"/>
    <s v="O22475160002"/>
    <s v="BOD"/>
    <n v="2247516"/>
    <m/>
    <s v="00081011101 DEPOSITO DE EFECTIVO, DEPOSITANTE: LIZETH MORAIMA MONJE HIROSE, CONCEPTO: POR EXTRAVIO DE CREDENCIAL, CUENTA DE DEPOSITO: CUENTA UNICA DEL TESORO"/>
    <m/>
    <m/>
    <m/>
    <m/>
    <m/>
    <m/>
    <n v="0"/>
    <n v="25"/>
    <s v="NO_CONCILIADO"/>
  </r>
  <r>
    <x v="7"/>
    <m/>
    <x v="7"/>
    <x v="0"/>
    <s v="O22475170002"/>
    <s v="BOD"/>
    <n v="2247517"/>
    <m/>
    <s v="00099021001 DEPOSITO DE EFECTIVO, DEPOSITANTE: EDWIN CUELLAR QUIROZ, CONCEPTO: REFRIGERIOS CONSULTORES PREVENTIVO 814, CUENTA DE DEPOSITO: CUENTA UNICA DEL TESORO/DJBR"/>
    <m/>
    <m/>
    <m/>
    <m/>
    <m/>
    <m/>
    <n v="0"/>
    <n v="5247"/>
    <s v="NO_CONCILIADO"/>
  </r>
  <r>
    <x v="8"/>
    <m/>
    <x v="8"/>
    <x v="0"/>
    <s v="B22473400002"/>
    <s v="BOD"/>
    <n v="2247340"/>
    <m/>
    <s v="00587012013 DEP.DE CHEQ.AJENOS,RET.DE CAM.,CONCEPTO: MUYUPAMPA-PLAN 97,DEP.: EBC , PROCEDENCIA: BANCO UNION S.A., CHEQUE: 2334, FECHA DE EMISION:31/12/2024"/>
    <m/>
    <m/>
    <m/>
    <m/>
    <m/>
    <m/>
    <n v="0"/>
    <n v="2381932.23"/>
    <s v="NO_CONCILIADO"/>
  </r>
  <r>
    <x v="9"/>
    <m/>
    <x v="9"/>
    <x v="0"/>
    <s v="B22473570002"/>
    <s v="BOD"/>
    <n v="2247357"/>
    <m/>
    <s v="00578012002 DEP.DE CHEQ.AJENOS,RET.DE CAM.,CONCEPTO: REVERSION,DEP.: BOLIVIANA DE AVIACION , PROCEDENCIA: BANCO UNION S.A., CHEQUE: 19256, FECHA DE EMISION:31/12/2024"/>
    <m/>
    <m/>
    <m/>
    <m/>
    <m/>
    <m/>
    <n v="0"/>
    <n v="14423.11"/>
    <s v="NO_CONCILIADO"/>
  </r>
  <r>
    <x v="9"/>
    <m/>
    <x v="9"/>
    <x v="0"/>
    <s v="B22473580002"/>
    <s v="BOD"/>
    <n v="2247358"/>
    <m/>
    <s v="00578012002 DEP.DE CHEQ.AJENOS,RET.DE CAM.,CONCEPTO: REVERSION,DEP.: BOLIVIANA DE AVIACION , PROCEDENCIA: BANCO UNION S.A., CHEQUE: 19254, FECHA DE EMISION:31/12/2024"/>
    <m/>
    <m/>
    <m/>
    <m/>
    <m/>
    <m/>
    <n v="0"/>
    <n v="15300"/>
    <s v="NO_CONCILIADO"/>
  </r>
  <r>
    <x v="9"/>
    <m/>
    <x v="9"/>
    <x v="0"/>
    <s v="B22473590002"/>
    <s v="BOD"/>
    <n v="2247359"/>
    <m/>
    <s v="00578012002 DEP.DE CHEQ.AJENOS,RET.DE CAM.,CONCEPTO: REVERSION,DEP.: BOLIVIANA DE AVIACION , PROCEDENCIA: BANCO UNION S.A., CHEQUE: 19253, FECHA DE EMISION:31/12/2024"/>
    <m/>
    <m/>
    <m/>
    <m/>
    <m/>
    <m/>
    <n v="0"/>
    <n v="10215.52"/>
    <s v="NO_CONCILIADO"/>
  </r>
  <r>
    <x v="5"/>
    <m/>
    <x v="5"/>
    <x v="0"/>
    <s v="B22473610002"/>
    <s v="BOD"/>
    <n v="2247361"/>
    <m/>
    <s v="00030011106 DEP.DE CHEQ.AJENOS,RET.DE CAM.,CONCEPTO: REPOSICION CREDENCIAL,DEP.: M.J.T.I. , PROCEDENCIA: BANCO UNION S.A., CHEQUE: 1277, FECHA DE EMISION:30/12/2024"/>
    <m/>
    <m/>
    <m/>
    <m/>
    <m/>
    <m/>
    <n v="0"/>
    <n v="100"/>
    <s v="NO_CONCILIADO"/>
  </r>
  <r>
    <x v="10"/>
    <m/>
    <x v="10"/>
    <x v="0"/>
    <s v="B22473740002"/>
    <s v="BOD"/>
    <n v="2247374"/>
    <m/>
    <s v="00020011103 DEP.DE CHEQ.AJENOS,RET.DE CAM.,CONCEPTO: TRANSFERENCIA DE RECURSOS POR RECLUTAMIENTO DE SERVICIO PREMILITAR 2024-2025 FUENTE 11,DEP.: MINISTERIO DE DEFENSA , PROCEDENCIA: BANCO UNION S.A., CHEQUE: 16187, FECHA DE EMISION:30/12/2024"/>
    <m/>
    <m/>
    <m/>
    <m/>
    <m/>
    <m/>
    <n v="0"/>
    <n v="9468329"/>
    <s v="NO_CONCILIADO"/>
  </r>
  <r>
    <x v="11"/>
    <m/>
    <x v="11"/>
    <x v="0"/>
    <s v="B22473970002"/>
    <s v="BOD"/>
    <n v="2247397"/>
    <m/>
    <s v="00599072001 DEP.DE CHEQ.AJENOS,RET.DE CAM.,CONCEPTO: SALDO NO UTILIZADO FONDOS EN AVANCE,DEP.: EBA , PROCEDENCIA: BANCO UNION S.A., CHEQUE: 203, FECHA DE EMISION:30/12/2024"/>
    <m/>
    <m/>
    <m/>
    <m/>
    <m/>
    <m/>
    <n v="0"/>
    <n v="7068"/>
    <s v="NO_CONCILIADO"/>
  </r>
  <r>
    <x v="11"/>
    <m/>
    <x v="11"/>
    <x v="0"/>
    <s v="B22474020002"/>
    <s v="BOD"/>
    <n v="2247402"/>
    <m/>
    <s v="00599072001 DEP.DE CHEQ.AJENOS,RET.DE CAM.,CONCEPTO: SALDO NO UTILIZADO FONDOS EN AVANCE,DEP.: EBA , PROCEDENCIA: BANCO UNION S.A., CHEQUE: 1739, FECHA DE EMISION:30/12/2024"/>
    <m/>
    <m/>
    <m/>
    <m/>
    <m/>
    <m/>
    <n v="0"/>
    <n v="7.9"/>
    <s v="NO_CONCILIADO"/>
  </r>
  <r>
    <x v="11"/>
    <m/>
    <x v="11"/>
    <x v="0"/>
    <s v="B22474040002"/>
    <s v="BOD"/>
    <n v="2247404"/>
    <m/>
    <s v="00599072001 DEP.DE CHEQ.AJENOS,RET.DE CAM.,CONCEPTO: SALDO NO UTILIZADO FONDOS EN AVANCE,DEP.: EBA , PROCEDENCIA: BANCO UNION S.A., CHEQUE: 1740, FECHA DE EMISION:30/12/2024"/>
    <m/>
    <m/>
    <m/>
    <m/>
    <m/>
    <m/>
    <n v="0"/>
    <n v="1182.3"/>
    <s v="NO_CONCILIADO"/>
  </r>
  <r>
    <x v="1"/>
    <m/>
    <x v="1"/>
    <x v="0"/>
    <s v="B22474050002"/>
    <s v="BOD"/>
    <n v="2247405"/>
    <m/>
    <s v="00099021001 DEP.DE CHEQ.AJENOS,RET.DE CAM.,CONCEPTO: SALDOS,DEP.: GAMT , PROCEDENCIA: BANCO UNION S.A., CHEQUE: 6480, FECHA DE EMISION:31/12/2024"/>
    <m/>
    <m/>
    <m/>
    <m/>
    <m/>
    <m/>
    <n v="0"/>
    <n v="2.4900000000000002"/>
    <s v="NO_CONCILIADO"/>
  </r>
  <r>
    <x v="11"/>
    <m/>
    <x v="11"/>
    <x v="0"/>
    <s v="B22474060002"/>
    <s v="BOD"/>
    <n v="2247406"/>
    <m/>
    <s v="00599072001 DEP.DE CHEQ.AJENOS,RET.DE CAM.,CONCEPTO: SALDO NO UTILIZADO FONDOS EN AVANCE,DEP.: EBA , PROCEDENCIA: BANCO UNION S.A., CHEQUE: 1741, FECHA DE EMISION:30/12/2024"/>
    <m/>
    <m/>
    <m/>
    <m/>
    <m/>
    <m/>
    <n v="0"/>
    <n v="1138.27"/>
    <s v="NO_CONCILIADO"/>
  </r>
  <r>
    <x v="11"/>
    <m/>
    <x v="11"/>
    <x v="0"/>
    <s v="B22474070002"/>
    <s v="BOD"/>
    <n v="2247407"/>
    <m/>
    <s v="00599072001 DEP.DE CHEQ.AJENOS,RET.DE CAM.,CONCEPTO: SALDO NO UTILIZADO FONDOS EN AVANCE,DEP.: EBA , PROCEDENCIA: BANCO UNION S.A., CHEQUE: 201, FECHA DE EMISION:30/12/2024"/>
    <m/>
    <m/>
    <m/>
    <m/>
    <m/>
    <m/>
    <n v="0"/>
    <n v="32.5"/>
    <s v="NO_CONCILIADO"/>
  </r>
  <r>
    <x v="11"/>
    <m/>
    <x v="11"/>
    <x v="0"/>
    <s v="B22474090002"/>
    <s v="BOD"/>
    <n v="2247409"/>
    <m/>
    <s v="00599072001 DEP.DE CHEQ.AJENOS,RET.DE CAM.,CONCEPTO: SALDO NO UTILIZADO FONDOS EN AVANCE,DEP.: EBA , PROCEDENCIA: BANCO UNION S.A., CHEQUE: 202, FECHA DE EMISION:30/12/2024"/>
    <m/>
    <m/>
    <m/>
    <m/>
    <m/>
    <m/>
    <n v="0"/>
    <n v="2.99"/>
    <s v="NO_CONCILIADO"/>
  </r>
  <r>
    <x v="11"/>
    <m/>
    <x v="11"/>
    <x v="0"/>
    <s v="B22474100002"/>
    <s v="BOD"/>
    <n v="2247410"/>
    <m/>
    <s v="00599072001 DEP.DE CHEQ.AJENOS,RET.DE CAM.,CONCEPTO: SALDO NO UTILIZADO FONDOS EN AVANCE,DEP.: EBA , PROCEDENCIA: BANCO UNION S.A., CHEQUE: 1742, FECHA DE EMISION:30/12/2024"/>
    <m/>
    <m/>
    <m/>
    <m/>
    <m/>
    <m/>
    <n v="0"/>
    <n v="1698.76"/>
    <s v="NO_CONCILIADO"/>
  </r>
  <r>
    <x v="11"/>
    <m/>
    <x v="11"/>
    <x v="0"/>
    <s v="B22474110002"/>
    <s v="BOD"/>
    <n v="2247411"/>
    <m/>
    <s v="00599072001 DEP.DE CHEQ.AJENOS,RET.DE CAM.,CONCEPTO: SALDO NO UTILIZADO FONDOS EN AVANCE,DEP.: EBA , PROCEDENCIA: BANCO UNION S.A., CHEQUE: 1743, FECHA DE EMISION:30/12/2024"/>
    <m/>
    <m/>
    <m/>
    <m/>
    <m/>
    <m/>
    <n v="0"/>
    <n v="76033.820000000007"/>
    <s v="NO_CONCILIADO"/>
  </r>
  <r>
    <x v="11"/>
    <m/>
    <x v="11"/>
    <x v="0"/>
    <s v="B22474140002"/>
    <s v="BOD"/>
    <n v="2247414"/>
    <m/>
    <s v="00599072001 DEP.DE CHEQ.AJENOS,RET.DE CAM.,CONCEPTO: SALDO NO UTILIZADO FONDOS EN AVANCE,DEP.: EBA , PROCEDENCIA: BANCO UNION S.A., CHEQUE: 203, FECHA DE EMISION:30/12/2024"/>
    <m/>
    <m/>
    <m/>
    <m/>
    <m/>
    <m/>
    <n v="0"/>
    <n v="11.9"/>
    <s v="NO_CONCILIADO"/>
  </r>
  <r>
    <x v="11"/>
    <m/>
    <x v="11"/>
    <x v="0"/>
    <s v="B22474150002"/>
    <s v="BOD"/>
    <n v="2247415"/>
    <m/>
    <s v="00599072001 DEP.DE CHEQ.AJENOS,RET.DE CAM.,CONCEPTO: SALDO NO UTILIZADO FONDOS EN AVANCE,DEP.: EBA , PROCEDENCIA: BANCO UNION S.A., CHEQUE: 1744, FECHA DE EMISION:30/12/2024"/>
    <m/>
    <m/>
    <m/>
    <m/>
    <m/>
    <m/>
    <n v="0"/>
    <n v="200"/>
    <s v="NO_CONCILIADO"/>
  </r>
  <r>
    <x v="11"/>
    <m/>
    <x v="11"/>
    <x v="0"/>
    <s v="B22474160002"/>
    <s v="BOD"/>
    <n v="2247416"/>
    <m/>
    <s v="00599072001 DEP.DE CHEQ.AJENOS,RET.DE CAM.,CONCEPTO: SALDO NO UTILIZADO FONDOS EN AVANCE,DEP.: EBA , PROCEDENCIA: BANCO UNION S.A., CHEQUE: 1745, FECHA DE EMISION:30/12/2024"/>
    <m/>
    <m/>
    <m/>
    <m/>
    <m/>
    <m/>
    <n v="0"/>
    <n v="29"/>
    <s v="NO_CONCILIADO"/>
  </r>
  <r>
    <x v="12"/>
    <m/>
    <x v="12"/>
    <x v="0"/>
    <s v="B22474300002"/>
    <s v="BOD"/>
    <n v="2247430"/>
    <m/>
    <s v="00660102001 DEP.DE CHEQ.AJENOS,RET.DE CAM.,CONCEPTO: DEVOLUCION VIATICOS EDGAR JALLASA,DEP.: ORGANO JUDICIAL - DISTRITO POTOSI , PROCEDENCIA: BANCO UNION S.A., CHEQUE: 620, FECHA DE EMISION:30/12/2024"/>
    <m/>
    <m/>
    <m/>
    <m/>
    <m/>
    <m/>
    <n v="0"/>
    <n v="491"/>
    <s v="NO_CONCILIADO"/>
  </r>
  <r>
    <x v="12"/>
    <m/>
    <x v="12"/>
    <x v="0"/>
    <s v="B22474320002"/>
    <s v="BOD"/>
    <n v="2247432"/>
    <m/>
    <s v="00660102001 DEP.DE CHEQ.AJENOS,RET.DE CAM.,CONCEPTO: DEPÓSITOS EN DEMASIA,DEP.: ORGANO JUDICIAL - DISTRITO POTOSI , PROCEDENCIA: BANCO UNION S.A., CHEQUE: 619, FECHA DE EMISION:30/12/2024"/>
    <m/>
    <m/>
    <m/>
    <m/>
    <m/>
    <m/>
    <n v="0"/>
    <n v="101.02"/>
    <s v="NO_CONCILIADO"/>
  </r>
  <r>
    <x v="13"/>
    <m/>
    <x v="13"/>
    <x v="0"/>
    <s v="O22475260002"/>
    <s v="BOD"/>
    <n v="2247526"/>
    <m/>
    <s v="00099021001 DEPOSITO DE EFECTIVO, DEPOSITANTE: DANIEL QUISPE COLQUE, CONCEPTO: DEPÓSITO, CUENTA DE DEPOSITO: CUENTA UNICA DEL TESORO/DJBR"/>
    <m/>
    <m/>
    <m/>
    <m/>
    <m/>
    <m/>
    <n v="0"/>
    <n v="1246"/>
    <s v="NO_CONCILIADO"/>
  </r>
  <r>
    <x v="14"/>
    <m/>
    <x v="14"/>
    <x v="0"/>
    <s v="Q21468420002"/>
    <s v="CRV"/>
    <n v="2146842"/>
    <m/>
    <s v="NUMERO DE LIBRETA CUT: 00099021001 OPERACIÓN E75 TRANSFERENCIA DE LA CUENTA FISCAL BUN A LA CUT EN MN TRANSF.FDOS.AL.BCB GOBIERNO AUTONOMO MUNICIPAL DE SAPAHAQUI CITE: GAMS/MAE/DAF/096/2024 CUENTA CUT 3987 LIBRETA NÂ° 00099021001"/>
    <m/>
    <m/>
    <m/>
    <m/>
    <m/>
    <m/>
    <n v="0"/>
    <n v="708174.95"/>
    <s v="NO_CONCILIADO"/>
  </r>
  <r>
    <x v="14"/>
    <m/>
    <x v="14"/>
    <x v="0"/>
    <s v="Q21468430002"/>
    <s v="CRV"/>
    <n v="2146843"/>
    <m/>
    <s v="NUMERO DE LIBRETA CUT: 00099021001 OPERACIÓN E75 TRANSFERENCIA DE LA CUENTA FISCAL BUN A LA CUT EN MN TRANSF.FDOS.AL.BCB GOBIERNO AUTONOMO MUNICIPAL TARIJA, CITE: GAMT/SMAEF/DF/TES NÂ° 001/2025 CUENTA CUT 3987 LIBRETA NÂ° 00099021001"/>
    <m/>
    <m/>
    <m/>
    <m/>
    <m/>
    <m/>
    <n v="0"/>
    <n v="339601.51"/>
    <s v="NO_CONCILIADO"/>
  </r>
  <r>
    <x v="15"/>
    <m/>
    <x v="15"/>
    <x v="0"/>
    <s v="Q21469720002"/>
    <s v="CRV"/>
    <n v="2146972"/>
    <m/>
    <s v="NUMERO DE LIBRETA CUT: 00283012001 OPERACIÓN E18 TRANSFERENCIA DEL SISTEMA FINANCIERO POR CUENTA DE TERCEROS A LA CUT SOL. ESC. DE ALMACENERA BOLIVIANA S.A."/>
    <m/>
    <m/>
    <m/>
    <m/>
    <m/>
    <m/>
    <n v="0"/>
    <n v="289575.39"/>
    <s v="NO_CONCILIADO"/>
  </r>
  <r>
    <x v="16"/>
    <m/>
    <x v="16"/>
    <x v="0"/>
    <s v="G29786400002"/>
    <s v="CRV"/>
    <n v="2978640"/>
    <m/>
    <s v="TRANSFERENCIA DEL EXTERIOR SEGUN SWIFT NO.74 DE FECHA 02/01/2025 ORDENANTE: CONSULADO DE BOLIVIA EN CALAMA REF.: TRANSFERENCIA DE DICIEMBRE 2024 SEGIP LIB. 00340012005 SEGIP - RECAUDACION EXTERIOR - CEDULAS DE IDENTIDAD"/>
    <m/>
    <m/>
    <m/>
    <m/>
    <m/>
    <m/>
    <n v="0"/>
    <n v="77593.460000000006"/>
    <s v="NO_CONCILIADO"/>
  </r>
  <r>
    <x v="16"/>
    <m/>
    <x v="16"/>
    <x v="0"/>
    <s v="G29786410001"/>
    <s v="CVD"/>
    <n v="2978641"/>
    <m/>
    <s v="COBRO COSTOS DE PAPELERIA SEGUN TRANSFERENCIA DEL EXTERIOR POR ORDEN DE CONSULADO DE BOLIVIA EN CALAMA REF.: TRANSFERENCIA DE DICIEMBRE 2024 SEGIP LIB. 00340012003 RECAUDACION EXTRANJERIA - C.I. -L.C."/>
    <m/>
    <m/>
    <m/>
    <m/>
    <m/>
    <m/>
    <n v="60"/>
    <n v="0"/>
    <s v="NO_CONCILIADO"/>
  </r>
  <r>
    <x v="17"/>
    <m/>
    <x v="17"/>
    <x v="0"/>
    <s v="G29784950001"/>
    <s v="CVD"/>
    <n v="2978495"/>
    <m/>
    <s v="COBRO COSTOS DE PAPELERIA SEGUN TRANSFERENCIA DEL EXTERIOR POR ORDEN DE PARAGUAY ENERGY GAS S.R.L. (PY/ASUNCIÓN) REF.: OPE 0/761587 - S004762 FECHA VALOR 2/01/2025 LIB. 00513062002 YPFB - EXPORTACIÓN DE GLP Y OTROS-BOLIVIANOS"/>
    <m/>
    <m/>
    <m/>
    <m/>
    <m/>
    <m/>
    <n v="60"/>
    <n v="0"/>
    <s v="NO_CONCILIADO"/>
  </r>
  <r>
    <x v="18"/>
    <m/>
    <x v="18"/>
    <x v="0"/>
    <s v="S11156140003"/>
    <s v="COB"/>
    <n v="1115614"/>
    <m/>
    <s v="||TRANSFERENCIA DE FONDOS S/G MENSAJES SWIFT NROS. 46 Y 17 DE LA FECHA Y NOTA CITE DGAC/10571/2024 DE F.14.03.2024 (HRE-TGL-4549) DE LA DIRECCION GENERAL DE AERONAUTICA CIVIL (SECTOR PÚBLICO). DEBITO DE LA LIBRETA 00117012001 DGAC, REPOSICIÓN DE ÚTILES DE ESCRITORIO."/>
    <m/>
    <m/>
    <m/>
    <m/>
    <m/>
    <m/>
    <n v="60"/>
    <n v="0"/>
    <s v="NO_CONCILIADO"/>
  </r>
  <r>
    <x v="1"/>
    <m/>
    <x v="1"/>
    <x v="1"/>
    <s v="O22477270002"/>
    <s v="BOD"/>
    <n v="2247727"/>
    <m/>
    <s v="00099021001 DEPOSITO DE EFECTIVO, DEPOSITANTE: ELIZABETH VERONICA VERA JIMENEZ, CONCEPTO: DEV. DUODECIMA DE AGUINALDO, CUENTA DE DEPOSITO: CUENTA UNICA DEL TESORO"/>
    <m/>
    <m/>
    <m/>
    <m/>
    <m/>
    <m/>
    <n v="0"/>
    <n v="411.67"/>
    <s v="NO_CONCILIADO"/>
  </r>
  <r>
    <x v="19"/>
    <m/>
    <x v="19"/>
    <x v="1"/>
    <s v="O22477630002"/>
    <s v="BOD"/>
    <n v="2247763"/>
    <m/>
    <s v="00591012001 DEPOSITO DE EFECTIVO, DEPOSITANTE: CARLA RAMOS CANAZA, CONCEPTO: DEV. FONDOS EN AVANCE, CUENTA DE DEPOSITO: CUENTA UNICA DEL TESORO"/>
    <m/>
    <m/>
    <m/>
    <m/>
    <m/>
    <m/>
    <n v="0"/>
    <n v="165"/>
    <s v="NO_CONCILIADO"/>
  </r>
  <r>
    <x v="13"/>
    <m/>
    <x v="13"/>
    <x v="1"/>
    <s v="O22477690002"/>
    <s v="BOD"/>
    <n v="2247769"/>
    <m/>
    <s v="00099021001 DEPOSITO DE EFECTIVO, DEPOSITANTE: DAVID CARVALLO SORIA-FAB, CONCEPTO: REV. COMBUSTIBLE TERRESTRE PRV. 4 PAGO7 PART 34110 EPTA /2024, CUENTA DE DEPOSITO: CUENTA UNICA DEL TESORO"/>
    <m/>
    <m/>
    <m/>
    <m/>
    <m/>
    <m/>
    <n v="0"/>
    <n v="149.6"/>
    <s v="NO_CONCILIADO"/>
  </r>
  <r>
    <x v="13"/>
    <m/>
    <x v="13"/>
    <x v="1"/>
    <s v="O22477700002"/>
    <s v="BOD"/>
    <n v="2247770"/>
    <m/>
    <s v="00099021001 DEPOSITO DE EFECTIVO, DEPOSITANTE: CARLOS KENIFER CORDOVA IGNACIO-FAB, CONCEPTO: REV. COMBUSTIBLE TERRESTRE PRV 4 PAGO 7 PART 34110 GADA 93/2024, CUENTA DE DEPOSITO: CUENTA UNICA DEL TESORO"/>
    <m/>
    <m/>
    <m/>
    <m/>
    <m/>
    <m/>
    <n v="0"/>
    <n v="74.8"/>
    <s v="NO_CONCILIADO"/>
  </r>
  <r>
    <x v="20"/>
    <m/>
    <x v="20"/>
    <x v="1"/>
    <s v="O22477770002"/>
    <s v="BOD"/>
    <n v="2247777"/>
    <m/>
    <s v="00132032001 DEPOSITO DE EFECTIVO, DEPOSITANTE: DANIEL ANDIA, CONCEPTO: DEVOLUCION DE VIATICOS, CUENTA DE DEPOSITO: CUENTA UNICA DEL TESORO"/>
    <m/>
    <m/>
    <m/>
    <m/>
    <m/>
    <m/>
    <n v="0"/>
    <n v="371"/>
    <s v="NO_CONCILIADO"/>
  </r>
  <r>
    <x v="20"/>
    <m/>
    <x v="20"/>
    <x v="1"/>
    <s v="O22477780002"/>
    <s v="BOD"/>
    <n v="2247778"/>
    <m/>
    <s v="00132032001 DEPOSITO DE EFECTIVO, DEPOSITANTE: DANIEL ANDIA, CONCEPTO: DEVOLUCION DE VIATICOS, CUENTA DE DEPOSITO: CUENTA UNICA DEL TESORO"/>
    <m/>
    <m/>
    <m/>
    <m/>
    <m/>
    <m/>
    <n v="0"/>
    <n v="371"/>
    <s v="NO_CONCILIADO"/>
  </r>
  <r>
    <x v="20"/>
    <m/>
    <x v="20"/>
    <x v="1"/>
    <s v="O22477790002"/>
    <s v="BOD"/>
    <n v="2247779"/>
    <m/>
    <s v="00132032001 DEPOSITO DE EFECTIVO, DEPOSITANTE: DANIEL ANDIA, CONCEPTO: DEVOLUCION DE VIATICOS, CUENTA DE DEPOSITO: CUENTA UNICA DEL TESORO"/>
    <m/>
    <m/>
    <m/>
    <m/>
    <m/>
    <m/>
    <n v="0"/>
    <n v="371"/>
    <s v="NO_CONCILIADO"/>
  </r>
  <r>
    <x v="21"/>
    <m/>
    <x v="21"/>
    <x v="1"/>
    <s v="O22478100002"/>
    <s v="BOD"/>
    <n v="2247810"/>
    <m/>
    <s v="00066014202 DEPOSITO DE EFECTIVO, DEPOSITANTE: CARLA TERESA DUEÑAS DURAN, CONCEPTO: DEVOLUCION DE REFRIGERIO, CUENTA DE DEPOSITO: CUENTA UNICA DEL TESORO"/>
    <m/>
    <m/>
    <m/>
    <m/>
    <m/>
    <m/>
    <n v="0"/>
    <n v="36"/>
    <s v="NO_CONCILIADO"/>
  </r>
  <r>
    <x v="22"/>
    <m/>
    <x v="22"/>
    <x v="1"/>
    <s v="O22478130002"/>
    <s v="BOD"/>
    <n v="2247813"/>
    <m/>
    <s v="00099021001 DEPOSITO DE EFECTIVO, DEPOSITANTE: JUAN ANGEL CORONEL SARDON, CONCEPTO: COACTIVO SOCIAL DEVOLUCION SENASIR, CUENTA DE DEPOSITO: CUENTA UNICA DEL TESORO"/>
    <m/>
    <m/>
    <m/>
    <m/>
    <m/>
    <m/>
    <n v="0"/>
    <n v="3513.93"/>
    <s v="NO_CONCILIADO"/>
  </r>
  <r>
    <x v="1"/>
    <m/>
    <x v="1"/>
    <x v="1"/>
    <s v="O22478190002"/>
    <s v="BOD"/>
    <n v="2247819"/>
    <m/>
    <s v="00099021001 DEPOSITO DE EFECTIVO, DEPOSITANTE: GERTRUDES RAMIREZ MEJIA, CONCEPTO: DEVOLUCION DE AGUINALDO 2024, CUENTA DE DEPOSITO: CUENTA UNICA DEL TESORO"/>
    <m/>
    <m/>
    <m/>
    <m/>
    <m/>
    <m/>
    <n v="0"/>
    <n v="4957.58"/>
    <s v="NO_CONCILIADO"/>
  </r>
  <r>
    <x v="11"/>
    <m/>
    <x v="11"/>
    <x v="1"/>
    <s v="O22478240002"/>
    <s v="BOD"/>
    <n v="2247824"/>
    <m/>
    <s v="00599012001 DEPOSITO DE EFECTIVO, DEPOSITANTE: WALDO OMAR CENTELLA CAMA, CONCEPTO: REPOSICION DE CREDITO FISCAL FACTURA N° 92, CUENTA DE DEPOSITO: CUENTA UNICA DEL TESORO"/>
    <m/>
    <m/>
    <m/>
    <m/>
    <m/>
    <m/>
    <n v="0"/>
    <n v="36.4"/>
    <s v="NO_CONCILIADO"/>
  </r>
  <r>
    <x v="23"/>
    <m/>
    <x v="23"/>
    <x v="1"/>
    <s v="O22478410002"/>
    <s v="BOD"/>
    <n v="2247841"/>
    <m/>
    <s v="00086107004 DEPOSITO DE EFECTIVO, DEPOSITANTE: PABLO CHOQUE CUSI, CONCEPTO: REGULARIZACION, CUENTA DE DEPOSITO: CUENTA UNICA DEL TESORO"/>
    <m/>
    <m/>
    <m/>
    <m/>
    <m/>
    <m/>
    <n v="0"/>
    <n v="0.02"/>
    <s v="NO_CONCILIADO"/>
  </r>
  <r>
    <x v="24"/>
    <m/>
    <x v="24"/>
    <x v="1"/>
    <s v="O22478570002"/>
    <s v="BOD"/>
    <n v="2247857"/>
    <m/>
    <s v="00383012001 DEPOSITO DE EFECTIVO, DEPOSITANTE: AGENCIA BOLIVIANA DE CORREOS, CONCEPTO: REGIONAL SUCRE 9-14/12/2024, CUENTA DE DEPOSITO: CUENTA UNICA DEL TESORO"/>
    <m/>
    <m/>
    <m/>
    <m/>
    <m/>
    <m/>
    <n v="0"/>
    <n v="3998"/>
    <s v="NO_CONCILIADO"/>
  </r>
  <r>
    <x v="24"/>
    <m/>
    <x v="24"/>
    <x v="1"/>
    <s v="O22478580002"/>
    <s v="BOD"/>
    <n v="2247858"/>
    <m/>
    <s v="00383012001 DEPOSITO DE EFECTIVO, DEPOSITANTE: AGENCIA BOLIVIANA DE CORREOS, CONCEPTO: REGIONAL TARIJA 9-14/12/2024, CUENTA DE DEPOSITO: CUENTA UNICA DEL TESORO"/>
    <m/>
    <m/>
    <m/>
    <m/>
    <m/>
    <m/>
    <n v="0"/>
    <n v="1378"/>
    <s v="NO_CONCILIADO"/>
  </r>
  <r>
    <x v="24"/>
    <m/>
    <x v="24"/>
    <x v="1"/>
    <s v="O22478590002"/>
    <s v="BOD"/>
    <n v="2247859"/>
    <m/>
    <s v="00383012001 DEPOSITO DE EFECTIVO, DEPOSITANTE: AGENCIA BOLIVIANA DE CORREOS, CONCEPTO: EMPRESA PUBLICA QUIPUS, CUENTA DE DEPOSITO: CUENTA UNICA DEL TESORO"/>
    <m/>
    <m/>
    <m/>
    <m/>
    <m/>
    <m/>
    <n v="0"/>
    <n v="6"/>
    <s v="NO_CONCILIADO"/>
  </r>
  <r>
    <x v="24"/>
    <m/>
    <x v="24"/>
    <x v="1"/>
    <s v="O22478600002"/>
    <s v="BOD"/>
    <n v="2247860"/>
    <m/>
    <s v="00383012001 DEPOSITO DE EFECTIVO, DEPOSITANTE: AGENCIA BOLIVIANA DE CORREOS, CONCEPTO: REGIONAL TARIJA 16-21/12/2024, CUENTA DE DEPOSITO: CUENTA UNICA DEL TESORO"/>
    <m/>
    <m/>
    <m/>
    <m/>
    <m/>
    <m/>
    <n v="0"/>
    <n v="2142"/>
    <s v="NO_CONCILIADO"/>
  </r>
  <r>
    <x v="24"/>
    <m/>
    <x v="24"/>
    <x v="1"/>
    <s v="O22478610002"/>
    <s v="BOD"/>
    <n v="2247861"/>
    <m/>
    <s v="00383012001 DEPOSITO DE EFECTIVO, DEPOSITANTE: AGENCIA BOLIVIANA DE CORREOS, CONCEPTO: REGIONAL SUCRE 16-21/12/2024, CUENTA DE DEPOSITO: CUENTA UNICA DEL TESORO"/>
    <m/>
    <m/>
    <m/>
    <m/>
    <m/>
    <m/>
    <n v="0"/>
    <n v="7275"/>
    <s v="NO_CONCILIADO"/>
  </r>
  <r>
    <x v="25"/>
    <m/>
    <x v="25"/>
    <x v="1"/>
    <s v="B22477090002"/>
    <s v="BOD"/>
    <n v="2247709"/>
    <m/>
    <s v="00119012001 DEP.DE CHEQ.AJENOS,RET.DE CAM.,CONCEPTO: DEVOLUCION DE REFRIGERIO PAGADO EN DEMASIA,DEP.: ADSIB , PROCEDENCIA: BANCO UNION S.A., CHEQUE: 237, FECHA DE EMISION:30/12/2024"/>
    <m/>
    <m/>
    <m/>
    <m/>
    <m/>
    <m/>
    <n v="0"/>
    <n v="150"/>
    <s v="NO_CONCILIADO"/>
  </r>
  <r>
    <x v="1"/>
    <m/>
    <x v="1"/>
    <x v="1"/>
    <s v="B22477100002"/>
    <s v="BOD"/>
    <n v="2247710"/>
    <m/>
    <s v="00099021001 DEP.DE CHEQ.AJENOS,RET.DE CAM.,CONCEPTO: DEVOLUCION DE PASAJES NACIONALES,DEP.: BOA , PROCEDENCIA: BANCO UNION S.A., CHEQUE: 19186, FECHA DE EMISION:20/12/2024"/>
    <m/>
    <m/>
    <m/>
    <m/>
    <m/>
    <m/>
    <n v="0"/>
    <n v="4062"/>
    <s v="NO_CONCILIADO"/>
  </r>
  <r>
    <x v="9"/>
    <m/>
    <x v="9"/>
    <x v="1"/>
    <s v="B22477200002"/>
    <s v="BOD"/>
    <n v="2247720"/>
    <m/>
    <s v="00578012002 DEP.DE CHEQ.AJENOS,RET.DE CAM.,CONCEPTO: REVERSION,DEP.: BOA , PROCEDENCIA: BANCO UNION S.A., CHEQUE: 19259, FECHA DE EMISION:03/01/2025"/>
    <m/>
    <m/>
    <m/>
    <m/>
    <m/>
    <m/>
    <n v="0"/>
    <n v="17752.8"/>
    <s v="NO_CONCILIADO"/>
  </r>
  <r>
    <x v="9"/>
    <m/>
    <x v="9"/>
    <x v="1"/>
    <s v="B22477220002"/>
    <s v="BOD"/>
    <n v="2247722"/>
    <m/>
    <s v="00578012002 DEP.DE CHEQ.AJENOS,RET.DE CAM.,CONCEPTO: REVERSION,DEP.: BOA , PROCEDENCIA: BANCO UNION S.A., CHEQUE: 19260, FECHA DE EMISION:03/01/2025"/>
    <m/>
    <m/>
    <m/>
    <m/>
    <m/>
    <m/>
    <n v="0"/>
    <n v="13367.14"/>
    <s v="NO_CONCILIADO"/>
  </r>
  <r>
    <x v="26"/>
    <m/>
    <x v="26"/>
    <x v="1"/>
    <s v="B22477310002"/>
    <s v="BOD"/>
    <n v="2247731"/>
    <m/>
    <s v="00047137004 DEP.DE CHEQ.AJENOS,RET.DE CAM.,CONCEPTO: DEV. SALDO,DEP.: ALIANZAS RURALES PAR III , PROCEDENCIA: BANCO UNION S.A., CHEQUE: 350, FECHA DE EMISION:30/12/2024"/>
    <m/>
    <m/>
    <m/>
    <m/>
    <m/>
    <m/>
    <n v="0"/>
    <n v="1648"/>
    <s v="NO_CONCILIADO"/>
  </r>
  <r>
    <x v="26"/>
    <m/>
    <x v="26"/>
    <x v="1"/>
    <s v="B22477320002"/>
    <s v="BOD"/>
    <n v="2247732"/>
    <m/>
    <s v="00047137004 DEP.DE CHEQ.AJENOS,RET.DE CAM.,CONCEPTO: DEV. SALDO,DEP.: ALIANZAS RURALES PAR III , PROCEDENCIA: BANCO UNION S.A., CHEQUE: 351, FECHA DE EMISION:30/12/2024"/>
    <m/>
    <m/>
    <m/>
    <m/>
    <m/>
    <m/>
    <n v="0"/>
    <n v="2122.73"/>
    <s v="NO_CONCILIADO"/>
  </r>
  <r>
    <x v="7"/>
    <m/>
    <x v="7"/>
    <x v="1"/>
    <s v="B22477530002"/>
    <s v="BOD"/>
    <n v="2247753"/>
    <m/>
    <s v="00099021001 DEP.DE CHEQ.AJENOS,RET.DE CAM.,CONCEPTO: DEV. ESTIPENDIOS,DEP.: TED. PANDO , PROCEDENCIA: BANCO UNION S.A., CHEQUE: 1699, FECHA DE EMISION:27/12/2024"/>
    <m/>
    <m/>
    <m/>
    <m/>
    <m/>
    <m/>
    <n v="0"/>
    <n v="49320"/>
    <s v="NO_CONCILIADO"/>
  </r>
  <r>
    <x v="1"/>
    <m/>
    <x v="1"/>
    <x v="1"/>
    <s v="B22477590002"/>
    <s v="BOD"/>
    <n v="2247759"/>
    <m/>
    <s v="00099021001 DEP.DE CHEQ.AJENOS,RET.DE CAM.,CONCEPTO: DEPÓSITO,DEP.: MARIA TERESA QUINTEROS IRIARTE , PROCEDENCIA: BANCO UNION S.A., CHEQUE: 211553, FECHA DE EMISION:03/01/2025"/>
    <m/>
    <m/>
    <m/>
    <m/>
    <m/>
    <m/>
    <n v="0"/>
    <n v="1200"/>
    <s v="NO_CONCILIADO"/>
  </r>
  <r>
    <x v="27"/>
    <m/>
    <x v="27"/>
    <x v="1"/>
    <s v="B22477610002"/>
    <s v="BOD"/>
    <n v="2247761"/>
    <m/>
    <s v="00291012008 DEP.DE CHEQ.AJENOS,RET.DE CAM.,CONCEPTO: DEPÓSITO,DEP.: VIVIANA AGUERO JUSTINIANO , PROCEDENCIA: BANCO UNION S.A., CHEQUE: 211554, FECHA DE EMISION:03/01/2025"/>
    <m/>
    <m/>
    <m/>
    <m/>
    <m/>
    <m/>
    <n v="0"/>
    <n v="15141.54"/>
    <s v="NO_CONCILIADO"/>
  </r>
  <r>
    <x v="24"/>
    <m/>
    <x v="24"/>
    <x v="1"/>
    <s v="O22478630002"/>
    <s v="BOD"/>
    <n v="2247863"/>
    <m/>
    <s v="00383012001 DEPOSITO DE EFECTIVO, DEPOSITANTE: AGENCIA BOLIVIANA DE CORREOS, CONCEPTO: REGIONAL LA PAZ 28/04/2023, CUENTA DE DEPOSITO: CUENTA UNICA DEL TESORO"/>
    <m/>
    <m/>
    <m/>
    <m/>
    <m/>
    <m/>
    <n v="0"/>
    <n v="318"/>
    <s v="NO_CONCILIADO"/>
  </r>
  <r>
    <x v="24"/>
    <m/>
    <x v="24"/>
    <x v="1"/>
    <s v="O22478640002"/>
    <s v="BOD"/>
    <n v="2247864"/>
    <m/>
    <s v="00383012001 DEPOSITO DE EFECTIVO, DEPOSITANTE: AGENCIA BOLIVIANA DE CORREOS, CONCEPTO: REGIONAL SUCRE 23-28/12/2024, CUENTA DE DEPOSITO: CUENTA UNICA DEL TESORO"/>
    <m/>
    <m/>
    <m/>
    <m/>
    <m/>
    <m/>
    <n v="0"/>
    <n v="2605"/>
    <s v="NO_CONCILIADO"/>
  </r>
  <r>
    <x v="24"/>
    <m/>
    <x v="24"/>
    <x v="1"/>
    <s v="O22478650002"/>
    <s v="BOD"/>
    <n v="2247865"/>
    <m/>
    <s v="00383012001 DEPOSITO DE EFECTIVO, DEPOSITANTE: AGENCIA BOLIVIANA DE CORREOS, CONCEPTO: REGIONAL BENI 19,23,24,26 Y 30/12/2024, CUENTA DE DEPOSITO: CUENTA UNICA DEL TESORO"/>
    <m/>
    <m/>
    <m/>
    <m/>
    <m/>
    <m/>
    <n v="0"/>
    <n v="450"/>
    <s v="NO_CONCILIADO"/>
  </r>
  <r>
    <x v="17"/>
    <m/>
    <x v="17"/>
    <x v="1"/>
    <s v="G29794070001"/>
    <s v="CVD"/>
    <n v="2979407"/>
    <m/>
    <s v="COBRO COSTOS DE PAPELERIA SEGUN TRANSFERENCIA DEL EXTERIOR POR ORDEN DE PETROLEO BRASILEIRO SA PETROBRAS REF.: YACIMIENTOS PETROLIFEROS FISCALES NO. EXB-GAS-307-24.1/2.2025 FECHA VALOR 3/01/2025 LIB. 00513012007 YPFB - RECURSOS NACIONALIZACIÓN"/>
    <m/>
    <m/>
    <m/>
    <m/>
    <m/>
    <m/>
    <n v="60"/>
    <n v="0"/>
    <s v="NO_CONCILIADO"/>
  </r>
  <r>
    <x v="14"/>
    <m/>
    <x v="14"/>
    <x v="1"/>
    <s v="Q21477090002"/>
    <s v="CRV"/>
    <n v="2147709"/>
    <m/>
    <s v="NUMERO DE LIBRETA CUT: 00099021001 OPERACIÓN E75 TRANSFERENCIA DE LA CUENTA FISCAL BUN A LA CUT EN MN TRANSF.FDOS.AL.BCB GOBIERNO AUTONOMO MUNICIPAL DE CHACARILLA CITE: GAMCH/MAE/HTA/NÂ°377/2024 CUENTA CUT 3987 LIBRETA NÂ° 00099021001"/>
    <m/>
    <m/>
    <m/>
    <m/>
    <m/>
    <m/>
    <n v="0"/>
    <n v="507949.6"/>
    <s v="NO_CONCILIADO"/>
  </r>
  <r>
    <x v="14"/>
    <m/>
    <x v="14"/>
    <x v="1"/>
    <s v="Q21477100002"/>
    <s v="CRV"/>
    <n v="2147710"/>
    <m/>
    <s v="NUMERO DE LIBRETA CUT: 00099021001 OPERACIÓN E75 TRANSFERENCIA DE LA CUENTA FISCAL BUN A LA CUT EN MN TRANSF.FDOS.AL.BCB GOBIERNO AUTONOMO MUNICIPAL PADCAYA, CITE: G.A.M.P./CITE DESPACHO - MAE/W.G.Q./M.R./NÂ°001/2025 CUENTA CUT 3987 LIBRETA NÂ° 00099021001"/>
    <m/>
    <m/>
    <m/>
    <m/>
    <m/>
    <m/>
    <n v="0"/>
    <n v="229112.7"/>
    <s v="NO_CONCILIADO"/>
  </r>
  <r>
    <x v="14"/>
    <m/>
    <x v="14"/>
    <x v="1"/>
    <s v="Q21477120002"/>
    <s v="CRV"/>
    <n v="2147712"/>
    <m/>
    <s v="NUMERO DE LIBRETA CUT: 00099021001 OPERACIÓN E75 TRANSFERENCIA DE LA CUENTA FISCAL BUN A LA CUT EN MN TRANSF.FDOS.AL.BCB GOBIERNO AUTONOMO MUNICIPAL DE COLQUIRI CITE: DESP/MAE/CITE NÂ°566/2025 CUENTA CUT 3987 LIBRETA NÂ° 00099021001"/>
    <m/>
    <m/>
    <m/>
    <m/>
    <m/>
    <m/>
    <n v="0"/>
    <n v="321.74"/>
    <s v="NO_CONCILIADO"/>
  </r>
  <r>
    <x v="17"/>
    <m/>
    <x v="17"/>
    <x v="1"/>
    <s v="G29794090001"/>
    <s v="CVD"/>
    <n v="2979409"/>
    <m/>
    <s v="COBRO COSTOS DE PAPELERIA SEGUN TRANSFERENCIA DEL EXTERIOR POR ORDEN DE GAS CORONA S A E C A (ASUNCION PARAGUAY) REF.: 931249600FS - S004864 FECHA VALOR 2/01/2025 LIB. 00513062002 YPFB - EXPORTACIÓN DE GLP Y OTROS-BOLIVIANOS"/>
    <m/>
    <m/>
    <m/>
    <m/>
    <m/>
    <m/>
    <n v="60"/>
    <n v="0"/>
    <s v="NO_CONCILIADO"/>
  </r>
  <r>
    <x v="28"/>
    <m/>
    <x v="28"/>
    <x v="1"/>
    <s v="S11156570001"/>
    <s v="PTV"/>
    <n v="1115657"/>
    <m/>
    <s v="||TRANSFERENCIA DE FONDOS POR PARTE DEL TGN, PARA PAGOS DE VALORES C EN M/N, CON FECHA DE VENCIMIENTO 03-01-2025, SEGÚN NOTA MEFP/VTCP/DGCP/UODP/N° 002/2025 DE FECHA 03-01-2025 DEL MINISTERIO DE ECONOMÍA Y FINANZAS PÚBLICAS, LIBRETA 00099021001 TGN - RECURSOS ORDINARIOS  MONEDA NACIONAL LIBRETA 00099021001 TGN - RECURSOS ORDINARIOS  MONEDA NACIONAL"/>
    <m/>
    <m/>
    <m/>
    <m/>
    <m/>
    <m/>
    <n v="52272466.109999999"/>
    <n v="0"/>
    <s v="NO_CONCILIADO"/>
  </r>
  <r>
    <x v="18"/>
    <m/>
    <x v="18"/>
    <x v="1"/>
    <s v="S11156580003"/>
    <s v="COB"/>
    <n v="1115658"/>
    <m/>
    <s v="||TRANSFERENCIA DE FONDOS SEGÚN MENSAJE SWIFT N°104, CORREO ELECTRÓNICO DE LA FECHA Y NOTA CITE: DGAC/10571/2024 (HRE-TGL-4549) DE FECHA 14/03/2024 DE LA DIRECCIÓN GENERAL DE AERONÁUTICA CIVIL. (SECTOR PÚBLICO). DÉBITO DE LA LIBRETA 00117012001 DGAC, REPOSICIÓN DE ÚTILES DE ESCRITORIO."/>
    <m/>
    <m/>
    <m/>
    <m/>
    <m/>
    <m/>
    <n v="60"/>
    <n v="0"/>
    <s v="NO_CONCILIADO"/>
  </r>
  <r>
    <x v="18"/>
    <m/>
    <x v="18"/>
    <x v="1"/>
    <s v="S11156660003"/>
    <s v="COB"/>
    <n v="1115666"/>
    <m/>
    <s v="||TRANSFERENCIA DE FONDOS S/G MENSAJES SWIFTS NROS. 91-123 EN ATENCIÓN A NOTA: DGAC/10571/2024 DE F.14/3/2024 (HRE-TGL-4549) ENVIADO POR LA DIRECCIÓN GENERAL DE AERONÁUTICA CIVIL (SECTOR PÚBLICO). DEBITO DE LA LIBRETA 00117012001 DGAC, REPOSICIÓN ÚTILES DE ESCRITORIO."/>
    <m/>
    <m/>
    <m/>
    <m/>
    <m/>
    <m/>
    <n v="60"/>
    <n v="0"/>
    <s v="NO_CONCILIADO"/>
  </r>
  <r>
    <x v="17"/>
    <m/>
    <x v="17"/>
    <x v="1"/>
    <s v="S11156870001"/>
    <s v="COB"/>
    <n v="1115687"/>
    <m/>
    <s v="'COBRO DE'||ÚTILES DE ESCRITORIO POR EL COMPROBANTE NRO.1115686 DE LA FECHA S/G. NOTA CITE GAFC-803/ DFC/URTE-0153/2024 DE F.26.03.2024 (HRE-TGL-5158) ENVIADA POR YACIMIENTOS PETROLIFEROS FISCALES BOLIVIANOS DÉBITO DE LA LIBRETA 00513022001 YPFB - OPERACIONES, REPOSICIÓN DE ÚTILES DE ESCRITORIO."/>
    <m/>
    <m/>
    <m/>
    <m/>
    <m/>
    <m/>
    <n v="60"/>
    <n v="0"/>
    <s v="NO_CONCILIADO"/>
  </r>
  <r>
    <x v="17"/>
    <m/>
    <x v="17"/>
    <x v="1"/>
    <s v="S11156550002"/>
    <s v="CRV"/>
    <n v="1115655"/>
    <m/>
    <s v="||DIFERENCIAL CAMBIARIO SOL.053409-22318 TRANSFERENCIA DE FONDOS AL EXTERIOR PAGO A FAVOR DE GALILEO TRADING DMCC EUR 6.814.481,61 EQUIV. A USD 6.989.641,60 EN COMPLEMENTO A COMPROBANTE S-1115654 DE LA FECHA LIB.00513012004 LBP-YPFB-UNICOMERCIAL (4030005415/1-2188907) DEVOLUCION DIF T/C"/>
    <m/>
    <m/>
    <m/>
    <m/>
    <m/>
    <m/>
    <n v="0"/>
    <n v="72094.460000000006"/>
    <s v="NO_CONCILIADO"/>
  </r>
  <r>
    <x v="17"/>
    <m/>
    <x v="17"/>
    <x v="1"/>
    <s v="S11156510002"/>
    <s v="CRV"/>
    <n v="1115651"/>
    <m/>
    <s v="||DIFERENCIAL CAMBIARIO SOL.053410-22317 TRANSFERENCIA DE FONDOS AL EXTERIOR PAGO A FAVOR DE GALILEO TRADING DMCC EUR 4.867.486,87 EQUIV. A USD 4.992.601,15 EN COMPLEMENTO A COMPROBANTE S-1115648 DE LA FECHA LIB.00099021001 TGN-RECURSOS ORDINARIOS (DEVOLUCION DIF T/C)"/>
    <m/>
    <m/>
    <m/>
    <m/>
    <m/>
    <m/>
    <n v="0"/>
    <n v="51496"/>
    <s v="NO_CONCILIADO"/>
  </r>
  <r>
    <x v="17"/>
    <m/>
    <x v="17"/>
    <x v="1"/>
    <s v="G29802060001"/>
    <s v="CVD"/>
    <n v="2980206"/>
    <m/>
    <s v="COBRO COSTOS DE PAPELERIA SEGUN TRANSFERENCIA DEL EXTERIOR POR ORDEN DE MTX COMERCIALIZADORA DE GAS LT (BRAZIL SAO PAULO) REF.: CRED INV YPFB/VPACF/GCGN DOGN-916 2024 FECHA VALOR 3/01/2025 LIB. 00513012015 YPFB-HEROES DEL CHACO-BS"/>
    <m/>
    <m/>
    <m/>
    <m/>
    <m/>
    <m/>
    <n v="60"/>
    <n v="0"/>
    <s v="NO_CONCILIADO"/>
  </r>
  <r>
    <x v="17"/>
    <m/>
    <x v="17"/>
    <x v="1"/>
    <s v="G29802090001"/>
    <s v="CVD"/>
    <n v="2980209"/>
    <m/>
    <s v="COBRO COSTOS DE PAPELERIA SEGUN TRANSFERENCIA DEL EXTERIOR POR ORDEN DE LIMA GAS S.A. (LIMA PERÚ) REF.: CRED 2025010300341716 - S003843 FECHA VALOR 3/01/2025 LIB. 00513062002 YPFB - EXPORTACIÓN DE GLP Y OTROS-BOLIVIANOS"/>
    <m/>
    <m/>
    <m/>
    <m/>
    <m/>
    <m/>
    <n v="60"/>
    <n v="0"/>
    <s v="NO_CONCILIADO"/>
  </r>
  <r>
    <x v="17"/>
    <m/>
    <x v="17"/>
    <x v="1"/>
    <s v="G29802150001"/>
    <s v="CVD"/>
    <n v="2980215"/>
    <m/>
    <s v="COBRO COSTOS DE PAPELERIA SEGUN TRANSFERENCIA DEL EXTERIOR POR ORDEN DE TRAFIGURA PUENTE LTD (SINGAPORE) REF.: CRED GAS NATURAL FECHA VALOR 3/01/2025 LIB. 00513012015 YPFB-HEROES DEL CHACO-BS"/>
    <m/>
    <m/>
    <m/>
    <m/>
    <m/>
    <m/>
    <n v="60"/>
    <n v="0"/>
    <s v="NO_CONCILIADO"/>
  </r>
  <r>
    <x v="17"/>
    <m/>
    <x v="17"/>
    <x v="1"/>
    <s v="G29802190001"/>
    <s v="CVD"/>
    <n v="2980219"/>
    <m/>
    <s v="COBRO COSTOS DE PAPELERIA SEGUN TRANSFERENCIA DEL EXTERIOR POR ORDEN DE TRAFIGURA PTE LTD (SINGAPORE) REF.: CRED GAS NATURAL FECHA VALOR 3/01/2025 LIB. 00513012015 YPFB-HEROES DEL CHACO-BS"/>
    <m/>
    <m/>
    <m/>
    <m/>
    <m/>
    <m/>
    <n v="60"/>
    <n v="0"/>
    <s v="NO_CONCILIADO"/>
  </r>
  <r>
    <x v="17"/>
    <m/>
    <x v="17"/>
    <x v="1"/>
    <s v="S11156540004"/>
    <s v="COB"/>
    <n v="1115654"/>
    <m/>
    <s v="||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
    <m/>
    <m/>
    <m/>
    <m/>
    <m/>
    <m/>
    <n v="96257.86"/>
    <n v="0"/>
    <s v="NO_CONCILIADO"/>
  </r>
  <r>
    <x v="17"/>
    <m/>
    <x v="17"/>
    <x v="1"/>
    <s v="S11156480004"/>
    <s v="COB"/>
    <n v="1115648"/>
    <m/>
    <s v="||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
    <m/>
    <m/>
    <m/>
    <m/>
    <m/>
    <m/>
    <n v="68858.47"/>
    <n v="0"/>
    <s v="NO_CONCILIADO"/>
  </r>
  <r>
    <x v="18"/>
    <m/>
    <x v="18"/>
    <x v="1"/>
    <s v="S11157020003"/>
    <s v="COB"/>
    <n v="1115702"/>
    <m/>
    <s v="||REGULARIZACIÓN DE NUESTRA OPERACIÓN N°1115689 DE LA FECHA EN ATENCIÓN A NOTA DGAC/10571/2024 (HRE-TSO-4549), CORREOS ELECTRÓNICOS ENVIADOS POR LA DGAC Y NAABOL (ORIGINAL CURSA EN COMP. N°11115701) (SECTOR PÚBLICO). DEBITO DE LA LIBRETA 00117012001 DGAC, REPOSICIÓN DE ÚTILES DE ESCRITORIO."/>
    <m/>
    <m/>
    <m/>
    <m/>
    <m/>
    <m/>
    <n v="60"/>
    <n v="0"/>
    <s v="NO_CONCILIADO"/>
  </r>
  <r>
    <x v="1"/>
    <m/>
    <x v="1"/>
    <x v="2"/>
    <s v="O22480400002"/>
    <s v="BOD"/>
    <n v="2248040"/>
    <m/>
    <s v="00099021001 DEPOSITO DE EFECTIVO, DEPOSITANTE: JORGE NINA BERNAL, CONCEPTO: DEVOLUCION, CUENTA DE DEPOSITO: CUENTA UNICA DEL TESORO"/>
    <m/>
    <m/>
    <m/>
    <m/>
    <m/>
    <m/>
    <n v="0"/>
    <n v="900"/>
    <s v="NO_CONCILIADO"/>
  </r>
  <r>
    <x v="1"/>
    <m/>
    <x v="1"/>
    <x v="2"/>
    <s v="O22480450002"/>
    <s v="BOD"/>
    <n v="2248045"/>
    <m/>
    <s v="00099021001 DEPOSITO DE EFECTIVO, DEPOSITANTE: HECTOR FAJARDO FERNANDEZ, CONCEPTO: DEVOLUCION, CUENTA DE DEPOSITO: CUENTA UNICA DEL TESORO"/>
    <m/>
    <m/>
    <m/>
    <m/>
    <m/>
    <m/>
    <n v="0"/>
    <n v="11025.64"/>
    <s v="NO_CONCILIADO"/>
  </r>
  <r>
    <x v="3"/>
    <m/>
    <x v="3"/>
    <x v="2"/>
    <s v="O22481200002"/>
    <s v="BOD"/>
    <n v="2248120"/>
    <m/>
    <s v="00046171101 DEPOSITO DE EFECTIVO, DEPOSITANTE: LABORATORIOS REX SRL, CONCEPTO: PAGO POR SANCION, CUENTA DE DEPOSITO: CUENTA UNICA DEL TESORO"/>
    <m/>
    <m/>
    <m/>
    <m/>
    <m/>
    <m/>
    <n v="0"/>
    <n v="1917"/>
    <s v="NO_CONCILIADO"/>
  </r>
  <r>
    <x v="13"/>
    <m/>
    <x v="13"/>
    <x v="2"/>
    <s v="O22481690002"/>
    <s v="BOD"/>
    <n v="2248169"/>
    <m/>
    <s v="00099021001 DEPOSITO DE EFECTIVO, DEPOSITANTE: ESPERANZA AGUILAR ZEBALLOS, CONCEPTO: DEVOLUCION HABERES POR SOBREPASAR LETRA A POLICIA BOLIVIANA, CUENTA DE DEPOSITO: CUENTA UNICA DEL TESORO/DJBR"/>
    <m/>
    <m/>
    <m/>
    <m/>
    <m/>
    <m/>
    <n v="0"/>
    <n v="10000"/>
    <s v="NO_CONCILIADO"/>
  </r>
  <r>
    <x v="29"/>
    <m/>
    <x v="29"/>
    <x v="2"/>
    <s v="O22481740002"/>
    <s v="BOD"/>
    <n v="2248174"/>
    <m/>
    <s v="00206012001 DEPOSITO DE EFECTIVO, DEPOSITANTE: INSTITUTO NACIONAL DE ESTADISTICA, CONCEPTO: DEPÓSITO POR VENTAS DE LA OFICINA CENTRAL LA PAZ FECHA 03/01/2025, CUENTA DE DEPOSITO: CUENTA UNICA DEL TESORO"/>
    <m/>
    <m/>
    <m/>
    <m/>
    <m/>
    <m/>
    <n v="0"/>
    <n v="46.6"/>
    <s v="NO_CONCILIADO"/>
  </r>
  <r>
    <x v="30"/>
    <m/>
    <x v="30"/>
    <x v="2"/>
    <s v="B22481220002"/>
    <s v="BOD"/>
    <n v="2248122"/>
    <m/>
    <s v="00099021001 DEP.DE CHEQ.AJENOS,RET.DE CAM.,CONCEPTO: DEVOLUCION DE CC SEPTIEMBRE 2024,DEP.: LA VITALICIA SEGUROS Y REASEGUROS DE VIDA S.A. , PROCEDENCIA: BANCO BISA S.A., CHEQUE: 80818, FECHA DE EMISION:06/01/2025"/>
    <m/>
    <m/>
    <m/>
    <m/>
    <m/>
    <m/>
    <n v="0"/>
    <n v="7735.3"/>
    <s v="NO_CONCILIADO"/>
  </r>
  <r>
    <x v="15"/>
    <m/>
    <x v="15"/>
    <x v="2"/>
    <s v="B22481190002"/>
    <s v="BOD"/>
    <n v="2248119"/>
    <m/>
    <s v="00283012002 DEP.DE CHEQ.AJENOS,RET.DE CAM.,CONCEPTO: PAGO DE CREDENCIALES POR REPOSICION,DEP.: AN-GERENCIA REGIONAL LA PAZ , PROCEDENCIA: BANCO UNION S.A., CHEQUE: 2819, FECHA DE EMISION:31/12/2024"/>
    <m/>
    <m/>
    <m/>
    <m/>
    <m/>
    <m/>
    <n v="0"/>
    <n v="357.37"/>
    <s v="NO_CONCILIADO"/>
  </r>
  <r>
    <x v="27"/>
    <m/>
    <x v="27"/>
    <x v="2"/>
    <s v="B22480750002"/>
    <s v="BOD"/>
    <n v="2248075"/>
    <m/>
    <s v="00291012008 DEP.DE CHEQ.AJENOS,RET.DE CAM.,CONCEPTO: DEPÓSITO,DEP.: VIVIANA AGUERO JUSTINIANO , PROCEDENCIA: BANCO UNION S.A., CHEQUE: 211555, FECHA DE EMISION:06/01/2025"/>
    <m/>
    <m/>
    <m/>
    <m/>
    <m/>
    <m/>
    <n v="0"/>
    <n v="16810.3"/>
    <s v="NO_CONCILIADO"/>
  </r>
  <r>
    <x v="12"/>
    <m/>
    <x v="12"/>
    <x v="2"/>
    <s v="B22480410002"/>
    <s v="BOD"/>
    <n v="2248041"/>
    <m/>
    <s v="00099021001 DEP.DE CHEQ.AJENOS,RET.DE CAM.,CONCEPTO: INCAPACIDADES,DEP.: CAJA NACIONAL DE SALUD, PROCEDENCIA: BANCO UNION S.A., CHEQUE: 37948, FECHA DE EMISION:30/12/2024_x000a_DT - 010 - P - 3193"/>
    <m/>
    <m/>
    <m/>
    <m/>
    <m/>
    <m/>
    <n v="0"/>
    <n v="416"/>
    <s v="NO_CONCILIADO"/>
  </r>
  <r>
    <x v="31"/>
    <m/>
    <x v="31"/>
    <x v="2"/>
    <s v="B22480410002"/>
    <s v="BOD"/>
    <n v="2248041"/>
    <m/>
    <s v="00099021001 DEP.DE CHEQ.AJENOS,RET.DE CAM.,CONCEPTO: INCAPACIDADES,DEP.: CAJA NACIONAL DE SALUD, PROCEDENCIA: BANCO UNION S.A., CHEQUE: 37948, FECHA DE EMISION:30/12/2024_x000a_DT - 010 - P - 3193"/>
    <m/>
    <m/>
    <m/>
    <m/>
    <m/>
    <m/>
    <n v="0"/>
    <n v="6981.21"/>
    <s v="NO_CONCILIADO"/>
  </r>
  <r>
    <x v="31"/>
    <m/>
    <x v="31"/>
    <x v="2"/>
    <s v="B22480410002"/>
    <s v="BOD"/>
    <n v="2248041"/>
    <m/>
    <s v="00099021001 DEP.DE CHEQ.AJENOS,RET.DE CAM.,CONCEPTO: INCAPACIDADES,DEP.: CAJA NACIONAL DE SALUD, PROCEDENCIA: BANCO UNION S.A., CHEQUE: 37948, FECHA DE EMISION:30/12/2024_x000a_DT - 010 - P - 3193"/>
    <m/>
    <m/>
    <m/>
    <m/>
    <m/>
    <m/>
    <n v="0"/>
    <n v="1363.95"/>
    <s v="NO_CONCILIADO"/>
  </r>
  <r>
    <x v="30"/>
    <m/>
    <x v="30"/>
    <x v="2"/>
    <s v="B22481260002"/>
    <s v="BOD"/>
    <n v="2248126"/>
    <m/>
    <s v="00099021001 DEP.DE CHEQ.AJENOS,RET.DE CAM.,CONCEPTO: DEVOLUCION DE CC SEPTIEMBRE 2024,DEP.: LA VITALICIA SEGUROS Y REASEGUROS DE VIDA S.A. , PROCEDENCIA: BANCO BISA S.A., CHEQUE: 1869265, FECHA DE EMISION:06/01/2025"/>
    <m/>
    <m/>
    <m/>
    <m/>
    <m/>
    <m/>
    <n v="0"/>
    <n v="9347.94"/>
    <s v="NO_CONCILIADO"/>
  </r>
  <r>
    <x v="32"/>
    <m/>
    <x v="32"/>
    <x v="2"/>
    <s v="Q21484180002"/>
    <s v="CRV"/>
    <n v="2148418"/>
    <m/>
    <s v="NUMERO DE LIBRETA CUT: 03420102001 OPERACIÓN E18 TRANSFERENCIA DEL SISTEMA FINANCIERO POR CUENTA DE TERCEROS A LA CUT TRANSFERENCIA DE RECURSOS FIDEICOMISO AEVIVIENDA SALDOS NO UTILIZADOS A DICIEMBRE 2024"/>
    <m/>
    <m/>
    <m/>
    <m/>
    <m/>
    <m/>
    <n v="0"/>
    <n v="4723689.6900000004"/>
    <s v="NO_CONCILIADO"/>
  </r>
  <r>
    <x v="28"/>
    <m/>
    <x v="28"/>
    <x v="2"/>
    <s v="G29811360003"/>
    <s v="COB"/>
    <n v="19592"/>
    <m/>
    <s v="PAGO A BID PRÉSTAMO 3487/BL-BO VCTO. 06-01-2025 POR CUENTA DE TGN , NTI. 019592 VALOR 06-01-2025 CAPITAL USD 2.327.020,41 INTERESES USD 1.832.360,56 CTA. 3987 CUENTA UNICA DEL TESORO LIB. 00099021001 REF.: COMISIONES BANCARIAS"/>
    <m/>
    <m/>
    <m/>
    <m/>
    <m/>
    <m/>
    <n v="28893.35"/>
    <n v="0"/>
    <s v="NO_CONCILIADO"/>
  </r>
  <r>
    <x v="14"/>
    <m/>
    <x v="14"/>
    <x v="2"/>
    <s v="Q21488260002"/>
    <s v="CRV"/>
    <n v="2148826"/>
    <m/>
    <s v="NUMERO DE LIBRETA CUT: 00099021001 OPERACIÓN E75 TRANSFERENCIA DE LA CUENTA FISCAL BUN A LA CUT EN MN TRANSF.FDOS.AL.BCB GOBIERNO AUTONOMO MUNICIPAL DE SORACACHI, CITE: G.A.M.S/ NÂ° 002/2025 CUENTA CUT 3987 LIBRETA NÂ° 00099021001"/>
    <m/>
    <m/>
    <m/>
    <m/>
    <m/>
    <m/>
    <n v="0"/>
    <n v="3402995.88"/>
    <s v="NO_CONCILIADO"/>
  </r>
  <r>
    <x v="14"/>
    <m/>
    <x v="14"/>
    <x v="2"/>
    <s v="Q21488270002"/>
    <s v="CRV"/>
    <n v="2148827"/>
    <m/>
    <s v="NUMERO DE LIBRETA CUT: 00099021001 OPERACIÓN E75 TRANSFERENCIA DE LA CUENTA FISCAL BUN A LA CUT EN MN TRANSF.FDOS.AL.BCB GOBIERNO AUTONOMO MUNICIPAL DE ESCOMA CITE: GAME/MAE/COAY/N.001/2025 CUENTA CUT 3987 LIBRETA NÂ° 00099021001"/>
    <m/>
    <m/>
    <m/>
    <m/>
    <m/>
    <m/>
    <n v="0"/>
    <n v="504561.02"/>
    <s v="NO_CONCILIADO"/>
  </r>
  <r>
    <x v="14"/>
    <m/>
    <x v="14"/>
    <x v="2"/>
    <s v="Q21488290002"/>
    <s v="CRV"/>
    <n v="2148829"/>
    <m/>
    <s v="NUMERO DE LIBRETA CUT: 00099021001 OPERACIÓN E75 TRANSFERENCIA DE LA CUENTA FISCAL BUN A LA CUT EN MN TRANSF.FDOS.AL.BCB GOBIERNO AUTONOMO MUNICIPAL DE ESCOMA CITE: GAME/MAE/COAY/N.002/2025 CUENTA CUT 3987 LIBRETA NÂ° 00099021001"/>
    <m/>
    <m/>
    <m/>
    <m/>
    <m/>
    <m/>
    <n v="0"/>
    <n v="658768.18000000005"/>
    <s v="NO_CONCILIADO"/>
  </r>
  <r>
    <x v="14"/>
    <m/>
    <x v="14"/>
    <x v="2"/>
    <s v="Q21488300002"/>
    <s v="CRV"/>
    <n v="2148830"/>
    <m/>
    <s v="NUMERO DE LIBRETA CUT: 00099021001 OPERACIÓN E75 TRANSFERENCIA DE LA CUENTA FISCAL BUN A LA CUT EN MN TRANSF.FDOS.AL.BCB GOBIERNO AUTONOMO MUNICIPAL DE HUMANATA CITE: GAMH/MAE/V.CH.M./001/2025 CUENTA CUT 3987 LIBRETA NÂ° 00099021001"/>
    <m/>
    <m/>
    <m/>
    <m/>
    <m/>
    <m/>
    <n v="0"/>
    <n v="593970.37"/>
    <s v="NO_CONCILIADO"/>
  </r>
  <r>
    <x v="28"/>
    <m/>
    <x v="28"/>
    <x v="2"/>
    <s v="G29817330001"/>
    <s v="NTI"/>
    <n v="19599"/>
    <m/>
    <s v="PAGO PRÉSTAMO VAR.ACRE.BILAT. VARIOS CLUB DE PARIS VCTO. 04-01-2025 POR CUENTA DE TGN, SEGÚN NOTA MEFP/VTCP/DGCP/UODP/No 001/2025 DE 03-01-2025, VALOR 06-01-2025 CAPITAL UFV 13.312.330,76 INTERESES UFV 1.147.717,22 CTA. 3987 CUENTA UNICA DEL TESORO LIB. 00099021001"/>
    <m/>
    <m/>
    <m/>
    <m/>
    <m/>
    <m/>
    <n v="37337434.490000002"/>
    <n v="0"/>
    <s v="NO_CONCILIADO"/>
  </r>
  <r>
    <x v="28"/>
    <m/>
    <x v="28"/>
    <x v="2"/>
    <s v="G29817330003"/>
    <s v="COB"/>
    <n v="19599"/>
    <m/>
    <s v="PAGO PRÉSTAMO VAR.ACRE.BILAT. VARIOS CLUB DE PARIS VCTO. 04-01-2025 POR CUENTA DE TGN, SEGÚN NOTA MEFP/VTCP/DGCP/UODP/No 001/2025 DE 03-01-2025, VALOR 06-01-2025 CAPITAL UFV 13.312.330,76 INTERESES UFV 1.147.717,22 CTA. 3987 CUENTA UNICA DEL TESORO LIB. 00099021001 REF.: COMISIONES BANCARIAS"/>
    <m/>
    <m/>
    <m/>
    <m/>
    <m/>
    <m/>
    <n v="37397.43"/>
    <n v="0"/>
    <s v="NO_CONCILIADO"/>
  </r>
  <r>
    <x v="33"/>
    <m/>
    <x v="33"/>
    <x v="2"/>
    <s v="S11157260002"/>
    <s v="CRV"/>
    <n v="1115726"/>
    <m/>
    <s v="||TRANSFERENCIA DE FONDOS S/G MENSAJES SWIFT NROS. 217 Y 216 DE LA FECHA. Y NOTA CITE ABE-DGE 166/2024 DE LA AGENCIA BOLIVIANA DE CORREOS DE F.6.03.2024 (SECTOR PÚBLICO) A LA LIBRETA 585012001 - AGENCIA BOLIVIANA ESPACIAL-ABE ; P/CTA DE IKO MEDIA GROUP AG"/>
    <m/>
    <m/>
    <m/>
    <m/>
    <m/>
    <m/>
    <n v="0"/>
    <n v="68428.5"/>
    <s v="NO_CONCILIADO"/>
  </r>
  <r>
    <x v="18"/>
    <m/>
    <x v="18"/>
    <x v="2"/>
    <s v="S11157410003"/>
    <s v="COB"/>
    <n v="1115741"/>
    <m/>
    <s v="||REGULARIZACIÓN DE NUESTRA OPERACIÓN NRO.1115720 DE LA FECHA SEGÚN DOCUMENTACIÓN ADJUNTA Y NOTA DGAC/10571/2024 (HRE-TSO-4549), ENVIADA POR LA DIRECCIÓN GENERAL DE AERONÁUTICA CIVIL DEBITO DE LA LIBRETA 00117012001 DGAC, REPOSICIÓN DE ÚTILES DE ESCRITORIO."/>
    <m/>
    <m/>
    <m/>
    <m/>
    <m/>
    <m/>
    <n v="60"/>
    <n v="0"/>
    <s v="NO_CONCILIADO"/>
  </r>
  <r>
    <x v="18"/>
    <m/>
    <x v="18"/>
    <x v="2"/>
    <s v="S11157460003"/>
    <s v="COB"/>
    <n v="1115746"/>
    <m/>
    <s v="||REGULARIZACIÓN DE NUESTRA OPERACIÓN N° 1115722 DE LA FECHA SEGÚN CORREO ELECTRONICO DE LA FECHA Y NOTA CITE CITE DGAC/10571/2024 DE F.14.03.2024 (HRE-TGL-4549) ENVIADA POR LA DIRECCION GENERAL DE AERONAUTICA CIVIL. DEBITO DE LA LIBRETA 00117012001 DGAC, REPOSICIÓN DE ÚTILES DE ESCRITORIO."/>
    <m/>
    <m/>
    <m/>
    <m/>
    <m/>
    <m/>
    <n v="60"/>
    <n v="0"/>
    <s v="NO_CONCILIADO"/>
  </r>
  <r>
    <x v="7"/>
    <m/>
    <x v="7"/>
    <x v="3"/>
    <s v="O22484300002"/>
    <s v="BOD"/>
    <n v="2248430"/>
    <m/>
    <s v="00670012003 DEPOSITO DE EFECTIVO, DEPOSITANTE: MARIA LUCIA GOMEZ RIVERO, CONCEPTO: DEPÓSITO, CUENTA DE DEPOSITO: CUENTA UNICA DEL TESORO"/>
    <m/>
    <m/>
    <m/>
    <m/>
    <m/>
    <m/>
    <n v="0"/>
    <n v="45"/>
    <s v="NO_CONCILIADO"/>
  </r>
  <r>
    <x v="27"/>
    <m/>
    <x v="27"/>
    <x v="3"/>
    <s v="O22485090002"/>
    <s v="BOD"/>
    <n v="2248509"/>
    <m/>
    <s v="00099021001 DEPOSITO DE EFECTIVO, DEPOSITANTE: ADMINISTRADORA BOLIVIANA DE CARRETERAS-ABC, CONCEPTO: INCAPACIDAD TEMPORAL (JULIO CESAR BARRIONUEVO), CUENTA DE DEPOSITO: CUENTA UNICA DEL TESORO"/>
    <m/>
    <m/>
    <m/>
    <m/>
    <m/>
    <m/>
    <n v="0"/>
    <n v="2097.4499999999998"/>
    <s v="NO_CONCILIADO"/>
  </r>
  <r>
    <x v="34"/>
    <m/>
    <x v="34"/>
    <x v="3"/>
    <s v="O22485390002"/>
    <s v="BOD"/>
    <n v="2248539"/>
    <m/>
    <s v="00016011101 DEPOSITO DE EFECTIVO, DEPOSITANTE: LIBRERIA DE MINISTERIO DE EDUCACION, CONCEPTO: VENTA DE MATERIAL BIBLIOGRAFICO Y/O MULTIMEDIA DE LA LIBRERIA DEL MINISTERIO DE EDUCACION, CUENTA DE DEPOSITO: CUENTA UNICA DEL TESORO"/>
    <m/>
    <m/>
    <m/>
    <m/>
    <m/>
    <m/>
    <n v="0"/>
    <n v="248"/>
    <s v="NO_CONCILIADO"/>
  </r>
  <r>
    <x v="10"/>
    <m/>
    <x v="10"/>
    <x v="3"/>
    <s v="O22485480002"/>
    <s v="BOD"/>
    <n v="2248548"/>
    <m/>
    <s v="00020051101 DEPOSITO DE EFECTIVO, DEPOSITANTE: IVAN QUINO ALIAGA, CONCEPTO: DEPÓSITO, CUENTA DE DEPOSITO: CUENTA UNICA DEL TESORO"/>
    <m/>
    <m/>
    <m/>
    <m/>
    <m/>
    <m/>
    <n v="0"/>
    <n v="1.5"/>
    <s v="NO_CONCILIADO"/>
  </r>
  <r>
    <x v="3"/>
    <m/>
    <x v="3"/>
    <x v="3"/>
    <s v="O22485600002"/>
    <s v="BOD"/>
    <n v="2248560"/>
    <m/>
    <s v="00046041101 DEPOSITO DE EFECTIVO, DEPOSITANTE: SANDRA YAKELIN PACO VALLEJOS, CONCEPTO: DEV. VIATICOS, CUENTA DE DEPOSITO: CUENTA UNICA DEL TESORO"/>
    <m/>
    <m/>
    <m/>
    <m/>
    <m/>
    <m/>
    <n v="0"/>
    <n v="222"/>
    <s v="NO_CONCILIADO"/>
  </r>
  <r>
    <x v="5"/>
    <m/>
    <x v="5"/>
    <x v="3"/>
    <s v="O22485700002"/>
    <s v="BOD"/>
    <n v="2248570"/>
    <m/>
    <s v="00099021001 DEPOSITO DE EFECTIVO, DEPOSITANTE: AYGC FOTOCOPIAS, CONCEPTO: PAGO DE LUZ MINISTERIO DE JUSTICIA, CUENTA DE DEPOSITO: CUENTA UNICA DEL TESORO"/>
    <m/>
    <m/>
    <m/>
    <m/>
    <m/>
    <m/>
    <n v="0"/>
    <n v="450"/>
    <s v="NO_CONCILIADO"/>
  </r>
  <r>
    <x v="35"/>
    <m/>
    <x v="35"/>
    <x v="3"/>
    <s v="B22484210002"/>
    <s v="BOD"/>
    <n v="2248421"/>
    <m/>
    <s v="00099021001 DEP.DE CHEQ.AJENOS,RET.DE CAM.,CONCEPTO: POR FALTAS DEL PERSONAL MES 11/2024 PLANILLA N°63,DEP.: ANH , PROCEDENCIA: BANCO UNION S.A., CHEQUE: 7825, FECHA DE EMISION:03/01/2025"/>
    <m/>
    <m/>
    <m/>
    <m/>
    <m/>
    <m/>
    <n v="0"/>
    <n v="8161.9"/>
    <s v="NO_CONCILIADO"/>
  </r>
  <r>
    <x v="35"/>
    <m/>
    <x v="35"/>
    <x v="3"/>
    <s v="B22484220002"/>
    <s v="BOD"/>
    <n v="2248422"/>
    <m/>
    <s v="00099021001 DEP.DE CHEQ.AJENOS,RET.DE CAM.,CONCEPTO: POR FALTAS DE CONSULTORES DE LINEA MES 08/2024 PLANILLA N°60,DEP.: ANH , PROCEDENCIA: BANCO UNION S.A., CHEQUE: 7824, FECHA DE EMISION:03/01/2025"/>
    <m/>
    <m/>
    <m/>
    <m/>
    <m/>
    <m/>
    <n v="0"/>
    <n v="859.43"/>
    <s v="NO_CONCILIADO"/>
  </r>
  <r>
    <x v="14"/>
    <m/>
    <x v="14"/>
    <x v="3"/>
    <s v="B22484290002"/>
    <s v="BOD"/>
    <n v="2248429"/>
    <m/>
    <s v="00099021001 DEP.DE CHEQ.AJENOS,RET.DE CAM.,CONCEPTO: DEVOLUCION DE RECURSOS NO EJECUTADOS,DEP.: GAM COMBAYA , PROCEDENCIA: BANCO UNION S.A., CHEQUE: 4439, FECHA DE EMISION:31/12/2024"/>
    <m/>
    <m/>
    <m/>
    <m/>
    <m/>
    <m/>
    <n v="0"/>
    <n v="8193.4500000000007"/>
    <s v="NO_CONCILIADO"/>
  </r>
  <r>
    <x v="26"/>
    <m/>
    <x v="26"/>
    <x v="3"/>
    <s v="B22484800002"/>
    <s v="BOD"/>
    <n v="2248480"/>
    <m/>
    <s v="00047377001 DEP.DE CHEQ.AJENOS,RET.DE CAM.,CONCEPTO: DEVOLUCION FONDO ROTATIVO,DEP.: LARISSA PEREZ , PROCEDENCIA: BANCO UNION S.A., CHEQUE: 128, FECHA DE EMISION:31/12/2024"/>
    <m/>
    <m/>
    <m/>
    <m/>
    <m/>
    <m/>
    <n v="0"/>
    <n v="186"/>
    <s v="NO_CONCILIADO"/>
  </r>
  <r>
    <x v="17"/>
    <m/>
    <x v="17"/>
    <x v="3"/>
    <s v="G29825590001"/>
    <s v="CVD"/>
    <n v="2982559"/>
    <m/>
    <s v="COBRO COSTOS DE PAPELERIA POR REGULARIZACION DE TRANSFERENCIA DEL EXTERIOR POR ORDEN DE PUMA ENERGY PARAGUAY SA (ASUNCIÓN PARAGUAY) REF.: S0650033700201 FECHA VALOR 3/01/2025 LIB. 00513062002 YPFB - EXPORTACIÓN DE GLP Y OTROS-BOLIVIANOS"/>
    <m/>
    <m/>
    <m/>
    <m/>
    <m/>
    <m/>
    <n v="60"/>
    <n v="0"/>
    <s v="NO_CONCILIADO"/>
  </r>
  <r>
    <x v="23"/>
    <m/>
    <x v="23"/>
    <x v="3"/>
    <s v="G29825390004"/>
    <s v="DVD"/>
    <n v="22384"/>
    <m/>
    <s v="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
    <m/>
    <m/>
    <m/>
    <m/>
    <m/>
    <m/>
    <n v="191824"/>
    <n v="0"/>
    <s v="NO_CONCILIADO"/>
  </r>
  <r>
    <x v="36"/>
    <m/>
    <x v="36"/>
    <x v="3"/>
    <s v="J06239230002"/>
    <s v="DAU"/>
    <n v="10707555"/>
    <m/>
    <s v="A:00373024105 Débito Automático por incumplimiento del Gobierno Autónomo Municipal de Roboré (GAM ROB) – Santa Cruz, correspondiente al Convenio Intergubernativo de Financiamiento FDI/CONV/N°316/2017, suscrito entre el FDI y el GAM ROB correspondiente al proyecto “Mejoramiento de la Actividad Pecuaria con Recuperación de Barbecho en 16 Comunidades del Municipio de Roboré”, de fecha 09 de julio de 2019."/>
    <m/>
    <m/>
    <m/>
    <m/>
    <m/>
    <m/>
    <n v="0"/>
    <n v="1000000"/>
    <s v="NO_CONCILIADO"/>
  </r>
  <r>
    <x v="28"/>
    <m/>
    <x v="28"/>
    <x v="3"/>
    <s v="G29828020003"/>
    <s v="COB"/>
    <n v="19562"/>
    <m/>
    <s v="PAGO A CAF PRÉSTAMO CFA012050 VCTO. 07-01-2025 POR CUENTA DE TGN , NTI. 019562 VALOR 07-01-2025 INTERESES USD 472.288,45 COMISIONES USD 56.037,45 CTA. 3987 CUENTA UNICA DEL TESORO LIB. 00099021001 REF.: COMISIONES BANCARIAS"/>
    <m/>
    <m/>
    <m/>
    <m/>
    <m/>
    <m/>
    <n v="3984.34"/>
    <n v="0"/>
    <s v="NO_CONCILIADO"/>
  </r>
  <r>
    <x v="15"/>
    <m/>
    <x v="15"/>
    <x v="3"/>
    <s v="Q21493980002"/>
    <s v="CRV"/>
    <n v="2149398"/>
    <m/>
    <s v="NUMERO DE LIBRETA CUT: 00283012001 OPERACIÓN E18 TRANSFERENCIA DEL SISTEMA FINANCIERO POR CUENTA DE TERCEROS A LA CUT SOL. ESC. DE SOCIEDAD JENNEFER S.R.L."/>
    <m/>
    <m/>
    <m/>
    <m/>
    <m/>
    <m/>
    <n v="0"/>
    <n v="5964.32"/>
    <s v="NO_CONCILIADO"/>
  </r>
  <r>
    <x v="14"/>
    <m/>
    <x v="14"/>
    <x v="3"/>
    <s v="Q21495450002"/>
    <s v="CRV"/>
    <n v="2149545"/>
    <m/>
    <s v="NUMERO DE LIBRETA CUT: 00099021001 OPERACIÓN E75 TRANSFERENCIA DE LA CUENTA FISCAL BUN A LA CUT EN MN TRANSF.FDOS.AL.BCB UNIVERSIDAD AMAZONICA DE PANDO CITE DAF/TESORERIA NÂ° 004/2025 CUENTA CUT 3987 LIBRETA NÂ° 00099021001"/>
    <m/>
    <m/>
    <m/>
    <m/>
    <m/>
    <m/>
    <n v="0"/>
    <n v="1417067.77"/>
    <s v="NO_CONCILIADO"/>
  </r>
  <r>
    <x v="14"/>
    <m/>
    <x v="14"/>
    <x v="3"/>
    <s v="Q21495460002"/>
    <s v="CRV"/>
    <n v="2149546"/>
    <m/>
    <s v="NUMERO DE LIBRETA CUT: 00099021001 OPERACIÓN E75 TRANSFERENCIA DE LA CUENTA FISCAL BUN A LA CUT EN MN TRANSF.FDOS.AL.BCB GOBIERNO AUTONOMO MUNICIPAL DE COLLANA CITE: G.A.M.C./MAE.E./RJPE/NRO 001/2025 CUENTA CUT 3987 LIBRETA NÂ° 00099021001"/>
    <m/>
    <m/>
    <m/>
    <m/>
    <m/>
    <m/>
    <n v="0"/>
    <n v="1545243.2"/>
    <s v="NO_CONCILIADO"/>
  </r>
  <r>
    <x v="37"/>
    <m/>
    <x v="37"/>
    <x v="3"/>
    <s v="G29834120002"/>
    <s v="CRV"/>
    <n v="2983412"/>
    <m/>
    <s v="TRANSFERENCIA DEL EXTERIOR SEGUN SWIFT NO.228 Y NO.227 DE FECHA 07/01/2025 ORDENANTE: CAMMESA (BUENOS AIRES) REF.: CRED TRB0540669284000 LIB. 00514012005 ENDE-Bs. ING EGR INTERCAMBIO INTERNAL ENERGIA ELECTRICA"/>
    <m/>
    <m/>
    <m/>
    <m/>
    <m/>
    <m/>
    <n v="0"/>
    <n v="8995114.8399999999"/>
    <s v="NO_CONCILIADO"/>
  </r>
  <r>
    <x v="37"/>
    <m/>
    <x v="37"/>
    <x v="3"/>
    <s v="G29834130001"/>
    <s v="CVD"/>
    <n v="2983413"/>
    <m/>
    <s v="COBRO COSTOS DE PAPELERIA SEGUN TRANSFERENCIA DEL EXTERIOR POR ORDEN DE CAMMESA (BUENOS AIRES) REF.: CRED TRB0540669284000 LIB. 00514012005 ENDE-Bs. ING EGR INTERCAMBIO INTERNAL ENERGIA ELECTRICA"/>
    <m/>
    <m/>
    <m/>
    <m/>
    <m/>
    <m/>
    <n v="60"/>
    <n v="0"/>
    <s v="NO_CONCILIADO"/>
  </r>
  <r>
    <x v="38"/>
    <m/>
    <x v="38"/>
    <x v="3"/>
    <s v="Q21496800002"/>
    <s v="CRV"/>
    <n v="2149680"/>
    <m/>
    <s v="NUMERO DE LIBRETA CUT: 00010011101 OPERACIÓN E18 TRANSFERENCIA DEL SISTEMA FINANCIERO POR CUENTA DE TERCEROS A LA CUT SOL. ESC. DE DHL SRL"/>
    <m/>
    <m/>
    <m/>
    <m/>
    <m/>
    <m/>
    <n v="0"/>
    <n v="283.55"/>
    <s v="NO_CONCILIADO"/>
  </r>
  <r>
    <x v="18"/>
    <m/>
    <x v="18"/>
    <x v="3"/>
    <s v="S11158270003"/>
    <s v="COB"/>
    <n v="1115827"/>
    <m/>
    <s v="||TRANSFERENCIA DE FONDOS S/G MENSAJES SWIFT NROS. 281 Y 249 DE LA FECHA Y NOTA CITE DGAC/10571/2024 DE F.14.03.2024 (HRE-TGL-4549) DE LA DIRECCION GENERAL DE AERONAUTICA CIVIL (SECTOR PÚBLICO). DEBITO DE LA LIBRETA 00117012001 DGAC, REPOSICIÓN DE ÚTILES DE ESCRITORIO."/>
    <m/>
    <m/>
    <m/>
    <m/>
    <m/>
    <m/>
    <n v="60"/>
    <n v="0"/>
    <s v="NO_CONCILIADO"/>
  </r>
  <r>
    <x v="17"/>
    <m/>
    <x v="17"/>
    <x v="3"/>
    <s v="S11158370001"/>
    <s v="COB"/>
    <n v="1115837"/>
    <m/>
    <s v="'COBRO DE'||ÚTILES DE ESCRITORIO POR EL COMPROBANTE NRO. 1115835 DE LA FECHA, S/G. NOTA GAFC-0803/DFC/URTE-0153/2024 DE FECHA 26/3/2024 (HRE-TGL-5158) ENVIADO POR YACIMIENTOS PETROLÍFEROS FISCALES BOLIVIANOS. DÉBITO DE LA LIBRETA 00513022001 YPFB-&quot;OPERACIONES&quot; COBRO DE ÚTILES DE ESCRITORIO."/>
    <m/>
    <m/>
    <m/>
    <m/>
    <m/>
    <m/>
    <n v="60"/>
    <n v="0"/>
    <s v="NO_CONCILIADO"/>
  </r>
  <r>
    <x v="17"/>
    <m/>
    <x v="17"/>
    <x v="3"/>
    <s v="S11158380001"/>
    <s v="COB"/>
    <n v="1115838"/>
    <m/>
    <s v="'COBRO DE'||ÚTILES DE ESCRITORIO POR EL COMPROBANTE NRO.1115834 DE LA FECHA S/G. NOTA CITE GAFC-803/ DFC/URTE-0153/2024 DE F.26.03.2024 (HRE-TGL-5158) ENVIADA POR YACIMIENTOS PETROLIFEROS FISCALES BOLIVIANOS DÉBITO DE LA LIBRETA 00513022001 YPFB - OPERACIONES, REPOSICIÓN DE ÚTILES DE ESCRITORIO."/>
    <m/>
    <m/>
    <m/>
    <m/>
    <m/>
    <m/>
    <n v="60"/>
    <n v="0"/>
    <s v="NO_CONCILIADO"/>
  </r>
  <r>
    <x v="28"/>
    <m/>
    <x v="28"/>
    <x v="3"/>
    <s v="S11158460001"/>
    <s v="COB"/>
    <n v="1115846"/>
    <m/>
    <s v="||TRANSFERENCIA DE FONDOS POR PARTE DEL TGN, PARA PAGO DE COMISIÓN POR ADMINISTRACIÓN DE TÍTULOS DEL TESORO CORRESPONDIENTE A DICIEMBRE, SEGÚN NOTA MEFP/VTCP/DGCP/UODP/N° 012/2025 DE FECHA 07-01-2025 DEL MEFP, LIBRETA 00099021001 TGN - RECURSOS ORDINARIOS  MONEDA NACIONAL LIBRETA 00099021001 TGN - RECURSOS ORDINARIOS  MONEDA NACIONAL"/>
    <m/>
    <m/>
    <m/>
    <m/>
    <m/>
    <m/>
    <n v="1146000"/>
    <n v="0"/>
    <s v="NO_CONCILIADO"/>
  </r>
  <r>
    <x v="39"/>
    <m/>
    <x v="39"/>
    <x v="4"/>
    <s v="O22487870002"/>
    <s v="BOD"/>
    <n v="2248787"/>
    <m/>
    <s v="00597022001 DEPOSITO DE EFECTIVO, DEPOSITANTE: CYTEC DE MEXICO SA, CONCEPTO: DEPÓSITO POR EMISION DE CARTA DE CREDITO, CUENTA DE DEPOSITO: CUENTA UNICA DEL TESORO"/>
    <m/>
    <m/>
    <m/>
    <m/>
    <m/>
    <m/>
    <n v="0"/>
    <n v="4300.8"/>
    <s v="NO_CONCILIADO"/>
  </r>
  <r>
    <x v="14"/>
    <m/>
    <x v="14"/>
    <x v="4"/>
    <s v="B22487820002"/>
    <s v="BOD"/>
    <n v="2248782"/>
    <m/>
    <s v="00099021001 DEP.DE CHEQ.AJENOS,RET.DE CAM.,CONCEPTO: DEVOLUCION DE SALDO NO EJECUTADO,DEP.: GOB. AUTONOMO MCPAL. COROCORO , PROCEDENCIA: BANCO UNION S.A., CHEQUE: 5691, FECHA DE EMISION:31/12/2024"/>
    <m/>
    <m/>
    <m/>
    <m/>
    <m/>
    <m/>
    <n v="0"/>
    <n v="453296.7"/>
    <s v="NO_CONCILIADO"/>
  </r>
  <r>
    <x v="0"/>
    <m/>
    <x v="0"/>
    <x v="4"/>
    <s v="B22487860002"/>
    <s v="BOD"/>
    <n v="2248786"/>
    <m/>
    <s v="00070011102 DEP.DE CHEQ.AJENOS,RET.DE CAM.,CONCEPTO: DEVOLUCION,DEP.: SERGIO CARDOZO SUBIETA , PROCEDENCIA: BANCO UNION S.A., CHEQUE: 11483, FECHA DE EMISION:07/01/2025"/>
    <m/>
    <m/>
    <m/>
    <m/>
    <m/>
    <m/>
    <n v="0"/>
    <n v="680"/>
    <s v="NO_CONCILIADO"/>
  </r>
  <r>
    <x v="27"/>
    <m/>
    <x v="27"/>
    <x v="4"/>
    <s v="B22487910002"/>
    <s v="BOD"/>
    <n v="2248791"/>
    <m/>
    <s v="00291012008 DEP.DE CHEQ.AJENOS,RET.DE CAM.,CONCEPTO: DEPÓSITO,DEP.: CARMEN CRESPO HERRERA , PROCEDENCIA: BANCO UNION S.A., CHEQUE: 211556, FECHA DE EMISION:08/01/2025"/>
    <m/>
    <m/>
    <m/>
    <m/>
    <m/>
    <m/>
    <n v="0"/>
    <n v="22812.65"/>
    <s v="NO_CONCILIADO"/>
  </r>
  <r>
    <x v="1"/>
    <m/>
    <x v="1"/>
    <x v="4"/>
    <s v="B22487920002"/>
    <s v="BOD"/>
    <n v="2248792"/>
    <m/>
    <s v="00099021001 DEP.DE CHEQ.AJENOS,RET.DE CAM.,CONCEPTO: DEVOLUCION,DEP.: HEINAR GUDY SALAZAR OJEDA , PROCEDENCIA: BANCO UNION S.A., CHEQUE: 211557, FECHA DE EMISION:08/01/2025"/>
    <m/>
    <m/>
    <m/>
    <m/>
    <m/>
    <m/>
    <n v="0"/>
    <n v="9333.52"/>
    <s v="NO_CONCILIADO"/>
  </r>
  <r>
    <x v="14"/>
    <m/>
    <x v="14"/>
    <x v="4"/>
    <s v="O22489150002"/>
    <s v="BOD"/>
    <n v="2248915"/>
    <m/>
    <s v="00099021001 DEPOSITO DE EFECTIVO, DEPOSITANTE: ANDREE SOLIZ REYNALDO MOISES, CONCEPTO: DEVOLUCION DE PAGO ABRIL 2024, CUENTA DE DEPOSITO: CUENTA UNICA DEL TESORO/DJBR"/>
    <m/>
    <m/>
    <m/>
    <m/>
    <m/>
    <m/>
    <n v="0"/>
    <n v="7379.55"/>
    <s v="NO_CONCILIADO"/>
  </r>
  <r>
    <x v="14"/>
    <m/>
    <x v="14"/>
    <x v="4"/>
    <s v="O22489170002"/>
    <s v="BOD"/>
    <n v="2248917"/>
    <m/>
    <s v="00099021001 DEPOSITO DE EFECTIVO, DEPOSITANTE: ANDREE SOLIZ REYNALDO MOISES, CONCEPTO: DEVOLUCION DE PAGO RETROACTIVO 2024, CUENTA DE DEPOSITO: CUENTA UNICA DEL TESORO/DJBR"/>
    <m/>
    <m/>
    <m/>
    <m/>
    <m/>
    <m/>
    <n v="0"/>
    <n v="128.16999999999999"/>
    <s v="NO_CONCILIADO"/>
  </r>
  <r>
    <x v="14"/>
    <m/>
    <x v="14"/>
    <x v="4"/>
    <s v="O22489180002"/>
    <s v="BOD"/>
    <n v="2248918"/>
    <m/>
    <s v="00099021001 DEPOSITO DE EFECTIVO, DEPOSITANTE: ANDREE SOLIZ REYNALDO MOISES, CONCEPTO: DEVOLUCION DE PAGO MAYO 2024, CUENTA DE DEPOSITO: CUENTA UNICA DEL TESORO/DJBR"/>
    <m/>
    <m/>
    <m/>
    <m/>
    <m/>
    <m/>
    <n v="0"/>
    <n v="7507.01"/>
    <s v="NO_CONCILIADO"/>
  </r>
  <r>
    <x v="14"/>
    <m/>
    <x v="14"/>
    <x v="4"/>
    <s v="O22489190002"/>
    <s v="BOD"/>
    <n v="2248919"/>
    <m/>
    <s v="00099021001 DEPOSITO DE EFECTIVO, DEPOSITANTE: ANDREE SOLIZ REYNALDO MOISES, CONCEPTO: DEVOLUCION DE PAGO JUNIO 2024, CUENTA DE DEPOSITO: CUENTA UNICA DEL TESORO/DJBR"/>
    <m/>
    <m/>
    <m/>
    <m/>
    <m/>
    <m/>
    <n v="0"/>
    <n v="7507.01"/>
    <s v="NO_CONCILIADO"/>
  </r>
  <r>
    <x v="14"/>
    <m/>
    <x v="14"/>
    <x v="4"/>
    <s v="O22489200002"/>
    <s v="BOD"/>
    <n v="2248920"/>
    <m/>
    <s v="00099021001 DEPOSITO DE EFECTIVO, DEPOSITANTE: ANDREE SOLIZ REYNALDO MOISES, CONCEPTO: DEVOLUCION DE PAGO JULIO 2024, CUENTA DE DEPOSITO: CUENTA UNICA DEL TESORO/DJBR"/>
    <m/>
    <m/>
    <m/>
    <m/>
    <m/>
    <m/>
    <n v="0"/>
    <n v="7507.01"/>
    <s v="NO_CONCILIADO"/>
  </r>
  <r>
    <x v="14"/>
    <m/>
    <x v="14"/>
    <x v="4"/>
    <s v="Q21500020002"/>
    <s v="CRV"/>
    <n v="2150002"/>
    <m/>
    <s v="NUMERO DE LIBRETA CUT: 00099021001 OPERACIÓN E75 TRANSFERENCIA DE LA CUENTA FISCAL BUN A LA CUT EN MN TRANSF.FDOS.AL.BCB GOB. AUTONOMO MCPAL. DE COLOMI CITE: GAMC / 004/2025 CUENTA CUT 3987069001 LIBRETA NÂ° 00099021001"/>
    <m/>
    <m/>
    <m/>
    <m/>
    <m/>
    <m/>
    <n v="0"/>
    <n v="346112.28"/>
    <s v="NO_CONCILIADO"/>
  </r>
  <r>
    <x v="16"/>
    <m/>
    <x v="16"/>
    <x v="4"/>
    <s v="G29848650002"/>
    <s v="CRV"/>
    <n v="2984865"/>
    <m/>
    <s v="TRANSFERENCIA DEL EXTERIOR SEGUN SWIFT NO.324 DE FECHA 08/01/2025 ORDENANTE: CONSULADO GENERAL DE BOLIVIA EN WASHINGTON REF.: RECAUDACIONES EXTERIOR CÉDULAS DE IDENTIDAD DICIEMBRE 2024 LIB. 00340012005 SEGIP - RECAUDACION EXTERIOR - CEDULAS DE IDENTIDAD"/>
    <m/>
    <m/>
    <m/>
    <m/>
    <m/>
    <m/>
    <n v="0"/>
    <n v="59150.49"/>
    <s v="NO_CONCILIADO"/>
  </r>
  <r>
    <x v="16"/>
    <m/>
    <x v="16"/>
    <x v="4"/>
    <s v="G29848670002"/>
    <s v="CRV"/>
    <n v="2984867"/>
    <m/>
    <s v="TRANSFERENCIA DEL EXTERIOR SEGUN SWIFT NO.325 DE FECHA 08/01/2025 ORDENANTE: CONSULADO GERAL DA BOLIVIA (BR/SAO PAULO) REF.: RECAUDACIÓN EXTERIOR CÉDULA DE IDENTIDAD LIB. 00340012005 SEGIP - RECAUDACION EXTERIOR - CEDULAS DE IDENTIDAD"/>
    <m/>
    <m/>
    <m/>
    <m/>
    <m/>
    <m/>
    <n v="0"/>
    <n v="65491.05"/>
    <s v="NO_CONCILIADO"/>
  </r>
  <r>
    <x v="17"/>
    <m/>
    <x v="17"/>
    <x v="4"/>
    <s v="G29848600001"/>
    <s v="CVD"/>
    <n v="2984860"/>
    <m/>
    <s v="COBRO COSTOS DE PAPELERIA POR REGULARIZACION DE TRANSFERENCIA DEL EXTERIOR POR ORDEN DE YPF EXPLORACIÓN + PRODUCCIÓN DE FERMIN PERALTA TORRES REF.: ATS OF 25/01/07 FECHA VALOR 7/01/2025 LIB. 00513012007 YPFB - RECURSOS NACIONALIZACIÓN"/>
    <m/>
    <m/>
    <m/>
    <m/>
    <m/>
    <m/>
    <n v="60"/>
    <n v="0"/>
    <s v="NO_CONCILIADO"/>
  </r>
  <r>
    <x v="17"/>
    <m/>
    <x v="17"/>
    <x v="4"/>
    <s v="G29848620001"/>
    <s v="CVD"/>
    <n v="2984862"/>
    <m/>
    <s v="COBRO COSTOS DE PAPELERIA SEGUN TRANSFERENCIA DEL EXTERIOR POR ORDEN DE SOLGAS SA (LIMA PERÚ) REF.: CRED 550 2383338 FECHA VALOR 7/01/2025 LIB. 00513062002 YPFB - EXPORTACIÓN DE GLP Y OTROS-BOLIVIANOS"/>
    <m/>
    <m/>
    <m/>
    <m/>
    <m/>
    <m/>
    <n v="60"/>
    <n v="0"/>
    <s v="NO_CONCILIADO"/>
  </r>
  <r>
    <x v="17"/>
    <m/>
    <x v="17"/>
    <x v="4"/>
    <s v="G29848640001"/>
    <s v="CVD"/>
    <n v="2984864"/>
    <m/>
    <s v="COBRO COSTOS DE PAPELERIA SEGUN TRANSFERENCIA DEL EXTERIOR POR ORDEN DE PUMA ENERGY PARAGUAY SA (ASUNCIÓN PARAGUAY) REF.: 0682975007FS - S004755 FECHA VALOR 7/01/2025 LIB. 00513062002 YPFB - EXPORTACIÓN DE GLP Y OTROS-BOLIVIANOS"/>
    <m/>
    <m/>
    <m/>
    <m/>
    <m/>
    <m/>
    <n v="60"/>
    <n v="0"/>
    <s v="NO_CONCILIADO"/>
  </r>
  <r>
    <x v="16"/>
    <m/>
    <x v="16"/>
    <x v="4"/>
    <s v="G29848660001"/>
    <s v="CVD"/>
    <n v="2984866"/>
    <m/>
    <s v="COBRO COSTOS DE PAPELERIA SEGUN TRANSFERENCIA DEL EXTERIOR POR ORDEN DE CONSULADO GENERAL DE BOLIVIA EN WASHINGTON REF.: RECAUDACIONES EXTERIOR CÉDULAS DE IDENTIDAD DICIEMBRE 2024 LIB. 00340012003 RECAUDACION EXTRANJERIA - C.I. -L.C."/>
    <m/>
    <m/>
    <m/>
    <m/>
    <m/>
    <m/>
    <n v="60"/>
    <n v="0"/>
    <s v="NO_CONCILIADO"/>
  </r>
  <r>
    <x v="16"/>
    <m/>
    <x v="16"/>
    <x v="4"/>
    <s v="G29848680001"/>
    <s v="CVD"/>
    <n v="2984868"/>
    <m/>
    <s v="COBRO COSTOS DE PAPELERIA SEGUN TRANSFERENCIA DEL EXTERIOR POR ORDEN DE CONSULADO GERAL DA BOLIVIA (BR/SAO PAULO) REF.: RECAUDACIÓN EXTERIOR CÉDULA DE IDENTIDAD LIB. 00340012003 RECAUDACION EXTRANJERIA - C.I. -L.C."/>
    <m/>
    <m/>
    <m/>
    <m/>
    <m/>
    <m/>
    <n v="60"/>
    <n v="0"/>
    <s v="NO_CONCILIADO"/>
  </r>
  <r>
    <x v="17"/>
    <m/>
    <x v="17"/>
    <x v="4"/>
    <s v="G29848700001"/>
    <s v="CVD"/>
    <n v="2984870"/>
    <m/>
    <s v="COBRO COSTOS DE PAPELERIA SEGUN TRANSFERENCIA DEL EXTERIOR POR ORDEN DE GAS CORONA S A E C A (ASUNCIÓN PARAGUAY) REF.: S06500735E3D01 FECHA VALOR 7/01/2025 LIB. 00513062002 YPFB - EXPORTACIÓN DE GLP Y OTROS-BOLIVIANOS"/>
    <m/>
    <m/>
    <m/>
    <m/>
    <m/>
    <m/>
    <n v="60"/>
    <n v="0"/>
    <s v="NO_CONCILIADO"/>
  </r>
  <r>
    <x v="17"/>
    <m/>
    <x v="17"/>
    <x v="4"/>
    <s v="S11158980001"/>
    <s v="COB"/>
    <n v="1115898"/>
    <m/>
    <s v="'COBRO DE'||ÚTILES DE ESCRITORIO POR EL COMPROBANTE NRO.1115897 DE LA FECHA S/G. NOTA CITE GAFC-803/ DFC/URTE-0153/2024 DE F.26.03.2024 (HRE-TGL-5158) ENVIADA POR YACIMIENTOS PETROLIFEROS FISCALES BOLIVIANOS DÉBITO DE LA LIBRETA 00513022001 YPFB - OPERACIONES, REPOSICIÓN DE ÚTILES DE ESCRITORIO."/>
    <m/>
    <m/>
    <m/>
    <m/>
    <m/>
    <m/>
    <n v="60"/>
    <n v="0"/>
    <s v="NO_CONCILIADO"/>
  </r>
  <r>
    <x v="17"/>
    <m/>
    <x v="17"/>
    <x v="4"/>
    <s v="S11159110001"/>
    <s v="COB"/>
    <n v="1115911"/>
    <m/>
    <s v="'COBRO DE'||ÚTILES DE ESCRITORIO POR EL COMPROBANTE NRO.1115910 DE LA FECHA S/G. NOTA CITE GAFC-803/ DFC/URTE-0153/2024 DE F.26.03.2024 (HRE-TGL-5158) ENVIADA POR YACIMIENTOS PETROLIFEROS FISCALES BOLIVIANOS DEBITO DE LA LIBRETA 00513022001 YPFB  OPERACIONES"/>
    <m/>
    <m/>
    <m/>
    <m/>
    <m/>
    <m/>
    <n v="60"/>
    <n v="0"/>
    <s v="NO_CONCILIADO"/>
  </r>
  <r>
    <x v="18"/>
    <m/>
    <x v="18"/>
    <x v="4"/>
    <s v="S11159240003"/>
    <s v="COB"/>
    <n v="1115924"/>
    <m/>
    <s v="||TRANSFERENCIA DE FONDOS S/G MENSAJES SWIFTS NROS. 374-380 EN ATENCIÓN A NOTA: DGAC/10571/2024 DE F.14/3/2024 (HRE-TGL-4549) ENVIADO POR LA DIRECCIÓN GENERAL DE AERONÁUTICA CIVIL (SECTOR PÚBLICO). DEBITO DE LA LIBRETA 00117012001 DGAC, REPOSICIÓN ÚTILES DE ESCRITORIO."/>
    <m/>
    <m/>
    <m/>
    <m/>
    <m/>
    <m/>
    <n v="60"/>
    <n v="0"/>
    <s v="NO_CONCILIADO"/>
  </r>
  <r>
    <x v="17"/>
    <m/>
    <x v="17"/>
    <x v="4"/>
    <s v="S11159290001"/>
    <s v="COB"/>
    <n v="1115929"/>
    <m/>
    <s v="'COBRO DE'||ÚTILES DE ESCRITORIO POR EL COMPROBANTE NRO. 1115927 DE LA FECHA, S/G. NOTA GAFC-0803/DFC/URTE-0153/2024 DE FECHA 26/3/2024 (HRE-TGL-5158) ENVIADO POR YACIMIENTOS PETROLÍFEROS FISCALES BOLIVIANOS. DÉBITO DE LA LIBRETA 00513022001 YPFB-&quot;OPERACIONES&quot; COBRO DE ÚTILES DE ESCRITORIO."/>
    <m/>
    <m/>
    <m/>
    <m/>
    <m/>
    <m/>
    <n v="60"/>
    <n v="0"/>
    <s v="NO_CONCILIADO"/>
  </r>
  <r>
    <x v="18"/>
    <m/>
    <x v="18"/>
    <x v="4"/>
    <s v="S11159620003"/>
    <s v="COB"/>
    <n v="1115962"/>
    <m/>
    <s v="||REGULARIZACIÓN DE NUESTRA OPERACIÓN N°1115907 DE LA FECHA SEGÚN CORREO ELECTRONICO DE LA FECHA ENVIADO POR LA DIRECCION GENERAL DE AERONAUTICA CIVIL (SECTOR PÚBLICO). DEBITO DE LA LIBRETA 00117012001 DGAC, REPOSICIÓN DE ÚTILES DE ESCRITORIO."/>
    <m/>
    <m/>
    <m/>
    <m/>
    <m/>
    <m/>
    <n v="60"/>
    <n v="0"/>
    <s v="NO_CONCILIADO"/>
  </r>
  <r>
    <x v="40"/>
    <m/>
    <x v="40"/>
    <x v="5"/>
    <s v="O22490880002"/>
    <s v="BOD"/>
    <n v="2249088"/>
    <m/>
    <s v="00290182001 DEPOSITO DE EFECTIVO, DEPOSITANTE: LUIS FERNANDO VIAÑA ALTAMIRANO, CONCEPTO: PAGO CONSUMO DE AGUA MES DICIEMBRE, CUENTA DE DEPOSITO: CUENTA UNICA DEL TESORO"/>
    <m/>
    <m/>
    <m/>
    <m/>
    <m/>
    <m/>
    <n v="0"/>
    <n v="100"/>
    <s v="NO_CONCILIADO"/>
  </r>
  <r>
    <x v="40"/>
    <m/>
    <x v="40"/>
    <x v="5"/>
    <s v="O22490890002"/>
    <s v="BOD"/>
    <n v="2249089"/>
    <m/>
    <s v="00290182001 DEPOSITO DE EFECTIVO, DEPOSITANTE: LUSI FERNANDO VIAÑA ALTAMIRANO, CONCEPTO: PAGO CONSUMO DE ENERGIA ELECTRICA MES DICIEMBRE, CUENTA DE DEPOSITO: CUENTA UNICA DEL TESORO"/>
    <m/>
    <m/>
    <m/>
    <m/>
    <m/>
    <m/>
    <n v="0"/>
    <n v="150"/>
    <s v="NO_CONCILIADO"/>
  </r>
  <r>
    <x v="1"/>
    <m/>
    <x v="1"/>
    <x v="5"/>
    <s v="O22491160002"/>
    <s v="BOD"/>
    <n v="2249116"/>
    <m/>
    <s v="00099021001 DEPOSITO DE EFECTIVO, DEPOSITANTE: LUIS ALBERTO SILES SEVERICH, CONCEPTO: REVERSION, CUENTA DE DEPOSITO: CUENTA UNICA DEL TESORO"/>
    <m/>
    <m/>
    <m/>
    <m/>
    <m/>
    <m/>
    <n v="0"/>
    <n v="43"/>
    <s v="NO_CONCILIADO"/>
  </r>
  <r>
    <x v="1"/>
    <m/>
    <x v="1"/>
    <x v="5"/>
    <s v="O22491290002"/>
    <s v="BOD"/>
    <n v="2249129"/>
    <m/>
    <s v="00099021001 DEPOSITO DE EFECTIVO, DEPOSITANTE: DORIAN ALEXANDER ROMERO ALCOCER, CONCEPTO: DEVOLUCION POR CONCEPTO DE COLEGIATURA, CUENTA DE DEPOSITO: CUENTA UNICA DEL TESORO"/>
    <m/>
    <m/>
    <m/>
    <m/>
    <m/>
    <m/>
    <n v="0"/>
    <n v="104400"/>
    <s v="NO_CONCILIADO"/>
  </r>
  <r>
    <x v="1"/>
    <m/>
    <x v="1"/>
    <x v="5"/>
    <s v="O22491320002"/>
    <s v="BOD"/>
    <n v="2249132"/>
    <m/>
    <s v="00099021001 DEPOSITO DE EFECTIVO, DEPOSITANTE: DORIAN ALEXANDER ROMERO ALCOCER, CONCEPTO: DEVOLUCION POR CONCEPTO DE COLEGIATURTA, CUENTA DE DEPOSITO: CUENTA UNICA DEL TESORO"/>
    <m/>
    <m/>
    <m/>
    <m/>
    <m/>
    <m/>
    <n v="0"/>
    <n v="16704"/>
    <s v="NO_CONCILIADO"/>
  </r>
  <r>
    <x v="41"/>
    <m/>
    <x v="41"/>
    <x v="5"/>
    <s v="O22491340002"/>
    <s v="BOD"/>
    <n v="2249134"/>
    <m/>
    <s v="00099021001 DEPOSITO DE EFECTIVO, DEPOSITANTE: RAFAEL FELIX PINEDA PINEDA, CONCEPTO: DEVOLUCION DE RECURSOS POR EL PAGO DE REFRIGERIOS EN DEMASIA - DIC/2024, CUENTA DE DEPOSITO: CUENTA UNICA DEL TESORO/DJBR"/>
    <m/>
    <m/>
    <m/>
    <m/>
    <m/>
    <m/>
    <n v="0"/>
    <n v="18"/>
    <s v="NO_CONCILIADO"/>
  </r>
  <r>
    <x v="13"/>
    <m/>
    <x v="13"/>
    <x v="5"/>
    <s v="O22491390002"/>
    <s v="BOD"/>
    <n v="2249139"/>
    <m/>
    <s v="00099021001 DEPOSITO DE EFECTIVO, DEPOSITANTE: JIMMY VASQUEZ RODRIGUEZ-FAB, CONCEPTO: REVERSION COMBUSTIBLE PREV 4 PAGO 7 PART 34110 DGAJ/2024, CUENTA DE DEPOSITO: CUENTA UNICA DEL TESORO"/>
    <m/>
    <m/>
    <m/>
    <m/>
    <m/>
    <m/>
    <n v="0"/>
    <n v="112.2"/>
    <s v="NO_CONCILIADO"/>
  </r>
  <r>
    <x v="13"/>
    <m/>
    <x v="13"/>
    <x v="5"/>
    <s v="O22491400002"/>
    <s v="BOD"/>
    <n v="2249140"/>
    <m/>
    <s v="00099021001 DEPOSITO DE EFECTIVO, DEPOSITANTE: JIMMY VASQUEZ RODRIGUEZ-FAB, CONCEPTO: REVERSION COMBUSTIBLE PREV 4 PAGO 7 PART 34110 DGAJ/2024, CUENTA DE DEPOSITO: CUENTA UNICA DEL TESORO"/>
    <m/>
    <m/>
    <m/>
    <m/>
    <m/>
    <m/>
    <n v="0"/>
    <n v="112.2"/>
    <s v="NO_CONCILIADO"/>
  </r>
  <r>
    <x v="13"/>
    <m/>
    <x v="13"/>
    <x v="5"/>
    <s v="O22491410002"/>
    <s v="BOD"/>
    <n v="2249141"/>
    <m/>
    <s v="00099021001 DEPOSITO DE EFECTIVO, DEPOSITANTE: JIMMY VASQUEZ RODRIGUEZ-FAB, CONCEPTO: REVERSION COMBUSTIBLE PREV 4 PAGO 7 PART 34110 DGAJ/2024, CUENTA DE DEPOSITO: CUENTA UNICA DEL TESORO"/>
    <m/>
    <m/>
    <m/>
    <m/>
    <m/>
    <m/>
    <n v="0"/>
    <n v="149.6"/>
    <s v="NO_CONCILIADO"/>
  </r>
  <r>
    <x v="13"/>
    <m/>
    <x v="13"/>
    <x v="5"/>
    <s v="O22491420002"/>
    <s v="BOD"/>
    <n v="2249142"/>
    <m/>
    <s v="00099021001 DEPOSITO DE EFECTIVO, DEPOSITANTE: HERNAN ADHEMAR ALVAREZ ZELAYA-FAB, CONCEPTO: REVERSION COMBUSTIBLE PREV 4 PAGO 7 PART 34110 SECC TT.TT. MOTOR POOL/2024, CUENTA DE DEPOSITO: CUENTA UNICA DEL TESORO"/>
    <m/>
    <m/>
    <m/>
    <m/>
    <m/>
    <m/>
    <n v="0"/>
    <n v="74.8"/>
    <s v="NO_CONCILIADO"/>
  </r>
  <r>
    <x v="1"/>
    <m/>
    <x v="1"/>
    <x v="5"/>
    <s v="O22491830002"/>
    <s v="BOD"/>
    <n v="2249183"/>
    <m/>
    <s v="00099021001 DEPOSITO DE EFECTIVO, DEPOSITANTE: JOSEFINA TEODOSIA TORREZ DE CALLANCHO, CONCEPTO: DEVOLUCION DUODECIMA DE AGUINALDO, CUENTA DE DEPOSITO: CUENTA UNICA DEL TESORO"/>
    <m/>
    <m/>
    <m/>
    <m/>
    <m/>
    <m/>
    <n v="0"/>
    <n v="298.56"/>
    <s v="NO_CONCILIADO"/>
  </r>
  <r>
    <x v="41"/>
    <m/>
    <x v="41"/>
    <x v="5"/>
    <s v="O22491910002"/>
    <s v="BOD"/>
    <n v="2249191"/>
    <m/>
    <s v="00099021001 DEPOSITO DE EFECTIVO, DEPOSITANTE: CLAUDIO FANOR VALDIVIA VALDEZ, CONCEPTO: DEV. RECURSOS PAGO REFRIGERIO EN DEMASIA DIC/24, CUENTA DE DEPOSITO: CUENTA UNICA DEL TESORO/DJBR"/>
    <m/>
    <m/>
    <m/>
    <m/>
    <m/>
    <m/>
    <n v="0"/>
    <n v="18"/>
    <s v="NO_CONCILIADO"/>
  </r>
  <r>
    <x v="41"/>
    <m/>
    <x v="41"/>
    <x v="5"/>
    <s v="O22491920002"/>
    <s v="BOD"/>
    <n v="2249192"/>
    <m/>
    <s v="00099021001 DEPOSITO DE EFECTIVO, DEPOSITANTE: MARCO ANTONIO SANCHEZ VACA, CONCEPTO: DEV. RECURSOS PAGO REFRIGERIO EN DEMASIA DIC/24, CUENTA DE DEPOSITO: CUENTA UNICA DEL TESORO/DJBR"/>
    <m/>
    <m/>
    <m/>
    <m/>
    <m/>
    <m/>
    <n v="0"/>
    <n v="18"/>
    <s v="NO_CONCILIADO"/>
  </r>
  <r>
    <x v="41"/>
    <m/>
    <x v="41"/>
    <x v="5"/>
    <s v="O22491930002"/>
    <s v="BOD"/>
    <n v="2249193"/>
    <m/>
    <s v="00099021001 DEPOSITO DE EFECTIVO, DEPOSITANTE: GLORIA GLADYS AJPI CALLE, CONCEPTO: DEV. RECURSOS PAGO REFRIGERIO EN DEMASIA DIC/24, CUENTA DE DEPOSITO: CUENTA UNICA DEL TESORO/DJBR"/>
    <m/>
    <m/>
    <m/>
    <m/>
    <m/>
    <m/>
    <n v="0"/>
    <n v="18"/>
    <s v="NO_CONCILIADO"/>
  </r>
  <r>
    <x v="41"/>
    <m/>
    <x v="41"/>
    <x v="5"/>
    <s v="O22491940002"/>
    <s v="BOD"/>
    <n v="2249194"/>
    <m/>
    <s v="00099021001 DEPOSITO DE EFECTIVO, DEPOSITANTE: RICARDO RAMOS ZEBALLOS, CONCEPTO: DEV. RECURSOS PAGO REFRIGERIO EN DEMASIA DIC/24, CUENTA DE DEPOSITO: CUENTA UNICA DEL TESORO/DJBR"/>
    <m/>
    <m/>
    <m/>
    <m/>
    <m/>
    <m/>
    <n v="0"/>
    <n v="18"/>
    <s v="NO_CONCILIADO"/>
  </r>
  <r>
    <x v="3"/>
    <m/>
    <x v="3"/>
    <x v="5"/>
    <s v="O22492010002"/>
    <s v="BOD"/>
    <n v="2249201"/>
    <m/>
    <s v="00046171101 DEPOSITO DE EFECTIVO, DEPOSITANTE: LABORATORIOS EUROFARMA BOLIVIA S.A., CONCEPTO: POR SANCION, CUENTA DE DEPOSITO: CUENTA UNICA DEL TESORO"/>
    <m/>
    <m/>
    <m/>
    <m/>
    <m/>
    <m/>
    <n v="0"/>
    <n v="2000"/>
    <s v="NO_CONCILIADO"/>
  </r>
  <r>
    <x v="41"/>
    <m/>
    <x v="41"/>
    <x v="5"/>
    <s v="O22491950002"/>
    <s v="BOD"/>
    <n v="2249195"/>
    <m/>
    <s v="00099021001 DEPOSITO DE EFECTIVO, DEPOSITANTE: EVELIN AVILES MALDONADO, CONCEPTO: DEV. RECURSOS PAGO REFRIGERIO EN DEMASIA DIC/24, CUENTA DE DEPOSITO: CUENTA UNICA DEL TESORO/DJBR"/>
    <m/>
    <m/>
    <m/>
    <m/>
    <m/>
    <m/>
    <n v="0"/>
    <n v="36"/>
    <s v="NO_CONCILIADO"/>
  </r>
  <r>
    <x v="3"/>
    <m/>
    <x v="3"/>
    <x v="5"/>
    <s v="O22491990002"/>
    <s v="BOD"/>
    <n v="2249199"/>
    <m/>
    <s v="00046171101 DEPOSITO DE EFECTIVO, DEPOSITANTE: MEDISEG, CONCEPTO: POR SANCION, CUENTA DE DEPOSITO: CUENTA UNICA DEL TESORO"/>
    <m/>
    <m/>
    <m/>
    <m/>
    <m/>
    <m/>
    <n v="0"/>
    <n v="1500"/>
    <s v="NO_CONCILIADO"/>
  </r>
  <r>
    <x v="3"/>
    <m/>
    <x v="3"/>
    <x v="5"/>
    <s v="O22492000002"/>
    <s v="BOD"/>
    <n v="2249200"/>
    <m/>
    <s v="00046171101 DEPOSITO DE EFECTIVO, DEPOSITANTE: APPLEDENTAL BOLIVIA SRL, CONCEPTO: SANCION JURIDICA, CUENTA DE DEPOSITO: CUENTA UNICA DEL TESORO"/>
    <m/>
    <m/>
    <m/>
    <m/>
    <m/>
    <m/>
    <n v="0"/>
    <n v="1000"/>
    <s v="NO_CONCILIADO"/>
  </r>
  <r>
    <x v="1"/>
    <m/>
    <x v="1"/>
    <x v="5"/>
    <s v="O22492150002"/>
    <s v="BOD"/>
    <n v="2249215"/>
    <m/>
    <s v="00099021001 DEPOSITO DE EFECTIVO, DEPOSITANTE: OTILIA HORTENCIA CONDORI CUNO, CONCEPTO: POR COBRO INDEVIDO (SEGUNDAS NUPCIAS) DE LOLA CELESTINA CUNO CANASA Q.E.P.D., CUENTA DE DEPOSITO: CUENTA UNICA DEL TESORO"/>
    <m/>
    <m/>
    <m/>
    <m/>
    <m/>
    <m/>
    <n v="0"/>
    <n v="800"/>
    <s v="NO_CONCILIADO"/>
  </r>
  <r>
    <x v="1"/>
    <m/>
    <x v="1"/>
    <x v="5"/>
    <s v="O22492180002"/>
    <s v="BOD"/>
    <n v="2249218"/>
    <m/>
    <s v="00099021001 DEPOSITO DE EFECTIVO, DEPOSITANTE: PLACIDO CORDERO TURPO, CONCEPTO: DEVOLUCION DE SALARIOS 3 MESES (ABRIL, MAYO Y JUNIO 2024) PLACIDO CORDERO TURPO - CI. 3463623, CUENTA DE DEPOSITO: CUENTA UNICA DEL TESORO"/>
    <m/>
    <m/>
    <m/>
    <m/>
    <m/>
    <m/>
    <n v="0"/>
    <n v="30618.87"/>
    <s v="NO_CONCILIADO"/>
  </r>
  <r>
    <x v="1"/>
    <m/>
    <x v="1"/>
    <x v="5"/>
    <s v="O22492550002"/>
    <s v="BOD"/>
    <n v="2249255"/>
    <m/>
    <s v="00099021001 DEPOSITO DE EFECTIVO, DEPOSITANTE: MIGUEL LAURA TORREZ, CONCEPTO: DEVOLUCION PASAJE TERRESTRE, CUENTA DE DEPOSITO: CUENTA UNICA DEL TESORO"/>
    <m/>
    <m/>
    <m/>
    <m/>
    <m/>
    <m/>
    <n v="0"/>
    <n v="40"/>
    <s v="NO_CONCILIADO"/>
  </r>
  <r>
    <x v="36"/>
    <m/>
    <x v="36"/>
    <x v="5"/>
    <s v="O22492680002"/>
    <s v="BOD"/>
    <n v="2249268"/>
    <m/>
    <s v="00373024101 DEPOSITO DE EFECTIVO, DEPOSITANTE: VIRGINIA JANNETH PALOMINO, CONCEPTO: REPOSICION DE CREDENCIAL, CUENTA DE DEPOSITO: CUENTA UNICA DEL TESORO"/>
    <m/>
    <m/>
    <m/>
    <m/>
    <m/>
    <m/>
    <n v="0"/>
    <n v="50"/>
    <s v="NO_CONCILIADO"/>
  </r>
  <r>
    <x v="42"/>
    <m/>
    <x v="42"/>
    <x v="5"/>
    <s v="O22493350002"/>
    <s v="BOD"/>
    <n v="2249335"/>
    <m/>
    <s v="00222018015 DEPOSITO DE EFECTIVO, DEPOSITANTE: DANIEL SALDAÑO CASTILLO, CONCEPTO: DEVOLUCION, CUENTA DE DEPOSITO: CUENTA UNICA DEL TESORO"/>
    <m/>
    <m/>
    <m/>
    <m/>
    <m/>
    <m/>
    <n v="0"/>
    <n v="32.97"/>
    <s v="NO_CONCILIADO"/>
  </r>
  <r>
    <x v="43"/>
    <m/>
    <x v="43"/>
    <x v="5"/>
    <s v="O22493420002"/>
    <s v="BOD"/>
    <n v="2249342"/>
    <m/>
    <s v="00595012003 DEPOSITO DE EFECTIVO, DEPOSITANTE: JOSE LUIS MONZON MENDOZA, CONCEPTO: DEVOLUCION, CUENTA DE DEPOSITO: CUENTA UNICA DEL TESORO"/>
    <m/>
    <m/>
    <m/>
    <m/>
    <m/>
    <m/>
    <n v="0"/>
    <n v="30"/>
    <s v="NO_CONCILIADO"/>
  </r>
  <r>
    <x v="14"/>
    <m/>
    <x v="14"/>
    <x v="5"/>
    <s v="Q21509290002"/>
    <s v="CRV"/>
    <n v="2150929"/>
    <m/>
    <s v="NUMERO DE LIBRETA CUT: 00099021001 OPERACIÓN E75 TRANSFERENCIA DE LA CUENTA FISCAL BUN A LA CUT EN MN TRANSF.FDOS.AL.BCB GOBIERNO AUTONOMO MUNICIPAL DE SAN JULIAN SEGÃN CARTA CITE: GAMSJ-MAE.OF.EXT.NÂ°0004/2025 A LA CUENTA ÃNICA DEL TESORO 3987 LIBRETA NÂ° 00099021001"/>
    <m/>
    <m/>
    <m/>
    <m/>
    <m/>
    <m/>
    <n v="0"/>
    <n v="544197.18000000005"/>
    <s v="NO_CONCILIADO"/>
  </r>
  <r>
    <x v="16"/>
    <m/>
    <x v="16"/>
    <x v="5"/>
    <s v="G29868340002"/>
    <s v="CRV"/>
    <n v="2986834"/>
    <m/>
    <s v="TRANSFERENCIA DEL EXTERIOR SEGUN SWIFT NO.415 DE FECHA 09/01/2025 ORDENANTE: CONSULADO DE BOLIVIA EN MADRID REF.: RECAUDACIÓN EXTERIOR 351 CÉDULAS DE IDENTIDAD CORRESPONDIENTES A DICIEMBRE 6.318. LIB. 00340012005 SEGIP - RECAUDACION EXTERIOR - CEDULAS DE IDENTIDAD"/>
    <m/>
    <m/>
    <m/>
    <m/>
    <m/>
    <m/>
    <n v="0"/>
    <n v="43101.38"/>
    <s v="NO_CONCILIADO"/>
  </r>
  <r>
    <x v="44"/>
    <m/>
    <x v="44"/>
    <x v="5"/>
    <s v="Q21510480002"/>
    <s v="CRV"/>
    <n v="2151048"/>
    <m/>
    <s v="NUMERO DE LIBRETA CUT: 00590012001 OPERACIÓN E18 TRANSFERENCIA DEL SISTEMA FINANCIERO POR CUENTA DE TERCEROS A LA CUT DEVOLUCION DE GARANTIAS EN EFECTIVO POLIZA UAR-LP0201-8261-0 BENEFICIARIO EMPRESA PUBLICA QUIPUS"/>
    <m/>
    <m/>
    <m/>
    <m/>
    <m/>
    <m/>
    <n v="0"/>
    <n v="165856"/>
    <s v="NO_CONCILIADO"/>
  </r>
  <r>
    <x v="45"/>
    <m/>
    <x v="45"/>
    <x v="5"/>
    <s v="Q21510580002"/>
    <s v="CRV"/>
    <n v="2151058"/>
    <m/>
    <s v="NUMERO DE LIBRETA CUT: 00572019205 OPERACIÓN E82 TRANSFERENCIA BDP FINPRO A LA CUT DESEMBOLSO 18 FINPRO 27 OP 20027 IMPLEMENTACION DE LA INDUSTRIA DE CARNICOS EN EL BENI EMAPA"/>
    <m/>
    <m/>
    <m/>
    <m/>
    <m/>
    <m/>
    <n v="0"/>
    <n v="3480978.14"/>
    <s v="NO_CONCILIADO"/>
  </r>
  <r>
    <x v="16"/>
    <m/>
    <x v="16"/>
    <x v="5"/>
    <s v="G29866890002"/>
    <s v="CRV"/>
    <n v="2986689"/>
    <m/>
    <s v="TRANSFERENCIA DEL EXTERIOR SEGUN SWIFT NO.413 DE FECHA 09/01/2025 ORDENANTE: CONSULADO DE BOLIVIA EN MADRID RECAUDACIÓN EXTERIOR 40 LICENCIAS DE CONDUCIR CORRESPONDIENTES A DICIEMBRE 2.400 LIB. 00340012004 SEGIP-RECAUDACION EXTERIOR-LICENCIAS DE CONDUCIR"/>
    <m/>
    <m/>
    <m/>
    <m/>
    <m/>
    <m/>
    <n v="0"/>
    <n v="16258.2"/>
    <s v="NO_CONCILIADO"/>
  </r>
  <r>
    <x v="17"/>
    <m/>
    <x v="17"/>
    <x v="5"/>
    <s v="G29866880001"/>
    <s v="CVD"/>
    <n v="2986688"/>
    <m/>
    <s v="COBRO COSTOS DE PAPELERIA SEGUN TRANSFERENCIA DEL EXTERIOR POR ORDEN DE FIDEICOMISO HERCO-CKM (LIMA PERU) REF.: CRED EMB 42-2 CIST CONTRATO 48 FECHA VALOR 9/01/2025 LIB. 00513062002 YPFB - EXPORTACIÓN DE GLP Y OTROS-BOLIVIANOS"/>
    <m/>
    <m/>
    <m/>
    <m/>
    <m/>
    <m/>
    <n v="60"/>
    <n v="0"/>
    <s v="NO_CONCILIADO"/>
  </r>
  <r>
    <x v="16"/>
    <m/>
    <x v="16"/>
    <x v="5"/>
    <s v="G29866900001"/>
    <s v="CVD"/>
    <n v="2986690"/>
    <m/>
    <s v="COBRO COSTOS DE PAPELERIA SEGUN TRANSFERENCIA DEL EXTERIOR POR ORDEN DE CONSULADO DE BOLIVIA EN MADRID RECAUDACIÓN EXTERIOR 40 LICENCIAS DE CONDUCIR CORRESPONDIENTES A DICIEMBRE 2.400 LIB. 00340012003 RECAUDACION EXTRANJERIA - C.I. -L.C."/>
    <m/>
    <m/>
    <m/>
    <m/>
    <m/>
    <m/>
    <n v="60"/>
    <n v="0"/>
    <s v="NO_CONCILIADO"/>
  </r>
  <r>
    <x v="16"/>
    <m/>
    <x v="16"/>
    <x v="5"/>
    <s v="G29868350001"/>
    <s v="CVD"/>
    <n v="2986835"/>
    <m/>
    <s v="COBRO COSTOS DE PAPELERIA SEGUN TRANSFERENCIA DEL EXTERIOR POR ORDEN DE CONSULADO DE BOLIVIA EN MADRID REF.: RECAUDACIÓN EXTERIOR 351 CÉDULAS DE IDENTIDAD CORRESPONDIENTES A DICIEMBRE 6.318. LIB. 00340012003 RECAUDACION EXTRANJERIA - C.I. -L.C."/>
    <m/>
    <m/>
    <m/>
    <m/>
    <m/>
    <m/>
    <n v="60"/>
    <n v="0"/>
    <s v="NO_CONCILIADO"/>
  </r>
  <r>
    <x v="27"/>
    <m/>
    <x v="27"/>
    <x v="5"/>
    <s v="S11160390001"/>
    <s v="DEV"/>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m/>
    <m/>
    <m/>
    <m/>
    <m/>
    <m/>
    <n v="197.66"/>
    <n v="0"/>
    <s v="NO_CONCILIADO"/>
  </r>
  <r>
    <x v="27"/>
    <m/>
    <x v="27"/>
    <x v="5"/>
    <s v="S11160390004"/>
    <s v="COB"/>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
    <m/>
    <m/>
    <m/>
    <m/>
    <m/>
    <m/>
    <n v="60"/>
    <n v="0"/>
    <s v="NO_CONCILIADO"/>
  </r>
  <r>
    <x v="17"/>
    <m/>
    <x v="17"/>
    <x v="5"/>
    <s v="S11160200001"/>
    <s v="COB"/>
    <n v="1116020"/>
    <m/>
    <s v="'COBRO DE'||ÚTILES DE ESCRITORIO POR EL COMPROBANTE NRO.1116017 DE LA FECHA S/G. NOTA CITE GAFC-803/ DFC/URTE-0153/2024 DE F.26.03.2024 (HRE-TGL-5158) ENVIADA POR YACIMIENTOS PETROLIFEROS FISCALES BOLIVIANOS DEBITO DE LA LIBRETA 00513022001 YPFB  OPERACIONES"/>
    <m/>
    <m/>
    <m/>
    <m/>
    <m/>
    <m/>
    <n v="60"/>
    <n v="0"/>
    <s v="NO_CONCILIADO"/>
  </r>
  <r>
    <x v="17"/>
    <m/>
    <x v="17"/>
    <x v="5"/>
    <s v="S11160600001"/>
    <s v="COB"/>
    <n v="1116060"/>
    <m/>
    <s v="'COBRO DE'||ÚTILES DE ESCRITORIO POR EL COMPROBANTE NRO.1116059 DE LA FECHA S/G. NOTA CITE GAFC-803/ DFC/URTE-0153/2024 DE F.26.03.2024 (HRE-TGL-5158) ENVIADA POR YACIMIENTOS PETROLIFEROS FISCALES BOLIVIANOS DÉBITO DE LA LIBRETA 00513022001 YPFB - OPERACIONES, REPOSICIÓN DE ÚTILES DE ESCRITORIO."/>
    <m/>
    <m/>
    <m/>
    <m/>
    <m/>
    <m/>
    <n v="60"/>
    <n v="0"/>
    <s v="NO_CONCILIADO"/>
  </r>
  <r>
    <x v="18"/>
    <m/>
    <x v="18"/>
    <x v="5"/>
    <s v="S11160780003"/>
    <s v="COB"/>
    <n v="1116078"/>
    <m/>
    <s v="||TRANSFERENCIA DE FONDOS S/G MENSAJE SWIFT NRO. 428 EN ATENCIÓN A CORREO ELECTRÓNICO Y NOTA: DGAC/10571/2024 DE F.14/3/2024 (HRE-TGL-4549) ENVIADO POR LA DIRECCIÓN GENERAL DE AERONÁUTICA CIVIL (SECTOR PÚBLICO). DEBITO DE LA LIBRETA 00117012001 DGAC, REPOSICIÓN ÚTILES DE ESCRITORIO."/>
    <m/>
    <m/>
    <m/>
    <m/>
    <m/>
    <m/>
    <n v="60"/>
    <n v="0"/>
    <s v="NO_CONCILIADO"/>
  </r>
  <r>
    <x v="1"/>
    <m/>
    <x v="1"/>
    <x v="6"/>
    <s v="O22495190002"/>
    <s v="BOD"/>
    <n v="2249519"/>
    <m/>
    <s v="00099021001 DEPOSITO DE EFECTIVO, DEPOSITANTE: HERLAN AMERICO DIAZ APAZA, CONCEPTO: SALDO NO EJECUTADO, CUENTA DE DEPOSITO: CUENTA UNICA DEL TESORO"/>
    <m/>
    <m/>
    <m/>
    <m/>
    <m/>
    <m/>
    <n v="0"/>
    <n v="813"/>
    <s v="NO_CONCILIADO"/>
  </r>
  <r>
    <x v="46"/>
    <m/>
    <x v="46"/>
    <x v="6"/>
    <s v="O22495530002"/>
    <s v="BOD"/>
    <n v="2249553"/>
    <m/>
    <s v="00522012001 DEPOSITO DE EFECTIVO, DEPOSITANTE: JESUS ALVARES RAMOS, CONCEPTO: PAGO POR UN DIA SIN GOCE DE HABER, CUENTA DE DEPOSITO: CUENTA UNICA DEL TESORO"/>
    <m/>
    <m/>
    <m/>
    <m/>
    <m/>
    <m/>
    <n v="0"/>
    <n v="113"/>
    <s v="NO_CONCILIADO"/>
  </r>
  <r>
    <x v="46"/>
    <m/>
    <x v="46"/>
    <x v="6"/>
    <s v="O22495550002"/>
    <s v="BOD"/>
    <n v="2249555"/>
    <m/>
    <s v="00522012001 DEPOSITO DE EFECTIVO, DEPOSITANTE: XIMENA CHURA ORUÑO, CONCEPTO: PAGO POR UN DIA SIN GOCE DE HABER, CUENTA DE DEPOSITO: CUENTA UNICA DEL TESORO"/>
    <m/>
    <m/>
    <m/>
    <m/>
    <m/>
    <m/>
    <n v="0"/>
    <n v="100"/>
    <s v="NO_CONCILIADO"/>
  </r>
  <r>
    <x v="47"/>
    <m/>
    <x v="47"/>
    <x v="6"/>
    <s v="O22495850002"/>
    <s v="BOD"/>
    <n v="2249585"/>
    <m/>
    <s v="00099021001 DEPOSITO DE EFECTIVO, DEPOSITANTE: NATALIA XIMENA MEDINA CONDORI, CONCEPTO: DEVOLUCION PAGO DE HABERES DICIEMBRE 2024, CUENTA DE DEPOSITO: CUENTA UNICA DEL TESORO/DJBR"/>
    <m/>
    <m/>
    <m/>
    <m/>
    <m/>
    <m/>
    <n v="0"/>
    <n v="4692.71"/>
    <s v="NO_CONCILIADO"/>
  </r>
  <r>
    <x v="14"/>
    <m/>
    <x v="14"/>
    <x v="6"/>
    <s v="O22495920002"/>
    <s v="BOD"/>
    <n v="2249592"/>
    <m/>
    <s v="00099021001 DEPOSITO DE EFECTIVO, DEPOSITANTE: ANDREE SOLIZ REYNALDO MOISES, CONCEPTO: DEVOLUCION DE PAGO AGOSTO 2024, CUENTA DE DEPOSITO: CUENTA UNICA DEL TESORO/DJBR"/>
    <m/>
    <m/>
    <m/>
    <m/>
    <m/>
    <m/>
    <n v="0"/>
    <n v="7507.01"/>
    <s v="NO_CONCILIADO"/>
  </r>
  <r>
    <x v="41"/>
    <m/>
    <x v="41"/>
    <x v="6"/>
    <s v="O22496120002"/>
    <s v="BOD"/>
    <n v="2249612"/>
    <m/>
    <s v="00099021001 DEPOSITO DE EFECTIVO, DEPOSITANTE: MELISSA JOSELINE SANCHEZ GISBERT, CONCEPTO: DEV. RECURSOS PAGO REFRIGERIO EN DEMASIA -DIC/2024, CUENTA DE DEPOSITO: CUENTA UNICA DEL TESORO/DJBR"/>
    <m/>
    <m/>
    <m/>
    <m/>
    <m/>
    <m/>
    <n v="0"/>
    <n v="36"/>
    <s v="NO_CONCILIADO"/>
  </r>
  <r>
    <x v="48"/>
    <m/>
    <x v="48"/>
    <x v="6"/>
    <s v="O22496140002"/>
    <s v="BOD"/>
    <n v="2249614"/>
    <m/>
    <s v="00099021001 DEPOSITO DE EFECTIVO, DEPOSITANTE: LENNY QUISPE COCA, CONCEPTO: PAGO AGUA PRONASSLE NOVIEMBRE, CUENTA DE DEPOSITO: CUENTA UNICA DEL TESORO"/>
    <m/>
    <m/>
    <m/>
    <m/>
    <m/>
    <m/>
    <n v="0"/>
    <n v="117.69"/>
    <s v="NO_CONCILIADO"/>
  </r>
  <r>
    <x v="49"/>
    <m/>
    <x v="49"/>
    <x v="6"/>
    <s v="O22496150002"/>
    <s v="BOD"/>
    <n v="2249615"/>
    <m/>
    <s v="00099021001 DEPOSITO DE EFECTIVO, DEPOSITANTE: GABRIELA COLOMO COSTAS, CONCEPTO: DEV. RECURSOS PAGO REFRIGERIO EN DEMASIA -DIC/2024, CUENTA DE DEPOSITO: CUENTA UNICA DEL TESORO/DJBR"/>
    <m/>
    <m/>
    <m/>
    <m/>
    <m/>
    <m/>
    <n v="0"/>
    <n v="18"/>
    <s v="NO_CONCILIADO"/>
  </r>
  <r>
    <x v="50"/>
    <m/>
    <x v="50"/>
    <x v="6"/>
    <s v="O22496250002"/>
    <s v="BOD"/>
    <n v="2249625"/>
    <m/>
    <s v="00526012001 DEPOSITO DE EFECTIVO, DEPOSITANTE: BOLIVA TV - SOFIA HEREDIA CHUCATANY, CONCEPTO: DEV. FONDOS NO UTILIZADOS HR 10452, CUENTA DE DEPOSITO: CUENTA UNICA DEL TESORO"/>
    <m/>
    <m/>
    <m/>
    <m/>
    <m/>
    <m/>
    <n v="0"/>
    <n v="11257.5"/>
    <s v="NO_CONCILIADO"/>
  </r>
  <r>
    <x v="47"/>
    <m/>
    <x v="47"/>
    <x v="6"/>
    <s v="O22496380002"/>
    <s v="BOD"/>
    <n v="2249638"/>
    <m/>
    <s v="00099021001 DEPOSITO DE EFECTIVO, DEPOSITANTE: JHENNRY RAMIREZ FELIX, CONCEPTO: DEV. EXAMEN PREOCUPACIONAL GESTION 2024, CUENTA DE DEPOSITO: CUENTA UNICA DEL TESORO/DJBR"/>
    <m/>
    <m/>
    <m/>
    <m/>
    <m/>
    <m/>
    <n v="0"/>
    <n v="100"/>
    <s v="NO_CONCILIADO"/>
  </r>
  <r>
    <x v="13"/>
    <m/>
    <x v="13"/>
    <x v="6"/>
    <s v="O22496670002"/>
    <s v="BOD"/>
    <n v="2249667"/>
    <m/>
    <s v="00099021001 DEPOSITO DE EFECTIVO, DEPOSITANTE: ESPINOZA MEDRANO FERNANDO, CONCEPTO: DEVOLUCION DE PASAJE AEREO, CUENTA DE DEPOSITO: CUENTA UNICA DEL TESORO/DJBR"/>
    <m/>
    <m/>
    <m/>
    <m/>
    <m/>
    <m/>
    <n v="0"/>
    <n v="30"/>
    <s v="NO_CONCILIADO"/>
  </r>
  <r>
    <x v="13"/>
    <m/>
    <x v="13"/>
    <x v="6"/>
    <s v="O22496700002"/>
    <s v="BOD"/>
    <n v="2249670"/>
    <m/>
    <s v="00015011108 DEPOSITO DE EFECTIVO, DEPOSITANTE: ESPINOZA MEDRANO FERNANDO, CONCEPTO: DEVOLUCION DE PASAJE AEREO, CUENTA DE DEPOSITO: CUENTA UNICA DEL TESORO"/>
    <m/>
    <m/>
    <m/>
    <m/>
    <m/>
    <m/>
    <n v="0"/>
    <n v="284"/>
    <s v="NO_CONCILIADO"/>
  </r>
  <r>
    <x v="13"/>
    <m/>
    <x v="13"/>
    <x v="6"/>
    <s v="O22496730002"/>
    <s v="BOD"/>
    <n v="2249673"/>
    <m/>
    <s v="00015011108 DEPOSITO DE EFECTIVO, DEPOSITANTE: ESPINOZA MEDRANO FERNANDO, CONCEPTO: DEVOLUCION DE PASAJE AEREO, CUENTA DE DEPOSITO: CUENTA UNICA DEL TESORO"/>
    <m/>
    <m/>
    <m/>
    <m/>
    <m/>
    <m/>
    <n v="0"/>
    <n v="246"/>
    <s v="NO_CONCILIADO"/>
  </r>
  <r>
    <x v="13"/>
    <m/>
    <x v="13"/>
    <x v="6"/>
    <s v="O22496760002"/>
    <s v="BOD"/>
    <n v="2249676"/>
    <m/>
    <s v="00015011108 DEPOSITO DE EFECTIVO, DEPOSITANTE: ESPINOZA MEDRANO FERNANDO, CONCEPTO: DEVOLUCION DE PASAJE AEREO, CUENTA DE DEPOSITO: CUENTA UNICA DEL TESORO"/>
    <m/>
    <m/>
    <m/>
    <m/>
    <m/>
    <m/>
    <n v="0"/>
    <n v="246"/>
    <s v="NO_CONCILIADO"/>
  </r>
  <r>
    <x v="13"/>
    <m/>
    <x v="13"/>
    <x v="6"/>
    <s v="O22496790002"/>
    <s v="BOD"/>
    <n v="2249679"/>
    <m/>
    <s v="00015011108 DEPOSITO DE EFECTIVO, DEPOSITANTE: ESPINOZA MEDRANO FERNANDO, CONCEPTO: DEVOLUCION DE PASAJE AEREO, CUENTA DE DEPOSITO: CUENTA UNICA DEL TESORO"/>
    <m/>
    <m/>
    <m/>
    <m/>
    <m/>
    <m/>
    <n v="0"/>
    <n v="284"/>
    <s v="NO_CONCILIADO"/>
  </r>
  <r>
    <x v="13"/>
    <m/>
    <x v="13"/>
    <x v="6"/>
    <s v="O22496800002"/>
    <s v="BOD"/>
    <n v="2249680"/>
    <m/>
    <s v="00015011108 DEPOSITO DE EFECTIVO, DEPOSITANTE: CLAUDIA DANITZA BELLO RIVERO, CONCEPTO: DEVOLUCION DE PASAJE AEREO, CUENTA DE DEPOSITO: CUENTA UNICA DEL TESORO"/>
    <m/>
    <m/>
    <m/>
    <m/>
    <m/>
    <m/>
    <n v="0"/>
    <n v="699"/>
    <s v="NO_CONCILIADO"/>
  </r>
  <r>
    <x v="41"/>
    <m/>
    <x v="41"/>
    <x v="6"/>
    <s v="O22497070002"/>
    <s v="BOD"/>
    <n v="2249707"/>
    <m/>
    <s v="00099021001 DEPOSITO DE EFECTIVO, DEPOSITANTE: DANITZA FABIANET AGUAYO TORREZ, CONCEPTO: DEVOLUCION DE RECURSOS POR REFRIGERIO - DIC 2024, CUENTA DE DEPOSITO: CUENTA UNICA DEL TESORO/DJBR"/>
    <m/>
    <m/>
    <m/>
    <m/>
    <m/>
    <m/>
    <n v="0"/>
    <n v="18"/>
    <s v="NO_CONCILIADO"/>
  </r>
  <r>
    <x v="41"/>
    <m/>
    <x v="41"/>
    <x v="6"/>
    <s v="O22497150002"/>
    <s v="BOD"/>
    <n v="2249715"/>
    <m/>
    <s v="00099021001 DEPOSITO DE EFECTIVO, DEPOSITANTE: PATRICIA ELIZABETH MARTINEZ VILLA, CONCEPTO: DEVOLUCION DE RECURSOS POR EL PAGO DE REGRIGERIOS EN DEMASIA DIC/2024, CUENTA DE DEPOSITO: CUENTA UNICA DEL TESORO/DJBR"/>
    <m/>
    <m/>
    <m/>
    <m/>
    <m/>
    <m/>
    <n v="0"/>
    <n v="36"/>
    <s v="NO_CONCILIADO"/>
  </r>
  <r>
    <x v="21"/>
    <m/>
    <x v="21"/>
    <x v="6"/>
    <s v="O22497380002"/>
    <s v="BOD"/>
    <n v="2249738"/>
    <m/>
    <s v="00066047003 DEPOSITO DE EFECTIVO, DEPOSITANTE: ROSWAL MANOLO FLORES CHINO, CONCEPTO: DEV. POR ATRASO DE 1 DIA MES 12/2024, CUENTA DE DEPOSITO: CUENTA UNICA DEL TESORO"/>
    <m/>
    <m/>
    <m/>
    <m/>
    <m/>
    <m/>
    <n v="0"/>
    <n v="455.97"/>
    <s v="NO_CONCILIADO"/>
  </r>
  <r>
    <x v="43"/>
    <m/>
    <x v="43"/>
    <x v="6"/>
    <s v="O22497400002"/>
    <s v="BOD"/>
    <n v="2249740"/>
    <m/>
    <s v="00595012002 DEPOSITO DE EFECTIVO, DEPOSITANTE: GONZALO EDWIN ZEBALLOS FERREL, CONCEPTO: DEV. PAGO SUBSIDIO FRONTERA DEMASIA DIC/24, CUENTA DE DEPOSITO: CUENTA UNICA DEL TESORO"/>
    <m/>
    <m/>
    <m/>
    <m/>
    <m/>
    <m/>
    <n v="0"/>
    <n v="1440.43"/>
    <s v="NO_CONCILIADO"/>
  </r>
  <r>
    <x v="27"/>
    <m/>
    <x v="27"/>
    <x v="6"/>
    <s v="O22497670002"/>
    <s v="BOD"/>
    <n v="2249767"/>
    <m/>
    <s v="00291012008 DEPOSITO DE EFECTIVO, DEPOSITANTE: VLADIMIR CHRISTIAN QUISPE PAYLLO, CONCEPTO: TRABAJO DE LABORATORIO, CUENTA DE DEPOSITO: CUENTA UNICA DEL TESORO"/>
    <m/>
    <m/>
    <m/>
    <m/>
    <m/>
    <m/>
    <n v="0"/>
    <n v="7343.74"/>
    <s v="NO_CONCILIADO"/>
  </r>
  <r>
    <x v="32"/>
    <m/>
    <x v="32"/>
    <x v="6"/>
    <s v="O22497960002"/>
    <s v="BOD"/>
    <n v="2249796"/>
    <m/>
    <s v="00342012001 DEPOSITO DE EFECTIVO, DEPOSITANTE: BELEN UTURUNCO MENDOZA, CONCEPTO: DEPÓSITO, CUENTA DE DEPOSITO: CUENTA UNICA DEL TESORO"/>
    <m/>
    <m/>
    <m/>
    <m/>
    <m/>
    <m/>
    <n v="0"/>
    <n v="40"/>
    <s v="NO_CONCILIADO"/>
  </r>
  <r>
    <x v="24"/>
    <m/>
    <x v="24"/>
    <x v="6"/>
    <s v="O22498030002"/>
    <s v="BOD"/>
    <n v="2249803"/>
    <m/>
    <s v="00383012001 DEPOSITO DE EFECTIVO, DEPOSITANTE: AGENCIA BOLIVIANA DE CORREOS, CONCEPTO: REGIONAL LA PAZ 20-21/03/2024, CUENTA DE DEPOSITO: CUENTA UNICA DEL TESORO"/>
    <m/>
    <m/>
    <m/>
    <m/>
    <m/>
    <m/>
    <n v="0"/>
    <n v="5400"/>
    <s v="NO_CONCILIADO"/>
  </r>
  <r>
    <x v="24"/>
    <m/>
    <x v="24"/>
    <x v="6"/>
    <s v="O22498040002"/>
    <s v="BOD"/>
    <n v="2249804"/>
    <m/>
    <s v="00383012001 DEPOSITO DE EFECTIVO, DEPOSITANTE: AGENCIA BOLIVIANA DE CORREOS, CONCEPTO: SAFI UNION S.A., CUENTA DE DEPOSITO: CUENTA UNICA DEL TESORO"/>
    <m/>
    <m/>
    <m/>
    <m/>
    <m/>
    <m/>
    <n v="0"/>
    <n v="28988.16"/>
    <s v="NO_CONCILIADO"/>
  </r>
  <r>
    <x v="24"/>
    <m/>
    <x v="24"/>
    <x v="6"/>
    <s v="O22498050002"/>
    <s v="BOD"/>
    <n v="2249805"/>
    <m/>
    <s v="00383012001 DEPOSITO DE EFECTIVO, DEPOSITANTE: AGENCIA BOLIVIANA DE CORREOS, CONCEPTO: REGIONAL LA PAZ 28/03/2024, CUENTA DE DEPOSITO: CUENTA UNICA DEL TESORO"/>
    <m/>
    <m/>
    <m/>
    <m/>
    <m/>
    <m/>
    <n v="0"/>
    <n v="4000"/>
    <s v="NO_CONCILIADO"/>
  </r>
  <r>
    <x v="24"/>
    <m/>
    <x v="24"/>
    <x v="6"/>
    <s v="O22498060002"/>
    <s v="BOD"/>
    <n v="2249806"/>
    <m/>
    <s v="00383012001 DEPOSITO DE EFECTIVO, DEPOSITANTE: AGENCIA BOLIVIANA DE CORREOS, CONCEPTO: REGIONAL TARIJA 23-31/12/2024, CUENTA DE DEPOSITO: CUENTA UNICA DEL TESORO"/>
    <m/>
    <m/>
    <m/>
    <m/>
    <m/>
    <m/>
    <n v="0"/>
    <n v="1726"/>
    <s v="NO_CONCILIADO"/>
  </r>
  <r>
    <x v="24"/>
    <m/>
    <x v="24"/>
    <x v="6"/>
    <s v="O22498070002"/>
    <s v="BOD"/>
    <n v="2249807"/>
    <m/>
    <s v="00383012001 DEPOSITO DE EFECTIVO, DEPOSITANTE: AGENCIA BOLIVIANA DE CORREOS, CONCEPTO: REGIONAL LA PAZ 2,3,10 Y 19/07/2024, CUENTA DE DEPOSITO: CUENTA UNICA DEL TESORO"/>
    <m/>
    <m/>
    <m/>
    <m/>
    <m/>
    <m/>
    <n v="0"/>
    <n v="2350"/>
    <s v="NO_CONCILIADO"/>
  </r>
  <r>
    <x v="24"/>
    <m/>
    <x v="24"/>
    <x v="6"/>
    <s v="O22498080002"/>
    <s v="BOD"/>
    <n v="2249808"/>
    <m/>
    <s v="00383012001 DEPOSITO DE EFECTIVO, DEPOSITANTE: AGENCIA BOLIVIANA DE CORREOS, CONCEPTO: REGIONAL LA PAZ 01/08/2024, CUENTA DE DEPOSITO: CUENTA UNICA DEL TESORO"/>
    <m/>
    <m/>
    <m/>
    <m/>
    <m/>
    <m/>
    <n v="0"/>
    <n v="2372"/>
    <s v="NO_CONCILIADO"/>
  </r>
  <r>
    <x v="24"/>
    <m/>
    <x v="24"/>
    <x v="6"/>
    <s v="O22498100002"/>
    <s v="BOD"/>
    <n v="2249810"/>
    <m/>
    <s v="00383012001 DEPOSITO DE EFECTIVO, DEPOSITANTE: AGENCIA BOLIVIANA DE CORREOS, CONCEPTO: REGIONAL ORURO 2-4/12/2024, CUENTA DE DEPOSITO: CUENTA UNICA DEL TESORO"/>
    <m/>
    <m/>
    <m/>
    <m/>
    <m/>
    <m/>
    <n v="0"/>
    <n v="1187"/>
    <s v="NO_CONCILIADO"/>
  </r>
  <r>
    <x v="24"/>
    <m/>
    <x v="24"/>
    <x v="6"/>
    <s v="O22498110002"/>
    <s v="BOD"/>
    <n v="2249811"/>
    <m/>
    <s v="00383012001 DEPOSITO DE EFECTIVO, DEPOSITANTE: AGENCIA BOLIVIANA DE CORREOS, CONCEPTO: REGIONAL LA PAZ 02/08/2024, CUENTA DE DEPOSITO: CUENTA UNICA DEL TESORO"/>
    <m/>
    <m/>
    <m/>
    <m/>
    <m/>
    <m/>
    <n v="0"/>
    <n v="6000"/>
    <s v="NO_CONCILIADO"/>
  </r>
  <r>
    <x v="24"/>
    <m/>
    <x v="24"/>
    <x v="6"/>
    <s v="O22498120002"/>
    <s v="BOD"/>
    <n v="2249812"/>
    <m/>
    <s v="00383012001 DEPOSITO DE EFECTIVO, DEPOSITANTE: AGENCIA BOLIVIANA DE CORREOS, CONCEPTO: REGIONAL ORURO 6-19/12/2024, CUENTA DE DEPOSITO: CUENTA UNICA DEL TESORO"/>
    <m/>
    <m/>
    <m/>
    <m/>
    <m/>
    <m/>
    <n v="0"/>
    <n v="3223"/>
    <s v="NO_CONCILIADO"/>
  </r>
  <r>
    <x v="24"/>
    <m/>
    <x v="24"/>
    <x v="6"/>
    <s v="O22498130002"/>
    <s v="BOD"/>
    <n v="2249813"/>
    <m/>
    <s v="00383012001 DEPOSITO DE EFECTIVO, DEPOSITANTE: AGENCIA BOLIVIANA DE CORREOS, CONCEPTO: REGIONAL LA PAZ 08/08/2024, CUENTA DE DEPOSITO: CUENTA UNICA DEL TESORO"/>
    <m/>
    <m/>
    <m/>
    <m/>
    <m/>
    <m/>
    <n v="0"/>
    <n v="1000"/>
    <s v="NO_CONCILIADO"/>
  </r>
  <r>
    <x v="24"/>
    <m/>
    <x v="24"/>
    <x v="6"/>
    <s v="O22498140002"/>
    <s v="BOD"/>
    <n v="2249814"/>
    <m/>
    <s v="00383012001 DEPOSITO DE EFECTIVO, DEPOSITANTE: AGENCIA BOLIVIANA DE CORREOS, CONCEPTO: REGIONAL ORURO 21-28/12/2024, CUENTA DE DEPOSITO: CUENTA UNICA DEL TESORO"/>
    <m/>
    <m/>
    <m/>
    <m/>
    <m/>
    <m/>
    <n v="0"/>
    <n v="934"/>
    <s v="NO_CONCILIADO"/>
  </r>
  <r>
    <x v="7"/>
    <m/>
    <x v="7"/>
    <x v="6"/>
    <s v="O22498150002"/>
    <s v="BOD"/>
    <n v="2249815"/>
    <m/>
    <s v="00670012003 DEPOSITO DE EFECTIVO, DEPOSITANTE: MARIA LUCIA GOMEZ RIVERO, CONCEPTO: PAGO, CUENTA DE DEPOSITO: CUENTA UNICA DEL TESORO"/>
    <m/>
    <m/>
    <m/>
    <m/>
    <m/>
    <m/>
    <n v="0"/>
    <n v="5"/>
    <s v="NO_CONCILIADO"/>
  </r>
  <r>
    <x v="13"/>
    <m/>
    <x v="13"/>
    <x v="6"/>
    <s v="O22498180002"/>
    <s v="BOD"/>
    <n v="2249818"/>
    <m/>
    <s v="00099021001 DEPOSITO DE EFECTIVO, DEPOSITANTE: SIMON VENTURA CONDORI, CONCEPTO: DEVOLUCION DE SALARIOS, CUENTA DE DEPOSITO: CUENTA UNICA DEL TESORO/DJBR"/>
    <m/>
    <m/>
    <m/>
    <m/>
    <m/>
    <m/>
    <n v="0"/>
    <n v="2000"/>
    <s v="NO_CONCILIADO"/>
  </r>
  <r>
    <x v="14"/>
    <m/>
    <x v="14"/>
    <x v="6"/>
    <s v="B22495540002"/>
    <s v="BOD"/>
    <n v="2249554"/>
    <m/>
    <s v="00099021001 DEP.DE CHEQ.AJENOS,RET.DE CAM.,CONCEPTO: DEPÓSITO,DEP.: GOB. AUTONOMO MCPAL TIPUANI , PROCEDENCIA: BANCO UNION S.A., CHEQUE: 4777, FECHA DE EMISION:31/12/2024"/>
    <m/>
    <m/>
    <m/>
    <m/>
    <m/>
    <m/>
    <n v="0"/>
    <n v="798138.78"/>
    <s v="NO_CONCILIADO"/>
  </r>
  <r>
    <x v="1"/>
    <m/>
    <x v="1"/>
    <x v="6"/>
    <s v="B22496170002"/>
    <s v="BOD"/>
    <n v="2249617"/>
    <m/>
    <s v="00099021001 DEP.DE CHEQ.AJENOS,RET.DE CAM.,CONCEPTO: DEPÓSITO,DEP.: EDWIN GONZALO PORCEL ARANCIBIA , PROCEDENCIA: BANCO UNION S.A., CHEQUE: 211560, FECHA DE EMISION:10/01/2025"/>
    <m/>
    <m/>
    <m/>
    <m/>
    <m/>
    <m/>
    <n v="0"/>
    <n v="961"/>
    <s v="NO_CONCILIADO"/>
  </r>
  <r>
    <x v="27"/>
    <m/>
    <x v="27"/>
    <x v="6"/>
    <s v="B22496260002"/>
    <s v="BOD"/>
    <n v="2249626"/>
    <m/>
    <s v="00291012006 DEP.DE CHEQ.AJENOS,RET.DE CAM.,CONCEPTO: PAGO DE USO DE VIA,DEP.: GOBIERNO AUTONOMO DEPARTAMENTAL DE ORURO , PROCEDENCIA: BANCO UNION S.A., CHEQUE: 86070, FECHA DE EMISION:23/12/2024"/>
    <m/>
    <m/>
    <m/>
    <m/>
    <m/>
    <m/>
    <n v="0"/>
    <n v="2923.2"/>
    <s v="NO_CONCILIADO"/>
  </r>
  <r>
    <x v="37"/>
    <m/>
    <x v="37"/>
    <x v="6"/>
    <s v="B22496480002"/>
    <s v="BOD"/>
    <n v="2249648"/>
    <m/>
    <s v="00514012004 DEP.DE CHEQ.AJENOS,RET.DE CAM.,CONCEPTO: TRANSFERENCIA ENTRE CUENTAS PARA CUMPLIR CON LAS OBLIGACIONES FINANCIERAS DE LA EMPRESA,DEP.: ENDE , PROCEDENCIA: BANCO UNION S.A., CHEQUE: 29150, FECHA DE EMISION:09/01/2025"/>
    <m/>
    <m/>
    <m/>
    <m/>
    <m/>
    <m/>
    <n v="0"/>
    <n v="9837771.0399999991"/>
    <s v="NO_CONCILIADO"/>
  </r>
  <r>
    <x v="37"/>
    <m/>
    <x v="37"/>
    <x v="6"/>
    <s v="B22496500002"/>
    <s v="BOD"/>
    <n v="2249650"/>
    <m/>
    <s v="00514012004 DEP.DE CHEQ.AJENOS,RET.DE CAM.,CONCEPTO: TRANSFERENCIA ENTRE CUENTAS PARA CUMPLIR CON LAS OBLIGACIONES FINANCIERAS DE LA EMPRESA,DEP.: ENDE , PROCEDENCIA: BANCO UNION S.A., CHEQUE: 29149, FECHA DE EMISION:09/01/2025"/>
    <m/>
    <m/>
    <m/>
    <m/>
    <m/>
    <m/>
    <n v="0"/>
    <n v="6579525.29"/>
    <s v="NO_CONCILIADO"/>
  </r>
  <r>
    <x v="43"/>
    <m/>
    <x v="43"/>
    <x v="6"/>
    <s v="B22496510002"/>
    <s v="BOD"/>
    <n v="2249651"/>
    <m/>
    <s v="00595012002 DEP.DE CHEQ.AJENOS,RET.DE CAM.,CONCEPTO: DEVOLUCION POR INCAPACIDAD TEMPORAL,DEP.: CAJA DE SALUD DE LA BANCA PRIVADA , PROCEDENCIA: BANCO NACIONAL DE BOLIVIA S.A., CHEQUE: 7235635, FECHA DE EMISION:12/12/2024"/>
    <m/>
    <m/>
    <m/>
    <m/>
    <m/>
    <m/>
    <n v="0"/>
    <n v="740.03"/>
    <s v="NO_CONCILIADO"/>
  </r>
  <r>
    <x v="16"/>
    <m/>
    <x v="16"/>
    <x v="6"/>
    <s v="G29877770002"/>
    <s v="CRV"/>
    <n v="2987777"/>
    <m/>
    <s v="REGULARIZACION DE TRANSFERENCIA DEL EXTERIOR SEGUN SWIFT NO.426 DE FECHA 10/01/2025 ORDENANTE: CONSULADO GENERAL DE BOLIVIA (BUENOS AIRES ARGENTINA) REF.: GOVERNMENT SERVI LIB. 00340012005 SEGIP - RECAUDACION EXTERIOR - CEDULAS DE IDENTIDAD"/>
    <m/>
    <m/>
    <m/>
    <m/>
    <m/>
    <m/>
    <n v="0"/>
    <n v="77677.22"/>
    <s v="NO_CONCILIADO"/>
  </r>
  <r>
    <x v="16"/>
    <m/>
    <x v="16"/>
    <x v="6"/>
    <s v="G29877780001"/>
    <s v="CVD"/>
    <n v="2987778"/>
    <m/>
    <s v="COBRO COSTOS DE PAPELERIA POR REGULARIZACION DE TRANSFERENCIA DEL EXTERIOR POR ORDEN DE CONSULADO GENERAL DE BOLIVIA (BUENOS AIRES ARGENTINA) REF.: GOVERNMENT SERVI LIB. 00340012003 RECAUDACION EXTRANJERIA - C.I. -L.C."/>
    <m/>
    <m/>
    <m/>
    <m/>
    <m/>
    <m/>
    <n v="60"/>
    <n v="0"/>
    <s v="NO_CONCILIADO"/>
  </r>
  <r>
    <x v="39"/>
    <m/>
    <x v="39"/>
    <x v="6"/>
    <s v="G29885810002"/>
    <s v="CRV"/>
    <n v="2988581"/>
    <m/>
    <s v="TRANSFERENCIA DEL EXTERIOR SEGUN SWIFT NO.479 Y NO.478 DE FECHA 10/01/2025 ORDENANTE: QUIMICA MAVAR (CL/LAMPA) REF.: CRED MAVAR 24-02 LIB. 00597012001 RECURSOS PROPIOS VENTAS YLB"/>
    <m/>
    <m/>
    <m/>
    <m/>
    <m/>
    <m/>
    <n v="0"/>
    <n v="961168.32"/>
    <s v="NO_CONCILIADO"/>
  </r>
  <r>
    <x v="14"/>
    <m/>
    <x v="14"/>
    <x v="6"/>
    <s v="Q21517500002"/>
    <s v="CRV"/>
    <n v="2151750"/>
    <m/>
    <s v="NUMERO DE LIBRETA CUT: 00099021001 OPERACIÓN E75 TRANSFERENCIA DE LA CUENTA FISCAL BUN A LA CUT EN MN TRANSF.FDOS.AL.BCB GOBIERNO AUTONOMO MUNICIPAL INCAHUASI, CITE:G.A.M.INC./DESPACHO MAE NÂ°025/2025 CUENTA CUT 3987 LIBRETA NÂ° 00099021001"/>
    <m/>
    <m/>
    <m/>
    <m/>
    <m/>
    <m/>
    <n v="0"/>
    <n v="199774.02"/>
    <s v="NO_CONCILIADO"/>
  </r>
  <r>
    <x v="17"/>
    <m/>
    <x v="17"/>
    <x v="6"/>
    <s v="G29884200001"/>
    <s v="CVD"/>
    <n v="2988420"/>
    <m/>
    <s v="COBRO COSTOS DE PAPELERIA SEGUN TRANSFERENCIA DEL EXTERIOR POR ORDEN DE OILY LUBRIFICANTES E QUIMICOS LTDA (BR/CAMPO GRANDE) REF.: CRED INV/023/2025 FECHA VALOR 9/01/2025 LIB. 00513062002 YPFB - EXPORTACIÓN DE GLP Y OTROS-BOLIVIANOS"/>
    <m/>
    <m/>
    <m/>
    <m/>
    <m/>
    <m/>
    <n v="60"/>
    <n v="0"/>
    <s v="NO_CONCILIADO"/>
  </r>
  <r>
    <x v="17"/>
    <m/>
    <x v="17"/>
    <x v="6"/>
    <s v="G29884220001"/>
    <s v="CVD"/>
    <n v="2988422"/>
    <m/>
    <s v="COBRO COSTOS DE PAPELERIA SEGUN TRANSFERENCIA DEL EXTERIOR POR ORDEN DE FIDEICOMISO HERCO-CKM (LIMA PERÚ) REF.: CRED EMB 42-02 CIST CONTRATO 48 FECHA VALOR 10/01/2025 LIB. 00513062002 YPFB - EXPORTACIÓN DE GLP Y OTROS-BOLIVIANOS"/>
    <m/>
    <m/>
    <m/>
    <m/>
    <m/>
    <m/>
    <n v="60"/>
    <n v="0"/>
    <s v="NO_CONCILIADO"/>
  </r>
  <r>
    <x v="39"/>
    <m/>
    <x v="39"/>
    <x v="6"/>
    <s v="G29885820001"/>
    <s v="CVD"/>
    <n v="2988582"/>
    <m/>
    <s v="COBRO COSTOS DE PAPELERIA SEGUN TRANSFERENCIA DEL EXTERIOR POR ORDEN DE QUIMICA MAVAR (CL/LAMPA) REF.: CRED MAVAR 24-02 LIB. 00597032001 YLB-COMERCIALIZACION DE DIVERSAS SALES"/>
    <m/>
    <m/>
    <m/>
    <m/>
    <m/>
    <m/>
    <n v="60"/>
    <n v="0"/>
    <s v="NO_CONCILIADO"/>
  </r>
  <r>
    <x v="17"/>
    <m/>
    <x v="17"/>
    <x v="6"/>
    <s v="G29885860001"/>
    <s v="CVD"/>
    <n v="2988586"/>
    <m/>
    <s v="COBRO COSTOS DE PAPELERIA SEGUN TRANSFERENCIA DEL EXTERIOR POR ORDEN DE GASTOTAL SA (ASUNCIÓN PARAGUAY) REF.: 3775529009FS - S005111 FECHA VALOR 9/01/2025 LIB. 00513062002 YPFB - EXPORTACIÓN DE GLP Y OTROS-BOLIVIANOS"/>
    <m/>
    <m/>
    <m/>
    <m/>
    <m/>
    <m/>
    <n v="60"/>
    <n v="0"/>
    <s v="NO_CONCILIADO"/>
  </r>
  <r>
    <x v="17"/>
    <m/>
    <x v="17"/>
    <x v="6"/>
    <s v="G29890720001"/>
    <s v="CVD"/>
    <n v="2989072"/>
    <m/>
    <s v="COBRO COSTOS DE PAPELERIA SEGUN TRANSFERENCIA DEL EXTERIOR POR ORDEN DE MTX COMERCIALIZADORA DE GAS LT (BRAZIL SAO PAULO) REF.: CRED INV PPA-MTX-09/25 FECHA VALOR 9/01/2025 LIB. 00513012015 YPFB-HEROES DEL CHACO-BS"/>
    <m/>
    <m/>
    <m/>
    <m/>
    <m/>
    <m/>
    <n v="60"/>
    <n v="0"/>
    <s v="NO_CONCILIADO"/>
  </r>
  <r>
    <x v="1"/>
    <m/>
    <x v="1"/>
    <x v="7"/>
    <s v="O22500290002"/>
    <s v="BOD"/>
    <n v="2250029"/>
    <m/>
    <s v="00099021001 DEPOSITO DE EFECTIVO, DEPOSITANTE: LARISSA PEREZ, CONCEPTO: DEVOLUCION, CUENTA DE DEPOSITO: CUENTA UNICA DEL TESORO"/>
    <m/>
    <m/>
    <m/>
    <m/>
    <m/>
    <m/>
    <n v="0"/>
    <n v="186"/>
    <s v="NO_CONCILIADO"/>
  </r>
  <r>
    <x v="20"/>
    <m/>
    <x v="20"/>
    <x v="7"/>
    <s v="O22500520002"/>
    <s v="BOD"/>
    <n v="2250052"/>
    <m/>
    <s v="00132039202 DEPOSITO DE EFECTIVO, DEPOSITANTE: ARANCIBIA VILLAVICENCIO FRANZ WILLY, CONCEPTO: DEVOLUCION DE UN DIA DE VIATICO, CUENTA DE DEPOSITO: CUENTA UNICA DEL TESORO"/>
    <m/>
    <m/>
    <m/>
    <m/>
    <m/>
    <m/>
    <n v="0"/>
    <n v="371"/>
    <s v="NO_CONCILIADO"/>
  </r>
  <r>
    <x v="34"/>
    <m/>
    <x v="34"/>
    <x v="7"/>
    <s v="O22500490002"/>
    <s v="BOD"/>
    <n v="2250049"/>
    <m/>
    <s v="00099021001 DEPOSITO DE EFECTIVO, DEPOSITANTE: PAMELA MARTINEZ ROCHA, CONCEPTO: DEVOLUCION DE DUODECIMA DE AGUINALDO, CUENTA DE DEPOSITO: CUENTA UNICA DEL TESORO/DJBR"/>
    <m/>
    <m/>
    <m/>
    <m/>
    <m/>
    <m/>
    <n v="0"/>
    <n v="468.73"/>
    <s v="NO_CONCILIADO"/>
  </r>
  <r>
    <x v="20"/>
    <m/>
    <x v="20"/>
    <x v="7"/>
    <s v="O22500570002"/>
    <s v="BOD"/>
    <n v="2250057"/>
    <m/>
    <s v="00132039202 DEPOSITO DE EFECTIVO, DEPOSITANTE: MIRANDA IGLESIAS JOSE ALEX, CONCEPTO: DEVOLUCION DE UN DIA DE VIATICO, CUENTA DE DEPOSITO: CUENTA UNICA DEL TESORO"/>
    <m/>
    <m/>
    <m/>
    <m/>
    <m/>
    <m/>
    <n v="0"/>
    <n v="371"/>
    <s v="NO_CONCILIADO"/>
  </r>
  <r>
    <x v="13"/>
    <m/>
    <x v="13"/>
    <x v="7"/>
    <s v="O22500820002"/>
    <s v="BOD"/>
    <n v="2250082"/>
    <m/>
    <s v="00015011114 DEPOSITO DE EFECTIVO, DEPOSITANTE: MONICA QUISPE MAMANI, CONCEPTO: DEVOLUCION POR PAGO DE DEMASIA DEL AGUA POTABLE (COSAALT) TARIJA, CUENTA DE DEPOSITO: CUENTA UNICA DEL TESORO"/>
    <m/>
    <m/>
    <m/>
    <m/>
    <m/>
    <m/>
    <n v="0"/>
    <n v="98.89"/>
    <s v="NO_CONCILIADO"/>
  </r>
  <r>
    <x v="3"/>
    <m/>
    <x v="3"/>
    <x v="7"/>
    <s v="O22500850002"/>
    <s v="BOD"/>
    <n v="2250085"/>
    <m/>
    <s v="00046171101 DEPOSITO DE EFECTIVO, DEPOSITANTE: DENTAL BRAZIL, CONCEPTO: PAGO POR SANCION, CUENTA DE DEPOSITO: CUENTA UNICA DEL TESORO"/>
    <m/>
    <m/>
    <m/>
    <m/>
    <m/>
    <m/>
    <n v="0"/>
    <n v="1000"/>
    <s v="NO_CONCILIADO"/>
  </r>
  <r>
    <x v="11"/>
    <m/>
    <x v="11"/>
    <x v="7"/>
    <s v="O22501010002"/>
    <s v="BOD"/>
    <n v="2250101"/>
    <m/>
    <s v="00599042001 DEPOSITO DE EFECTIVO, DEPOSITANTE: JUAN CORONADO ZARATE, CONCEPTO: SALDO, CUENTA DE DEPOSITO: CUENTA UNICA DEL TESORO"/>
    <m/>
    <m/>
    <m/>
    <m/>
    <m/>
    <m/>
    <n v="0"/>
    <n v="2642.66"/>
    <s v="NO_CONCILIADO"/>
  </r>
  <r>
    <x v="18"/>
    <m/>
    <x v="18"/>
    <x v="7"/>
    <s v="O22501320002"/>
    <s v="BOD"/>
    <n v="2250132"/>
    <m/>
    <s v="00117012001 DEPOSITO DE EFECTIVO, DEPOSITANTE: PAULA MAMANI VASQUEZ CI 5960404, CONCEPTO: DEVOLUCION PAGO DEL AGUINALDO DE NAVIDAD 2024, CUENTA DE DEPOSITO: CUENTA UNICA DEL TESORO"/>
    <m/>
    <m/>
    <m/>
    <m/>
    <m/>
    <m/>
    <n v="0"/>
    <n v="3361.75"/>
    <s v="NO_CONCILIADO"/>
  </r>
  <r>
    <x v="26"/>
    <m/>
    <x v="26"/>
    <x v="7"/>
    <s v="B22500430002"/>
    <s v="BOD"/>
    <n v="2250043"/>
    <m/>
    <s v="00099021001 DEP.DE CHEQ.AJENOS,RET.DE CAM.,CONCEPTO: DEVOLUCION,DEP.: ALIANZAS RURALES PAR III , PROCEDENCIA: BANCO UNION S.A., CHEQUE: 354, FECHA DE EMISION:08/01/2025"/>
    <m/>
    <m/>
    <m/>
    <m/>
    <m/>
    <m/>
    <n v="0"/>
    <n v="945.45"/>
    <s v="NO_CONCILIADO"/>
  </r>
  <r>
    <x v="26"/>
    <m/>
    <x v="26"/>
    <x v="7"/>
    <s v="B22500440002"/>
    <s v="BOD"/>
    <n v="2250044"/>
    <m/>
    <s v="00099021001 DEP.DE CHEQ.AJENOS,RET.DE CAM.,CONCEPTO: DEVOLUCION,DEP.: ALIANZAS RURALES PAR III , PROCEDENCIA: BANCO UNION S.A., CHEQUE: 356, FECHA DE EMISION:08/01/2025"/>
    <m/>
    <m/>
    <m/>
    <m/>
    <m/>
    <m/>
    <n v="0"/>
    <n v="582.25"/>
    <s v="NO_CONCILIADO"/>
  </r>
  <r>
    <x v="26"/>
    <m/>
    <x v="26"/>
    <x v="7"/>
    <s v="B22500450002"/>
    <s v="BOD"/>
    <n v="2250045"/>
    <m/>
    <s v="00099021001 DEP.DE CHEQ.AJENOS,RET.DE CAM.,CONCEPTO: DEVOLUCION,DEP.: ALIANZAS RURALES PAR III , PROCEDENCIA: BANCO UNION S.A., CHEQUE: 353, FECHA DE EMISION:08/01/2025"/>
    <m/>
    <m/>
    <m/>
    <m/>
    <m/>
    <m/>
    <n v="0"/>
    <n v="432"/>
    <s v="NO_CONCILIADO"/>
  </r>
  <r>
    <x v="1"/>
    <m/>
    <x v="1"/>
    <x v="7"/>
    <s v="B22500710002"/>
    <s v="BOD"/>
    <n v="2250071"/>
    <m/>
    <s v="00099021001 DEP.DE CHEQ.AJENOS,RET.DE CAM.,CONCEPTO: DEPÓSITO,DEP.: JORGE CARLOS ALIZARES ARIAS , PROCEDENCIA: BANCO UNION S.A., CHEQUE: 211561, FECHA DE EMISION:13/01/2025"/>
    <m/>
    <m/>
    <m/>
    <m/>
    <m/>
    <m/>
    <n v="0"/>
    <n v="4000"/>
    <s v="NO_CONCILIADO"/>
  </r>
  <r>
    <x v="9"/>
    <m/>
    <x v="9"/>
    <x v="7"/>
    <s v="B22500840002"/>
    <s v="BOD"/>
    <n v="2250084"/>
    <m/>
    <s v="00578012002 DEP.DE CHEQ.AJENOS,RET.DE CAM.,CONCEPTO: REVERSION,DEP.: BOLIVIANA DE AVIACION , PROCEDENCIA: BANCO UNION S.A., CHEQUE: 19266, FECHA DE EMISION:13/01/2025"/>
    <m/>
    <m/>
    <m/>
    <m/>
    <m/>
    <m/>
    <n v="0"/>
    <n v="1100"/>
    <s v="NO_CONCILIADO"/>
  </r>
  <r>
    <x v="16"/>
    <m/>
    <x v="16"/>
    <x v="7"/>
    <s v="G29901220002"/>
    <s v="CRV"/>
    <n v="2990122"/>
    <m/>
    <s v="TRANSFERENCIA DEL EXTERIOR SEGUN SWIFT NO.527 DE FECHA 13/01/2025 ORDENANTE: CONSULADO GENERAL DE BOLIVIA (ES/BARCELONA) REF.: RECAUDACIÓN EXTERIOR LICENCIAS DE CONDUCIR LIB. 00340012004 SEGIP-RECAUDACION EXTERIOR-LICENCIAS DE CONDUCIR"/>
    <m/>
    <m/>
    <m/>
    <m/>
    <m/>
    <m/>
    <n v="0"/>
    <n v="7375.87"/>
    <s v="NO_CONCILIADO"/>
  </r>
  <r>
    <x v="16"/>
    <m/>
    <x v="16"/>
    <x v="7"/>
    <s v="G29901240002"/>
    <s v="CRV"/>
    <n v="2990124"/>
    <m/>
    <s v="TRANSFERENCIA DEL EXTERIOR SEGUN SWIFT NO.532 DE FECHA 13/01/2025 ORDENANTE: CONSULADO GENERAL DE BOLIVIA (ES/BARCELONA) RECAUDACIÓN EXTERIOR CÉDULAS DE IDENTIDAAD LIB. 00340012005 SEGIP - RECAUDACION EXTERIOR - CEDULAS DE IDENTIDAD"/>
    <m/>
    <m/>
    <m/>
    <m/>
    <m/>
    <m/>
    <n v="0"/>
    <n v="27975.97"/>
    <s v="NO_CONCILIADO"/>
  </r>
  <r>
    <x v="17"/>
    <m/>
    <x v="17"/>
    <x v="7"/>
    <s v="G29899480001"/>
    <s v="CVD"/>
    <n v="2989948"/>
    <m/>
    <s v="COBRO COSTOS DE PAPELERIA SEGUN TRANSFERENCIA DEL EXTERIOR POR ORDEN DE FIDEICOMISO HERCO-CKM (LIMA PERU) REF.: CRED EMB 42-03 CIST CONTRATO 48 FECHA VALOR 13/01/2025 LIB. 00513062002 YPFB - EXPORTACIÓN DE GLP Y OTROS-BOLIVIANOS"/>
    <m/>
    <m/>
    <m/>
    <m/>
    <m/>
    <m/>
    <n v="60"/>
    <n v="0"/>
    <s v="NO_CONCILIADO"/>
  </r>
  <r>
    <x v="16"/>
    <m/>
    <x v="16"/>
    <x v="7"/>
    <s v="G29901230001"/>
    <s v="CVD"/>
    <n v="2990123"/>
    <m/>
    <s v="COBRO COSTOS DE PAPELERIA SEGUN TRANSFERENCIA DEL EXTERIOR POR ORDEN DE CONSULADO GENERAL DE BOLIVIA (ES/BARCELONA) REF.: RECAUDACIÓN EXTERIOR LICENCIAS DE CONDUCIR LIB. 00340012003 RECAUDACION EXTRANJERIA - C.I. -L.C."/>
    <m/>
    <m/>
    <m/>
    <m/>
    <m/>
    <m/>
    <n v="60"/>
    <n v="0"/>
    <s v="NO_CONCILIADO"/>
  </r>
  <r>
    <x v="16"/>
    <m/>
    <x v="16"/>
    <x v="7"/>
    <s v="G29901250001"/>
    <s v="CVD"/>
    <n v="2990125"/>
    <m/>
    <s v="COBRO COSTOS DE PAPELERIA SEGUN TRANSFERENCIA DEL EXTERIOR POR ORDEN DE CONSULADO GENERAL DE BOLIVIA (ES/BARCELONA) RECAUDACIÓN EXTERIOR CÉDULAS DE IDENTIDAAD LIB. 00340012003 RECAUDACION EXTRANJERIA - C.I. -L.C."/>
    <m/>
    <m/>
    <m/>
    <m/>
    <m/>
    <m/>
    <n v="60"/>
    <n v="0"/>
    <s v="NO_CONCILIADO"/>
  </r>
  <r>
    <x v="14"/>
    <m/>
    <x v="14"/>
    <x v="7"/>
    <s v="Q21523790002"/>
    <s v="CRV"/>
    <n v="2152379"/>
    <m/>
    <s v="NUMERO DE LIBRETA CUT: 00099021001 OPERACIÓN E75 TRANSFERENCIA DE LA CUENTA FISCAL BUN A LA CUT EN MN TRANSF.FDOS.AL.BCB GOB. AUTONOMO MCPAL. DE BOLIVAR CITE: GAMB-MAE NO 005/2025 CUENTA CUT 3987069001 LIBRETA NÂ° 00099021001"/>
    <m/>
    <m/>
    <m/>
    <m/>
    <m/>
    <m/>
    <n v="0"/>
    <n v="119370.57"/>
    <s v="NO_CONCILIADO"/>
  </r>
  <r>
    <x v="17"/>
    <m/>
    <x v="17"/>
    <x v="7"/>
    <s v="G29905650001"/>
    <s v="CVD"/>
    <n v="2990565"/>
    <m/>
    <s v="COBRO COSTOS DE PAPELERIA SEGUN TRANSFERENCIA DEL EXTERIOR POR ORDEN DE MTX COMERCIALIZADORA DE GAS LT (BRAZIL SAO PAULO) REF.: CRED INV DOGN-18/2025 FECHA VALOR 10/01/2025 LIB. 00513012015 YPFB-HEROES DEL CHACO-BS"/>
    <m/>
    <m/>
    <m/>
    <m/>
    <m/>
    <m/>
    <n v="60"/>
    <n v="0"/>
    <s v="NO_CONCILIADO"/>
  </r>
  <r>
    <x v="51"/>
    <m/>
    <x v="51"/>
    <x v="7"/>
    <s v="Q21526460002"/>
    <s v="CRV"/>
    <n v="2152646"/>
    <m/>
    <s v="NUMERO DE LIBRETA CUT: 00223012002 OPERACIÓN E18 TRANSFERENCIA DEL SISTEMA FINANCIERO POR CUENTA DE TERCEROS A LA CUT TRANSFERENCIA DE LOS RENDIMIENTOS DE LA GESTION - FIDEICOMISO FONABOSQUE"/>
    <m/>
    <m/>
    <m/>
    <m/>
    <m/>
    <m/>
    <n v="0"/>
    <n v="3023661.15"/>
    <s v="NO_CONCILIADO"/>
  </r>
  <r>
    <x v="30"/>
    <m/>
    <x v="30"/>
    <x v="7"/>
    <s v="Q21526740002"/>
    <s v="CRV"/>
    <n v="2152674"/>
    <m/>
    <s v="NUMERO DE LIBRETA CUT: 00099021001 OPERACIÓN E18 TRANSFERENCIA DEL SISTEMA FINANCIERO POR CUENTA DE TERCEROS A LA CUT DEVOLUCION AL TGN POR CONCILIACION DE COMPENSACION DE FRACCION COMPLEMENTARIA - CONCILIACION ABRIL 2024"/>
    <m/>
    <m/>
    <m/>
    <m/>
    <m/>
    <m/>
    <n v="0"/>
    <n v="63938.98"/>
    <s v="NO_CONCILIADO"/>
  </r>
  <r>
    <x v="30"/>
    <m/>
    <x v="30"/>
    <x v="7"/>
    <s v="Q21526750002"/>
    <s v="CRV"/>
    <n v="2152675"/>
    <m/>
    <s v="NUMERO DE LIBRETA CUT: 00099021001 OPERACIÓN E18 TRANSFERENCIA DEL SISTEMA FINANCIERO POR CUENTA DE TERCEROS A LA CUT DEVOLUCION AL TGN POR CONCILIACION DE COTIZACIONES MENSUAL ABRIL 2024 DE LA GESTORA PUBLICA"/>
    <m/>
    <m/>
    <m/>
    <m/>
    <m/>
    <m/>
    <n v="0"/>
    <n v="1910259.51"/>
    <s v="NO_CONCILIADO"/>
  </r>
  <r>
    <x v="17"/>
    <m/>
    <x v="17"/>
    <x v="7"/>
    <s v="G29905670001"/>
    <s v="CVD"/>
    <n v="2990567"/>
    <m/>
    <s v="COBRO COSTOS DE PAPELERIA SEGUN TRANSFERENCIA DEL EXTERIOR POR ORDEN DE COMPHANIA MATOGROSSENSE DE GAS (CUIABA BRASIL) REF.: FACTURA EXB-MTT-35/24 FECHA VALOR 13/01/2025 LIB. 00513012015 YPFB-HEROES DEL CHACO-BS"/>
    <m/>
    <m/>
    <m/>
    <m/>
    <m/>
    <m/>
    <n v="60"/>
    <n v="0"/>
    <s v="NO_CONCILIADO"/>
  </r>
  <r>
    <x v="17"/>
    <m/>
    <x v="17"/>
    <x v="7"/>
    <s v="G29907220001"/>
    <s v="CVD"/>
    <n v="2990722"/>
    <m/>
    <s v="COBRO COSTOS DE PAPELERIA SEGUN TRANSFERENCIA DEL EXTERIOR POR ORDEN DE BOTRADING SA (ASUNCIÓN PARAGUAY) REF.: YPFB OP FIN EXT GARANTIA SERIEDAD PROPUESTA PAC4783 SUMINISTRO HIDROCARBUROS LIQ 2025, FECHA VALOR 13/01/2025 LIB. 00513012007 YPFB - RECURSOS NACIONALIZACIÓN"/>
    <m/>
    <m/>
    <m/>
    <m/>
    <m/>
    <m/>
    <n v="60"/>
    <n v="0"/>
    <s v="NO_CONCILIADO"/>
  </r>
  <r>
    <x v="17"/>
    <m/>
    <x v="17"/>
    <x v="7"/>
    <s v="G29907250001"/>
    <s v="CVD"/>
    <n v="2990725"/>
    <m/>
    <s v="COBRO COSTOS DE PAPELERIA SEGUN TRANSFERENCIA DEL EXTERIOR POR ORDEN DE PETROLEOS DEL NORTE S A C I (PARAGUAY PEDRO JUAN CABALLERO) REF.: PAGO PREFACTURA 1 4/2025 FECHA VALOR 13/01/2025 LIB. 00513062002 YPFB - EXPORTACIÓN DE GLP Y OTROS-BOLIVIANOS"/>
    <m/>
    <m/>
    <m/>
    <m/>
    <m/>
    <m/>
    <n v="60"/>
    <n v="0"/>
    <s v="NO_CONCILIADO"/>
  </r>
  <r>
    <x v="25"/>
    <m/>
    <x v="25"/>
    <x v="7"/>
    <s v="S11165300003"/>
    <s v="COB"/>
    <n v="1116530"/>
    <m/>
    <s v="||TRANSFERENCIA DE FONDOS S/G MENSAJES SWIFT NROS.524 Y 497 DE LA FECHA. Y NOTA ENVIADA POR LA ADSIB CITE ADSIB-NE N°156 (HRE-TGL-3929) DE F.04.03.2024 DEBITO DE LA LIBRETA 00119012001 ADSIB, REPOSICIÓN DE ÚTILES DE ESCRITORIO."/>
    <m/>
    <m/>
    <m/>
    <m/>
    <m/>
    <m/>
    <n v="60"/>
    <n v="0"/>
    <s v="NO_CONCILIADO"/>
  </r>
  <r>
    <x v="17"/>
    <m/>
    <x v="17"/>
    <x v="7"/>
    <s v="S11165430001"/>
    <s v="COB"/>
    <n v="1116543"/>
    <m/>
    <s v="'COBRO DE'||ÚTILES DE ESCRITORIO POR EL COMPROBANTE NRO. 1116542 DE LA FECHA, S/G. NOTA GAFC-0803/DFC/URTE-0153/2024 DE FECHA 26/3/2024 (HRE-TGL-5158) ENVIADO POR YACIMIENTOS PETROLÍFEROS FISCALES BOLIVIANOS.| DÉBITO DE LA LIBRETA 00513022001 YPFB-&quot;OPERACIONES&quot; COBRO DE ÚTILES DE ESCRITORIO."/>
    <m/>
    <m/>
    <m/>
    <m/>
    <m/>
    <m/>
    <n v="60"/>
    <n v="0"/>
    <s v="NO_CONCILIADO"/>
  </r>
  <r>
    <x v="18"/>
    <m/>
    <x v="18"/>
    <x v="7"/>
    <s v="S11165510003"/>
    <s v="COB"/>
    <n v="1116551"/>
    <m/>
    <s v="||TRANSFERENCIA DE FONDOS S/G MENSAJES SWIFT NROS. 546 Y 544 DE LA FECHA Y NOTA CITE DGAC/10571/2024 DE F.14.03.2024 (HRE-TGL-4549) DE LA DIRECCION GENERAL DE AERONAUTICA CIVIL (SECTOR PÚBLICO). DEBITO DE LA LIBRETA 00117012001 DGAC, REPOSICIÓN DE ÚTILES DE ESCRITORIO."/>
    <m/>
    <m/>
    <m/>
    <m/>
    <m/>
    <m/>
    <n v="60"/>
    <n v="0"/>
    <s v="NO_CONCILIADO"/>
  </r>
  <r>
    <x v="52"/>
    <m/>
    <x v="52"/>
    <x v="8"/>
    <s v="O22502970002"/>
    <s v="BOD"/>
    <n v="2250297"/>
    <m/>
    <s v="00053011103 DEPOSITO DE EFECTIVO, DEPOSITANTE: PALMENIA YESINA VILLEGAS FLORES, CONCEPTO: REPOSICION DE CREDENCIAL Y PORTA CREDENCIAL, CUENTA DE DEPOSITO: CUENTA UNICA DEL TESORO"/>
    <m/>
    <m/>
    <m/>
    <m/>
    <m/>
    <m/>
    <n v="0"/>
    <n v="50"/>
    <s v="NO_CONCILIADO"/>
  </r>
  <r>
    <x v="41"/>
    <m/>
    <x v="41"/>
    <x v="8"/>
    <s v="O22503030002"/>
    <s v="BOD"/>
    <n v="2250303"/>
    <m/>
    <s v="00099021001 DEPOSITO DE EFECTIVO, DEPOSITANTE: MIGUEL ANGEL SORIA SOTO, CONCEPTO: DEVOLUCION RECURSOS PAGO REFRIGERIO EN DEMASIA DIC/24, CUENTA DE DEPOSITO: CUENTA UNICA DEL TESORO/DJBR"/>
    <m/>
    <m/>
    <m/>
    <m/>
    <m/>
    <m/>
    <n v="0"/>
    <n v="18"/>
    <s v="NO_CONCILIADO"/>
  </r>
  <r>
    <x v="41"/>
    <m/>
    <x v="41"/>
    <x v="8"/>
    <s v="O22503050002"/>
    <s v="BOD"/>
    <n v="2250305"/>
    <m/>
    <s v="00099021001 DEPOSITO DE EFECTIVO, DEPOSITANTE: AUREA MAGDALENA COSSIO ORDOÑEZ, CONCEPTO: DEVOLUCION RECURSOS PAGO REFRIGERIO EN DEMASIA DIC/24, CUENTA DE DEPOSITO: CUENTA UNICA DEL TESORO/DJBR"/>
    <m/>
    <m/>
    <m/>
    <m/>
    <m/>
    <m/>
    <n v="0"/>
    <n v="18"/>
    <s v="NO_CONCILIADO"/>
  </r>
  <r>
    <x v="53"/>
    <m/>
    <x v="53"/>
    <x v="8"/>
    <s v="O22503200002"/>
    <s v="BOD"/>
    <n v="2250320"/>
    <m/>
    <s v="00254014101 DEPOSITO DE EFECTIVO, DEPOSITANTE: INSTITUTO DEL SEGURO AGRARIO, CONCEPTO: DEVOLUCION DE VIATICOS C-31 1040/24 LUTHER QUISPE, CUENTA DE DEPOSITO: CUENTA UNICA DEL TESORO"/>
    <m/>
    <m/>
    <m/>
    <m/>
    <m/>
    <m/>
    <n v="0"/>
    <n v="750"/>
    <s v="NO_CONCILIADO"/>
  </r>
  <r>
    <x v="1"/>
    <m/>
    <x v="1"/>
    <x v="8"/>
    <s v="O22503270002"/>
    <s v="BOD"/>
    <n v="2250327"/>
    <m/>
    <s v="00099024113 DEPOSITO DE EFECTIVO, DEPOSITANTE: LINO SALOMON MEDINA SULLCA, CONCEPTO: DEVOLUCION PARTE DEL PAGO PLANILLA 4 - CONST. Y EQUIP. HOSP. SEGUNDO NIVEL ISAIAS - MUNC.ORURO, CUENTA DE DEPOSITO: CUENTA UNICA DEL TESORO"/>
    <m/>
    <m/>
    <m/>
    <m/>
    <m/>
    <m/>
    <n v="0"/>
    <n v="50"/>
    <s v="NO_CONCILIADO"/>
  </r>
  <r>
    <x v="1"/>
    <m/>
    <x v="1"/>
    <x v="8"/>
    <s v="O22503420002"/>
    <s v="BOD"/>
    <n v="2250342"/>
    <m/>
    <s v="00099021001 DEPOSITO DE EFECTIVO, DEPOSITANTE: FREDDY ASCENCIO RODRIGUEZ, CONCEPTO: REVERSION, CUENTA DE DEPOSITO: CUENTA UNICA DEL TESORO"/>
    <m/>
    <m/>
    <m/>
    <m/>
    <m/>
    <m/>
    <n v="0"/>
    <n v="7046.15"/>
    <s v="NO_CONCILIADO"/>
  </r>
  <r>
    <x v="34"/>
    <m/>
    <x v="34"/>
    <x v="8"/>
    <s v="O22503480002"/>
    <s v="BOD"/>
    <n v="2250348"/>
    <m/>
    <s v="00099021001 DEPOSITO DE EFECTIVO, DEPOSITANTE: LUIS ANDRES MOLLERICON TITIRICO, CONCEPTO: DEVOLUCION DE EX-BECARIO LUIS ANDRES MOLLERICON TITIRICO CONTRATO DGSE-014/2018, CUENTA DE DEPOSITO: CUENTA UNICA DEL TESORO"/>
    <m/>
    <m/>
    <m/>
    <m/>
    <m/>
    <m/>
    <n v="0"/>
    <n v="7000"/>
    <s v="NO_CONCILIADO"/>
  </r>
  <r>
    <x v="1"/>
    <m/>
    <x v="1"/>
    <x v="8"/>
    <s v="O22503590002"/>
    <s v="BOD"/>
    <n v="2250359"/>
    <m/>
    <s v="00099021001 DEPOSITO DE EFECTIVO, DEPOSITANTE: JUSTA MENDOZA DE CARVAJAL, CONCEPTO: DEVOLUCION DE RETROACTIVO, CUENTA DE DEPOSITO: CUENTA UNICA DEL TESORO"/>
    <m/>
    <m/>
    <m/>
    <m/>
    <m/>
    <m/>
    <n v="0"/>
    <n v="700"/>
    <s v="NO_CONCILIADO"/>
  </r>
  <r>
    <x v="6"/>
    <m/>
    <x v="6"/>
    <x v="8"/>
    <s v="O22503630002"/>
    <s v="BOD"/>
    <n v="2250363"/>
    <m/>
    <s v="00081071102 DEPOSITO DE EFECTIVO, DEPOSITANTE: ALFREDO FLORIBE MELGAR, CONCEPTO: DEP. POR OMISION EN EL MARCADO DE FECHA 26/12/2024, CUENTA DE DEPOSITO: CUENTA UNICA DEL TESORO"/>
    <m/>
    <m/>
    <m/>
    <m/>
    <m/>
    <m/>
    <n v="0"/>
    <n v="211.62"/>
    <s v="NO_CONCILIADO"/>
  </r>
  <r>
    <x v="1"/>
    <m/>
    <x v="1"/>
    <x v="8"/>
    <s v="O22503680002"/>
    <s v="BOD"/>
    <n v="2250368"/>
    <m/>
    <s v="00099021001 DEPOSITO DE EFECTIVO, DEPOSITANTE: CHOQUE CONDORI JHONNY, CONCEPTO: DEVOLUCION, CUENTA DE DEPOSITO: CUENTA UNICA DEL TESORO"/>
    <m/>
    <m/>
    <m/>
    <m/>
    <m/>
    <m/>
    <n v="0"/>
    <n v="1846.06"/>
    <s v="NO_CONCILIADO"/>
  </r>
  <r>
    <x v="41"/>
    <m/>
    <x v="41"/>
    <x v="8"/>
    <s v="O22503860002"/>
    <s v="BOD"/>
    <n v="2250386"/>
    <m/>
    <s v="00099021001 DEPOSITO DE EFECTIVO, DEPOSITANTE: ELENA AURORA JAMACHI ALVAREZ, CONCEPTO: DEVOLUCION DE RECURSOS PAGO DE REFRIGERIO EN DEMASIA DIC/2024, CUENTA DE DEPOSITO: CUENTA UNICA DEL TESORO/DJBR"/>
    <m/>
    <m/>
    <m/>
    <m/>
    <m/>
    <m/>
    <n v="0"/>
    <n v="18"/>
    <s v="NO_CONCILIADO"/>
  </r>
  <r>
    <x v="34"/>
    <m/>
    <x v="34"/>
    <x v="8"/>
    <s v="O22503900002"/>
    <s v="BOD"/>
    <n v="2250390"/>
    <m/>
    <s v="00099021001 DEPOSITO DE EFECTIVO, DEPOSITANTE: CLAUDIA JANETH LIMACHI NINA, CONCEPTO: DEVOLUCION DE BECA DE ESTUDIO, CONTRATO DGESU - 009/2017 EX BECARIA CLAUDIA JANETH LIMACHI NINA, CUENTA DE DEPOSITO: CUENTA UNICA DEL TESORO"/>
    <m/>
    <m/>
    <m/>
    <m/>
    <m/>
    <m/>
    <n v="0"/>
    <n v="7000"/>
    <s v="NO_CONCILIADO"/>
  </r>
  <r>
    <x v="13"/>
    <m/>
    <x v="13"/>
    <x v="8"/>
    <s v="O22503910002"/>
    <s v="BOD"/>
    <n v="2250391"/>
    <m/>
    <s v="00015011108 DEPOSITO DE EFECTIVO, DEPOSITANTE: ROLANDO FABIO ULAQUE ZEBALLOS, CONCEPTO: REMANENTE DEL SERVICIO DE ENERGIA ELECTRICA DE LA DISTRITAL DE MIGRACION PANDO DICIEMBRE/2024, CUENTA DE DEPOSITO: CUENTA UNICA DEL TESORO"/>
    <m/>
    <m/>
    <m/>
    <m/>
    <m/>
    <m/>
    <n v="0"/>
    <n v="349.37"/>
    <s v="NO_CONCILIADO"/>
  </r>
  <r>
    <x v="41"/>
    <m/>
    <x v="41"/>
    <x v="8"/>
    <s v="O22503930002"/>
    <s v="BOD"/>
    <n v="2250393"/>
    <m/>
    <s v="00099021001 DEPOSITO DE EFECTIVO, DEPOSITANTE: RENE WILSON MURILLO PAZ, CONCEPTO: DEVOLUCION DE RECURSOS POR PAGO DE REFRIGERIO EN DEMASIA DIC/2024, CUENTA DE DEPOSITO: CUENTA UNICA DEL TESORO/DJBR"/>
    <m/>
    <m/>
    <m/>
    <m/>
    <m/>
    <m/>
    <n v="0"/>
    <n v="18"/>
    <s v="NO_CONCILIADO"/>
  </r>
  <r>
    <x v="1"/>
    <m/>
    <x v="1"/>
    <x v="8"/>
    <s v="O22503960002"/>
    <s v="BOD"/>
    <n v="2250396"/>
    <m/>
    <s v="00099021001 DEPOSITO DE EFECTIVO, DEPOSITANTE: VICTOR MURICIO LLANOS FERNANDEZ, CONCEPTO: DEVOLUCION DE RECURSO DE REFRIGERIO, CUENTA DE DEPOSITO: CUENTA UNICA DEL TESORO"/>
    <m/>
    <m/>
    <m/>
    <m/>
    <m/>
    <m/>
    <n v="0"/>
    <n v="18"/>
    <s v="NO_CONCILIADO"/>
  </r>
  <r>
    <x v="41"/>
    <m/>
    <x v="41"/>
    <x v="8"/>
    <s v="O22503970002"/>
    <s v="BOD"/>
    <n v="2250397"/>
    <m/>
    <s v="00099021001 DEPOSITO DE EFECTIVO, DEPOSITANTE: CESAR AUGUSTO OLIVARES LOPEZ, CONCEPTO: DEVOLUCION POR CONCEPTO DE REFRIGERIO DIC/2024, CUENTA DE DEPOSITO: CUENTA UNICA DEL TESORO/DJBR"/>
    <m/>
    <m/>
    <m/>
    <m/>
    <m/>
    <m/>
    <n v="0"/>
    <n v="18"/>
    <s v="NO_CONCILIADO"/>
  </r>
  <r>
    <x v="41"/>
    <m/>
    <x v="41"/>
    <x v="8"/>
    <s v="O22503990002"/>
    <s v="BOD"/>
    <n v="2250399"/>
    <m/>
    <s v="00099021001 DEPOSITO DE EFECTIVO, DEPOSITANTE: SILVIO ADOLFO COPA GARCIA, CONCEPTO: DEVOLUCION DE RECURSOS POR PAGO DE REFRIGERIO EN DEMASIA DIC/2024, CUENTA DE DEPOSITO: CUENTA UNICA DEL TESORO/DJBR"/>
    <m/>
    <m/>
    <m/>
    <m/>
    <m/>
    <m/>
    <n v="0"/>
    <n v="18"/>
    <s v="NO_CONCILIADO"/>
  </r>
  <r>
    <x v="14"/>
    <m/>
    <x v="14"/>
    <x v="8"/>
    <s v="O22504000002"/>
    <s v="BOD"/>
    <n v="2250400"/>
    <m/>
    <s v="00099021001 DEPOSITO DE EFECTIVO, DEPOSITANTE: JHEAN CARLA GABRIEL ALVAREZ, CONCEPTO: DEVOLUCION DE RECURSOS POR PAGO DE REFRIGERIO EN DEMASIA DIC/2024, CUENTA DE DEPOSITO: CUENTA UNICA DEL TESORO/DJBR"/>
    <m/>
    <m/>
    <m/>
    <m/>
    <m/>
    <m/>
    <n v="0"/>
    <n v="18"/>
    <s v="NO_CONCILIADO"/>
  </r>
  <r>
    <x v="41"/>
    <m/>
    <x v="41"/>
    <x v="8"/>
    <s v="O22504010002"/>
    <s v="BOD"/>
    <n v="2250401"/>
    <m/>
    <s v="00099021001 DEPOSITO DE EFECTIVO, DEPOSITANTE: CRISTIAN VARGAS FERRUFINO, CONCEPTO: DEVOLUCION DE RECURSOS POR PAGO DE REFRIGERIO EN DEMASIA DIC/2024, CUENTA DE DEPOSITO: CUENTA UNICA DEL TESORO/DJBR"/>
    <m/>
    <m/>
    <m/>
    <m/>
    <m/>
    <m/>
    <n v="0"/>
    <n v="18"/>
    <s v="NO_CONCILIADO"/>
  </r>
  <r>
    <x v="41"/>
    <m/>
    <x v="41"/>
    <x v="8"/>
    <s v="O22504040002"/>
    <s v="BOD"/>
    <n v="2250404"/>
    <m/>
    <s v="00099021001 DEPOSITO DE EFECTIVO, DEPOSITANTE: NILVIA VALLEJOS VEIZAGA, CONCEPTO: DEVOLUCION DE RECURSOS POR PAGO DE REFRIGERIO EN DEMASIA DIC/2024, CUENTA DE DEPOSITO: CUENTA UNICA DEL TESORO/DJBR"/>
    <m/>
    <m/>
    <m/>
    <m/>
    <m/>
    <m/>
    <n v="0"/>
    <n v="18"/>
    <s v="NO_CONCILIADO"/>
  </r>
  <r>
    <x v="41"/>
    <m/>
    <x v="41"/>
    <x v="8"/>
    <s v="O22504050002"/>
    <s v="BOD"/>
    <n v="2250405"/>
    <m/>
    <s v="00099021001 DEPOSITO DE EFECTIVO, DEPOSITANTE: ELIAS QUISPE CHOQUE, CONCEPTO: DEVOLUCION DE RECURSOS POR PAGO DE REFRIGERIO EN DEMASIA DIC/2024, CUENTA DE DEPOSITO: CUENTA UNICA DEL TESORO/DJBR"/>
    <m/>
    <m/>
    <m/>
    <m/>
    <m/>
    <m/>
    <n v="0"/>
    <n v="18"/>
    <s v="NO_CONCILIADO"/>
  </r>
  <r>
    <x v="41"/>
    <m/>
    <x v="41"/>
    <x v="8"/>
    <s v="O22504070002"/>
    <s v="BOD"/>
    <n v="2250407"/>
    <m/>
    <s v="00099021001 DEPOSITO DE EFECTIVO, DEPOSITANTE: JUAN CARLOS GONZALES SIÑANI, CONCEPTO: DEVOLUCION DE RECURSOS POR PAGO DE REFRIGERIO EN DEMASIA DIC/2024 Y OMISION, CUENTA DE DEPOSITO: CUENTA UNICA DEL TESORO/DJBR"/>
    <m/>
    <m/>
    <m/>
    <m/>
    <m/>
    <m/>
    <n v="0"/>
    <n v="36"/>
    <s v="NO_CONCILIADO"/>
  </r>
  <r>
    <x v="54"/>
    <m/>
    <x v="54"/>
    <x v="8"/>
    <s v="O22504100002"/>
    <s v="BOD"/>
    <n v="2250410"/>
    <m/>
    <s v="00221012001 DEPOSITO DE EFECTIVO, DEPOSITANTE: EMPRESA COLQUECHACA, CONCEPTO: MULTA, CUENTA DE DEPOSITO: CUENTA UNICA DEL TESORO"/>
    <m/>
    <m/>
    <m/>
    <m/>
    <m/>
    <m/>
    <n v="0"/>
    <n v="38799.199999999997"/>
    <s v="NO_CONCILIADO"/>
  </r>
  <r>
    <x v="24"/>
    <m/>
    <x v="24"/>
    <x v="8"/>
    <s v="O22504270002"/>
    <s v="BOD"/>
    <n v="2250427"/>
    <m/>
    <s v="00383012001 DEPOSITO DE EFECTIVO, DEPOSITANTE: QUIROGA, CONCEPTO: SERVICIOS, CUENTA DE DEPOSITO: CUENTA UNICA DEL TESORO"/>
    <m/>
    <m/>
    <m/>
    <m/>
    <m/>
    <m/>
    <n v="0"/>
    <n v="176"/>
    <s v="NO_CONCILIADO"/>
  </r>
  <r>
    <x v="24"/>
    <m/>
    <x v="24"/>
    <x v="8"/>
    <s v="O22504110002"/>
    <s v="BOD"/>
    <n v="2250411"/>
    <m/>
    <s v="00383012001 DEPOSITO DE EFECTIVO, DEPOSITANTE: QUIROGA, CONCEPTO: SERVICIOS, CUENTA DE DEPOSITO: CUENTA UNICA DEL TESORO"/>
    <m/>
    <m/>
    <m/>
    <m/>
    <m/>
    <m/>
    <n v="0"/>
    <n v="406"/>
    <s v="NO_CONCILIADO"/>
  </r>
  <r>
    <x v="47"/>
    <m/>
    <x v="47"/>
    <x v="8"/>
    <s v="O22504260002"/>
    <s v="BOD"/>
    <n v="2250426"/>
    <m/>
    <s v="00099021001 DEPOSITO DE EFECTIVO, DEPOSITANTE: MARIELA BALDIVIESO CASTILLO, CONCEPTO: REPOSICION DE TARJETA MAGNETICA, CUENTA DE DEPOSITO: CUENTA UNICA DEL TESORO/DJBR"/>
    <m/>
    <m/>
    <m/>
    <m/>
    <m/>
    <m/>
    <n v="0"/>
    <n v="120"/>
    <s v="NO_CONCILIADO"/>
  </r>
  <r>
    <x v="24"/>
    <m/>
    <x v="24"/>
    <x v="8"/>
    <s v="O22504320002"/>
    <s v="BOD"/>
    <n v="2250432"/>
    <m/>
    <s v="00383012001 DEPOSITO DE EFECTIVO, DEPOSITANTE: QUIROGA, CONCEPTO: SERVICIOS, CUENTA DE DEPOSITO: CUENTA UNICA DEL TESORO"/>
    <m/>
    <m/>
    <m/>
    <m/>
    <m/>
    <m/>
    <n v="0"/>
    <n v="412"/>
    <s v="NO_CONCILIADO"/>
  </r>
  <r>
    <x v="1"/>
    <m/>
    <x v="1"/>
    <x v="8"/>
    <s v="O22504370002"/>
    <s v="BOD"/>
    <n v="2250437"/>
    <m/>
    <s v="00099021001 DEPOSITO DE EFECTIVO, DEPOSITANTE: WALTER VILLARROEL CHUQUIMIA, CONCEPTO: DEVOLUCION, CUENTA DE DEPOSITO: CUENTA UNICA DEL TESORO"/>
    <m/>
    <m/>
    <m/>
    <m/>
    <m/>
    <m/>
    <n v="0"/>
    <n v="1200"/>
    <s v="NO_CONCILIADO"/>
  </r>
  <r>
    <x v="21"/>
    <m/>
    <x v="21"/>
    <x v="8"/>
    <s v="O22504430002"/>
    <s v="BOD"/>
    <n v="2250443"/>
    <m/>
    <s v="00066047003 DEPOSITO DE EFECTIVO, DEPOSITANTE: IRAZEMA VANIA BURGOA PORTILLO, CONCEPTO: DEVOLUCION DE 2 DIAS DE HONORARIOS POR PERMISO SIN GOCE DE HABER, CUENTA DE DEPOSITO: CUENTA UNICA DEL TESORO"/>
    <m/>
    <m/>
    <m/>
    <m/>
    <m/>
    <m/>
    <n v="0"/>
    <n v="892.33"/>
    <s v="NO_CONCILIADO"/>
  </r>
  <r>
    <x v="21"/>
    <m/>
    <x v="21"/>
    <x v="8"/>
    <s v="O22504460002"/>
    <s v="BOD"/>
    <n v="2250446"/>
    <m/>
    <s v="00066047003 DEPOSITO DE EFECTIVO, DEPOSITANTE: IRAZEMA VANIA BURGOA PORTILLO, CONCEPTO: DEVOLUCION DE 1 DIA Y MEDIO POR ATRASOS DEL MES DE DICIEMBRE 2024, CUENTA DE DEPOSITO: CUENTA UNICA DEL TESORO"/>
    <m/>
    <m/>
    <m/>
    <m/>
    <m/>
    <m/>
    <n v="0"/>
    <n v="683.95"/>
    <s v="NO_CONCILIADO"/>
  </r>
  <r>
    <x v="53"/>
    <m/>
    <x v="53"/>
    <x v="8"/>
    <s v="O22504510002"/>
    <s v="BOD"/>
    <n v="2250451"/>
    <m/>
    <s v="00099021001 DEPOSITO DE EFECTIVO, DEPOSITANTE: INSTITUTO DEL SEGURO AGRARIO, CONCEPTO: DEVOLUCION DE PASAJES C-31 962 GUIDO W. MAMANI, CUENTA DE DEPOSITO: CUENTA UNICA DEL TESORO"/>
    <m/>
    <m/>
    <m/>
    <m/>
    <m/>
    <m/>
    <n v="0"/>
    <n v="200"/>
    <s v="NO_CONCILIADO"/>
  </r>
  <r>
    <x v="6"/>
    <m/>
    <x v="6"/>
    <x v="8"/>
    <s v="O22505230002"/>
    <s v="BOD"/>
    <n v="2250523"/>
    <m/>
    <s v="00081071102 DEPOSITO DE EFECTIVO, DEPOSITANTE: GELY ZERDA ROCHA, CONCEPTO: C-31 N°572 REVERSION PAGO BONO DE TÉ, DICIEMBRE 2024 - CONSULTOR INDIVIDUAL EN LINEA, CUENTA DE DEPOSITO: CUENTA UNICA DEL TESORO"/>
    <m/>
    <m/>
    <m/>
    <m/>
    <m/>
    <m/>
    <n v="0"/>
    <n v="252"/>
    <s v="NO_CONCILIADO"/>
  </r>
  <r>
    <x v="1"/>
    <m/>
    <x v="1"/>
    <x v="8"/>
    <s v="O22505260002"/>
    <s v="BOD"/>
    <n v="2250526"/>
    <m/>
    <s v="00099021001 DEPOSITO DE EFECTIVO, DEPOSITANTE: GELY ZERDA ROCHA, CONCEPTO: C-31 N°573 REVERSION PAGO BONO DE TÉ, DICIEMBRE 2024 PERSONAL EVENTUAL, CUENTA DE DEPOSITO: CUENTA UNICA DEL TESORO/DJBR"/>
    <m/>
    <m/>
    <m/>
    <m/>
    <m/>
    <m/>
    <n v="0"/>
    <n v="360"/>
    <s v="NO_CONCILIADO"/>
  </r>
  <r>
    <x v="13"/>
    <m/>
    <x v="13"/>
    <x v="8"/>
    <s v="O22505430002"/>
    <s v="BOD"/>
    <n v="2250543"/>
    <m/>
    <s v="00015011107 DEPOSITO DE EFECTIVO, DEPOSITANTE: PROMID, CONCEPTO: PAGO SERVICIO AGUA ENERO 2025, CUENTA DE DEPOSITO: CUENTA UNICA DEL TESORO"/>
    <m/>
    <m/>
    <m/>
    <m/>
    <m/>
    <m/>
    <n v="0"/>
    <n v="329.74"/>
    <s v="NO_CONCILIADO"/>
  </r>
  <r>
    <x v="1"/>
    <m/>
    <x v="1"/>
    <x v="8"/>
    <s v="B22503620002"/>
    <s v="BOD"/>
    <n v="2250362"/>
    <m/>
    <s v="00099021001 DEP.DE CHEQ.AJENOS,RET.DE CAM.,CONCEPTO: DEVOLUCION,DEP.: JUAN MARQUEZ , PROCEDENCIA: BANCO UNION S.A., CHEQUE: 213434, FECHA DE EMISION:14/01/2025"/>
    <m/>
    <m/>
    <m/>
    <m/>
    <m/>
    <m/>
    <n v="0"/>
    <n v="16060.68"/>
    <s v="NO_CONCILIADO"/>
  </r>
  <r>
    <x v="55"/>
    <m/>
    <x v="55"/>
    <x v="8"/>
    <s v="B22504170002"/>
    <s v="BOD"/>
    <n v="2250417"/>
    <m/>
    <s v="00099021001 DEP.DE CHEQ.AJENOS,RET.DE CAM.,CONCEPTO: SUBSIDIO POR INCAPACIDAD COCHABAMBA,DEP.: CONTRALORIA GENERAL DEL ESTADO , PROCEDENCIA: BANCO NACIONAL DE BOLIVIA S.A., CHEQUE: 7235641, FECHA DE EMISION:30/12/2024"/>
    <m/>
    <m/>
    <m/>
    <m/>
    <m/>
    <m/>
    <n v="0"/>
    <n v="3024.45"/>
    <s v="NO_CONCILIADO"/>
  </r>
  <r>
    <x v="17"/>
    <m/>
    <x v="17"/>
    <x v="8"/>
    <s v="S11166560002"/>
    <s v="CRV"/>
    <n v="1116656"/>
    <m/>
    <s v="||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
    <m/>
    <m/>
    <m/>
    <m/>
    <m/>
    <m/>
    <n v="0"/>
    <n v="5145.2700000000004"/>
    <s v="NO_CONCILIADO"/>
  </r>
  <r>
    <x v="34"/>
    <m/>
    <x v="34"/>
    <x v="8"/>
    <s v="Q21531100002"/>
    <s v="CRV"/>
    <n v="2153110"/>
    <m/>
    <s v="NUMERO DE LIBRETA CUT: 00099021001 OPERACIÓN E18 TRANSFERENCIA DEL SISTEMA FINANCIERO POR CUENTA DE TERCEROS A LA CUT TRANSFERENCIA POR DEVOLUCION DE HABERES AL TESORO GENERAL DE LA NACION SOLICITUD VEGA TORREZ MARIA NELA"/>
    <m/>
    <m/>
    <m/>
    <m/>
    <m/>
    <m/>
    <n v="0"/>
    <n v="152419.18"/>
    <s v="NO_CONCILIADO"/>
  </r>
  <r>
    <x v="14"/>
    <m/>
    <x v="14"/>
    <x v="8"/>
    <s v="Q21532140002"/>
    <s v="CRV"/>
    <n v="2153214"/>
    <m/>
    <s v="NUMERO DE LIBRETA CUT: 00099021001 OPERACIÓN E75 TRANSFERENCIA DE LA CUENTA FISCAL BUN A LA CUT EN MN TRANSF.FDOS.AL.BCB GOBIERNO AUTONOMO INDIGENA ORIGINARIO DE SALINAS, CITE: GAIOC-SA/MAE/012/2025 CUENTA CUT 3987 LIBRETA NÂ° 00099021001"/>
    <m/>
    <m/>
    <m/>
    <m/>
    <m/>
    <m/>
    <n v="0"/>
    <n v="396135.78"/>
    <s v="NO_CONCILIADO"/>
  </r>
  <r>
    <x v="11"/>
    <m/>
    <x v="11"/>
    <x v="8"/>
    <s v="S11166830001"/>
    <s v="DEV"/>
    <n v="1116683"/>
    <m/>
    <s v="||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MIS. EQUIV. A USD 50.-"/>
    <m/>
    <m/>
    <m/>
    <m/>
    <m/>
    <m/>
    <n v="348"/>
    <n v="0"/>
    <s v="NO_CONCILIADO"/>
  </r>
  <r>
    <x v="38"/>
    <m/>
    <x v="38"/>
    <x v="8"/>
    <s v="S11166550001"/>
    <s v="DEV"/>
    <n v="1116655"/>
    <m/>
    <s v="||RESPUESTA A DEBITO DEL BANQUERO POR PAGO DE SERV.DE INVESTIGACION DE SOL. 053347 - 22294 DE 23/12/2024, MIN.DE RR.EE. A FAVOR DE BOLIVIAN CONSULATE EN LOS ANGELES, POR CONCEPTO PAGO DE AGUINALDOS A PERSONAL DE EMBAJADAS Y CONSULADOS 2024. DEBITO LIBRETA NO.00099021001 TGN-RECURSOS ORDINARIOS EQUIV.USD 50.-"/>
    <m/>
    <m/>
    <m/>
    <m/>
    <m/>
    <m/>
    <n v="348"/>
    <n v="0"/>
    <s v="NO_CONCILIADO"/>
  </r>
  <r>
    <x v="38"/>
    <m/>
    <x v="38"/>
    <x v="8"/>
    <s v="S11166550004"/>
    <s v="COB"/>
    <n v="1116655"/>
    <m/>
    <s v="||RESPUESTA A DEBITO DEL BANQUERO POR PAGO DE SERV.DE INVESTIGACION DE SOL. 053347 - 22294 DE 23/12/2024, MIN.DE RR.EE. A FAVOR DE BOLIVIAN CONSULATE EN LOS ANGELES, POR CONCEPTO PAGO DE AGUINALDOS A PERSONAL DE EMBAJADAS Y CONSULADOS 2024. CGO. LIBRETA NO.00099021001 TGN-RECURSOS ORDINARIOS (UTILES DE ESCRITORIO)"/>
    <m/>
    <m/>
    <m/>
    <m/>
    <m/>
    <m/>
    <n v="60"/>
    <n v="0"/>
    <s v="NO_CONCILIADO"/>
  </r>
  <r>
    <x v="11"/>
    <m/>
    <x v="11"/>
    <x v="8"/>
    <s v="S11166830004"/>
    <s v="COB"/>
    <n v="1116683"/>
    <m/>
    <s v="||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BRO UTILES DE ESCRITORIO"/>
    <m/>
    <m/>
    <m/>
    <m/>
    <m/>
    <m/>
    <n v="60"/>
    <n v="0"/>
    <s v="NO_CONCILIADO"/>
  </r>
  <r>
    <x v="18"/>
    <m/>
    <x v="18"/>
    <x v="8"/>
    <s v="S11167810003"/>
    <s v="COB"/>
    <n v="1116781"/>
    <m/>
    <s v="||TRANSFERENCIA DE FONDOS S/G MENSAJE SWIFT NRO. 591 EN ATENCIÓN A NOTA: DGAC/10571/2024 DE F.14/3/2024 (HRE-TGL-4549) ENVIADO POR LA DIRECCIÓN GENERAL DE AERONÁUTICA CIVIL (SECTOR PÚBLICO). DEBITO DE LA LIBRETA 00117012001 DGAC, REPOSICIÓN ÚTILES DE ESCRITORIO."/>
    <m/>
    <m/>
    <m/>
    <m/>
    <m/>
    <m/>
    <n v="60"/>
    <n v="0"/>
    <s v="NO_CONCILIADO"/>
  </r>
  <r>
    <x v="22"/>
    <m/>
    <x v="22"/>
    <x v="9"/>
    <s v="O22507060002"/>
    <s v="BOD"/>
    <n v="2250706"/>
    <m/>
    <s v="00099021001 DEPOSITO DE EFECTIVO, DEPOSITANTE: GROVER ANTONIO FLORES ARANIBAR, CONCEPTO: CONVENIO DOBLE PERCEPCION SENASIR, CUENTA DE DEPOSITO: CUENTA UNICA DEL TESORO"/>
    <m/>
    <m/>
    <m/>
    <m/>
    <m/>
    <m/>
    <n v="0"/>
    <n v="1000"/>
    <s v="NO_CONCILIADO"/>
  </r>
  <r>
    <x v="1"/>
    <m/>
    <x v="1"/>
    <x v="9"/>
    <s v="O22507420002"/>
    <s v="BOD"/>
    <n v="2250742"/>
    <m/>
    <s v="00099021001 DEPOSITO DE EFECTIVO, DEPOSITANTE: MONICA ADA PANOZO DE ZEBALLOS, CONCEPTO: DEVOLUCION DE ABONO EFECTUADO POSTERIOR A LA FECHA DE FALLECIMIENTO, CUENTA DE DEPOSITO: CUENTA UNICA DEL TESORO"/>
    <m/>
    <m/>
    <m/>
    <m/>
    <m/>
    <m/>
    <n v="0"/>
    <n v="4135.8"/>
    <s v="NO_CONCILIADO"/>
  </r>
  <r>
    <x v="56"/>
    <m/>
    <x v="56"/>
    <x v="9"/>
    <s v="O22507680002"/>
    <s v="BOD"/>
    <n v="2250768"/>
    <m/>
    <s v="00155012001 DEPOSITO DE EFECTIVO, DEPOSITANTE: RAMIRO JAIME AVILES NOVILLO, CONCEPTO: PROCESOS DE CONTRATACION Y PAGOS REALIZADOS PARA EL SERVICIO DE ARRENDAMIENTO DE LAS OFICINAS, CUENTA DE DEPOSITO: CUENTA UNICA DEL TESORO"/>
    <m/>
    <m/>
    <m/>
    <m/>
    <m/>
    <m/>
    <n v="0"/>
    <n v="2886.47"/>
    <s v="NO_CONCILIADO"/>
  </r>
  <r>
    <x v="11"/>
    <m/>
    <x v="11"/>
    <x v="9"/>
    <s v="O22508220002"/>
    <s v="BOD"/>
    <n v="2250822"/>
    <m/>
    <s v="00599012001 DEPOSITO DE EFECTIVO, DEPOSITANTE: MARIA GUADALUQUE QUISPE MAMANI, CONCEPTO: CORRECTOR DE BL, CUENTA DE DEPOSITO: CUENTA UNICA DEL TESORO"/>
    <m/>
    <m/>
    <m/>
    <m/>
    <m/>
    <m/>
    <n v="0"/>
    <n v="313.2"/>
    <s v="NO_CONCILIADO"/>
  </r>
  <r>
    <x v="1"/>
    <m/>
    <x v="1"/>
    <x v="9"/>
    <s v="O22508430002"/>
    <s v="BOD"/>
    <n v="2250843"/>
    <m/>
    <s v="00099021001 DEPOSITO DE EFECTIVO, DEPOSITANTE: GABRIELA MASSI CANAZA, CONCEPTO: DEVOLUCION, CUENTA DE DEPOSITO: CUENTA UNICA DEL TESORO"/>
    <m/>
    <m/>
    <m/>
    <m/>
    <m/>
    <m/>
    <n v="0"/>
    <n v="2000"/>
    <s v="NO_CONCILIADO"/>
  </r>
  <r>
    <x v="47"/>
    <m/>
    <x v="47"/>
    <x v="9"/>
    <s v="O22508620002"/>
    <s v="BOD"/>
    <n v="2250862"/>
    <m/>
    <s v="00099021001 DEPOSITO DE EFECTIVO, DEPOSITANTE: ISAIAS VITALIO MENDEZ MIRANDA, CONCEPTO: DEVOLUCION EXAMEN PREOCUPACIONAL GESTION 2024, CUENTA DE DEPOSITO: CUENTA UNICA DEL TESORO/DJBR"/>
    <m/>
    <m/>
    <m/>
    <m/>
    <m/>
    <m/>
    <n v="0"/>
    <n v="100"/>
    <s v="NO_CONCILIADO"/>
  </r>
  <r>
    <x v="47"/>
    <m/>
    <x v="47"/>
    <x v="9"/>
    <s v="O22508850002"/>
    <s v="BOD"/>
    <n v="2250885"/>
    <m/>
    <s v="00099021001 DEPOSITO DE EFECTIVO, DEPOSITANTE: MARIO HECTOR FUENTES HERRERA, CONCEPTO: DEV. EXAMEN PRE-OCUPACIONAL GESTION 2024, CUENTA DE DEPOSITO: CUENTA UNICA DEL TESORO/DJBR"/>
    <m/>
    <m/>
    <m/>
    <m/>
    <m/>
    <m/>
    <n v="0"/>
    <n v="100"/>
    <s v="NO_CONCILIADO"/>
  </r>
  <r>
    <x v="57"/>
    <m/>
    <x v="57"/>
    <x v="9"/>
    <s v="O22508860002"/>
    <s v="BOD"/>
    <n v="2250886"/>
    <m/>
    <s v="00292032001 DEPOSITO DE EFECTIVO, DEPOSITANTE: GABRIELA MAGALI LAURA PAZ, CONCEPTO: PAGO POR CREDENCIAL, CUENTA DE DEPOSITO: CUENTA UNICA DEL TESORO"/>
    <m/>
    <m/>
    <m/>
    <m/>
    <m/>
    <m/>
    <n v="0"/>
    <n v="35"/>
    <s v="NO_CONCILIADO"/>
  </r>
  <r>
    <x v="1"/>
    <m/>
    <x v="1"/>
    <x v="9"/>
    <s v="O22508900002"/>
    <s v="BOD"/>
    <n v="2250890"/>
    <m/>
    <s v="00099021001 DEPOSITO DE EFECTIVO, DEPOSITANTE: ELSA QUISPE LIMACHI, CONCEPTO: DEV. GASOLINA PREV. 613, CUENTA DE DEPOSITO: CUENTA UNICA DEL TESORO"/>
    <m/>
    <m/>
    <m/>
    <m/>
    <m/>
    <m/>
    <n v="0"/>
    <n v="149.6"/>
    <s v="NO_CONCILIADO"/>
  </r>
  <r>
    <x v="26"/>
    <m/>
    <x v="26"/>
    <x v="9"/>
    <s v="O22508930002"/>
    <s v="BOD"/>
    <n v="2250893"/>
    <m/>
    <s v="00099021001 DEPOSITO DE EFECTIVO, DEPOSITANTE: EDWIN HUANACO RAMIREZ, CONCEPTO: PAGOS EN DEMASIA CUCE: 24-0047-19-1506462-1-1, CUENTA DE DEPOSITO: CUENTA UNICA DEL TESORO/DJBR"/>
    <m/>
    <m/>
    <m/>
    <m/>
    <m/>
    <m/>
    <n v="0"/>
    <n v="7200"/>
    <s v="NO_CONCILIADO"/>
  </r>
  <r>
    <x v="23"/>
    <m/>
    <x v="23"/>
    <x v="9"/>
    <s v="O22508970002"/>
    <s v="BOD"/>
    <n v="2250897"/>
    <m/>
    <s v="00086011109 DEPOSITO DE EFECTIVO, DEPOSITANTE: MMAYA, CONCEPTO: DEV. PPCR CONTRATO DE PRESTAMO 3534 GESTION 2023, CUENTA DE DEPOSITO: CUENTA UNICA DEL TESORO"/>
    <m/>
    <m/>
    <m/>
    <m/>
    <m/>
    <m/>
    <n v="0"/>
    <n v="51109.95"/>
    <s v="NO_CONCILIADO"/>
  </r>
  <r>
    <x v="23"/>
    <m/>
    <x v="23"/>
    <x v="9"/>
    <s v="O22508980002"/>
    <s v="BOD"/>
    <n v="2250898"/>
    <m/>
    <s v="00086011109 DEPOSITO DE EFECTIVO, DEPOSITANTE: MMAYA, CONCEPTO: DEV. PPCR CONTRATO DE PRESTAMO 3534 GESTION 2024, CUENTA DE DEPOSITO: CUENTA UNICA DEL TESORO"/>
    <m/>
    <m/>
    <m/>
    <m/>
    <m/>
    <m/>
    <n v="0"/>
    <n v="3576.25"/>
    <s v="NO_CONCILIADO"/>
  </r>
  <r>
    <x v="1"/>
    <m/>
    <x v="1"/>
    <x v="9"/>
    <s v="O22509050002"/>
    <s v="BOD"/>
    <n v="2250905"/>
    <m/>
    <s v="00099021001 DEPOSITO DE EFECTIVO, DEPOSITANTE: CRUZ CHAMBI HUASCAR, CONCEPTO: DEVOLUCION DE BOLETO AEREO, CUENTA DE DEPOSITO: CUENTA UNICA DEL TESORO"/>
    <m/>
    <m/>
    <m/>
    <m/>
    <m/>
    <m/>
    <n v="0"/>
    <n v="417"/>
    <s v="NO_CONCILIADO"/>
  </r>
  <r>
    <x v="23"/>
    <m/>
    <x v="23"/>
    <x v="9"/>
    <s v="O22508940002"/>
    <s v="BOD"/>
    <n v="2250894"/>
    <m/>
    <s v="00086014102 DEPOSITO DE EFECTIVO, DEPOSITANTE: MMAYA, CONCEPTO: DEV. PPCR CONTRATO DE PRESTAMO 3534, CUENTA DE DEPOSITO: CUENTA UNICA DEL TESORO"/>
    <m/>
    <m/>
    <m/>
    <m/>
    <m/>
    <m/>
    <n v="0"/>
    <n v="27604.21"/>
    <s v="NO_CONCILIADO"/>
  </r>
  <r>
    <x v="48"/>
    <m/>
    <x v="48"/>
    <x v="9"/>
    <s v="O22509380002"/>
    <s v="BOD"/>
    <n v="2250938"/>
    <m/>
    <s v="00099024113 DEPOSITO DE EFECTIVO, DEPOSITANTE: ROBERTO OSMAR MACUCHAPI TICONA, CONCEPTO: DEVOLUCION DE DINERO A LA UPRE, CUENTA DE DEPOSITO: CUENTA UNICA DEL TESORO"/>
    <m/>
    <m/>
    <m/>
    <m/>
    <m/>
    <m/>
    <n v="0"/>
    <n v="3321.8"/>
    <s v="NO_CONCILIADO"/>
  </r>
  <r>
    <x v="29"/>
    <m/>
    <x v="29"/>
    <x v="9"/>
    <s v="O22509480002"/>
    <s v="BOD"/>
    <n v="2250948"/>
    <m/>
    <s v="00206012001 DEPOSITO DE EFECTIVO, DEPOSITANTE: INSTITUTO NACIONAL DE ESTADISTICA, CONCEPTO: DÉP. POR VENTAS DE LA OFICINA CENTRAL LA PAZ DE FECHA 14/01/2025, CUENTA DE DEPOSITO: CUENTA UNICA DEL TESORO"/>
    <m/>
    <m/>
    <m/>
    <m/>
    <m/>
    <m/>
    <n v="0"/>
    <n v="52.9"/>
    <s v="NO_CONCILIADO"/>
  </r>
  <r>
    <x v="47"/>
    <m/>
    <x v="47"/>
    <x v="9"/>
    <s v="O22509650002"/>
    <s v="BOD"/>
    <n v="2250965"/>
    <m/>
    <s v="00099021001 DEPOSITO DE EFECTIVO, DEPOSITANTE: OMAR HUARITA MARTINEZ, CONCEPTO: DEVOLUCION EXAMEN PREOCUPACIONAL GESTION 2024, CUENTA DE DEPOSITO: CUENTA UNICA DEL TESORO/DJBR"/>
    <m/>
    <m/>
    <m/>
    <m/>
    <m/>
    <m/>
    <n v="0"/>
    <n v="100"/>
    <s v="NO_CONCILIADO"/>
  </r>
  <r>
    <x v="47"/>
    <m/>
    <x v="47"/>
    <x v="9"/>
    <s v="O22509670002"/>
    <s v="BOD"/>
    <n v="2250967"/>
    <m/>
    <s v="00099021001 DEPOSITO DE EFECTIVO, DEPOSITANTE: PATRICIA CHAVEZ GUTIERREZ, CONCEPTO: DEVOLUCION EXAMEN PREOCUPACIONAL GESTION 2024, CUENTA DE DEPOSITO: CUENTA UNICA DEL TESORO/DJBR"/>
    <m/>
    <m/>
    <m/>
    <m/>
    <m/>
    <m/>
    <n v="0"/>
    <n v="100"/>
    <s v="NO_CONCILIADO"/>
  </r>
  <r>
    <x v="58"/>
    <m/>
    <x v="58"/>
    <x v="9"/>
    <s v="B22507500002"/>
    <s v="BOD"/>
    <n v="2250750"/>
    <m/>
    <s v="00212012001 DEP.DE CHEQ.AJENOS,RET.DE CAM.,CONCEPTO: DEPÓSITO DE OTROS INGRESOS,DEP.: CLAUDIA XIMENA SALCEDO OVIEDO , PROCEDENCIA: BANCO UNION S.A., CHEQUE: 6244, FECHA DE EMISION:14/01/2025"/>
    <m/>
    <m/>
    <m/>
    <m/>
    <m/>
    <m/>
    <n v="0"/>
    <n v="656676.39"/>
    <s v="NO_CONCILIADO"/>
  </r>
  <r>
    <x v="9"/>
    <m/>
    <x v="9"/>
    <x v="9"/>
    <s v="B22507570002"/>
    <s v="BOD"/>
    <n v="2250757"/>
    <m/>
    <s v="00578012002 DEP.DE CHEQ.AJENOS,RET.DE CAM.,CONCEPTO: REVERSION,DEP.: BOLIVIANA DE AVIACION , PROCEDENCIA: BANCO UNION S.A., CHEQUE: 19271, FECHA DE EMISION:14/01/2025"/>
    <m/>
    <m/>
    <m/>
    <m/>
    <m/>
    <m/>
    <n v="0"/>
    <n v="23760"/>
    <s v="NO_CONCILIADO"/>
  </r>
  <r>
    <x v="9"/>
    <m/>
    <x v="9"/>
    <x v="9"/>
    <s v="B22507580002"/>
    <s v="BOD"/>
    <n v="2250758"/>
    <m/>
    <s v="00578012002 DEP.DE CHEQ.AJENOS,RET.DE CAM.,CONCEPTO: REVERSION,DEP.: BOLIVIANA DE AVIACION , PROCEDENCIA: BANCO UNION S.A., CHEQUE: 19272, FECHA DE EMISION:14/01/2025"/>
    <m/>
    <m/>
    <m/>
    <m/>
    <m/>
    <m/>
    <n v="0"/>
    <n v="33383.85"/>
    <s v="NO_CONCILIADO"/>
  </r>
  <r>
    <x v="9"/>
    <m/>
    <x v="9"/>
    <x v="9"/>
    <s v="B22507650002"/>
    <s v="BOD"/>
    <n v="2250765"/>
    <m/>
    <s v="00578012002 DEP.DE CHEQ.AJENOS,RET.DE CAM.,CONCEPTO: REVERSION,DEP.: BOLIVIANA DE AVIACION , PROCEDENCIA: BANCO UNION S.A., CHEQUE: 19275, FECHA DE EMISION:15/01/2025"/>
    <m/>
    <m/>
    <m/>
    <m/>
    <m/>
    <m/>
    <n v="0"/>
    <n v="213.29"/>
    <s v="NO_CONCILIADO"/>
  </r>
  <r>
    <x v="9"/>
    <m/>
    <x v="9"/>
    <x v="9"/>
    <s v="B22507600002"/>
    <s v="BOD"/>
    <n v="2250760"/>
    <m/>
    <s v="00578012002 DEP.DE CHEQ.AJENOS,RET.DE CAM.,CONCEPTO: REVERSION,DEP.: BOLIVIANA DE AVIACION , PROCEDENCIA: BANCO UNION S.A., CHEQUE: 19270, FECHA DE EMISION:14/01/2025"/>
    <m/>
    <m/>
    <m/>
    <m/>
    <m/>
    <m/>
    <n v="0"/>
    <n v="6322.24"/>
    <s v="NO_CONCILIADO"/>
  </r>
  <r>
    <x v="9"/>
    <m/>
    <x v="9"/>
    <x v="9"/>
    <s v="B22507610002"/>
    <s v="BOD"/>
    <n v="2250761"/>
    <m/>
    <s v="00578012002 DEP.DE CHEQ.AJENOS,RET.DE CAM.,CONCEPTO: REVERSION,DEP.: BOLIVIANA DE AVIACION , PROCEDENCIA: BANCO UNION S.A., CHEQUE: 19273, FECHA DE EMISION:14/01/2025"/>
    <m/>
    <m/>
    <m/>
    <m/>
    <m/>
    <m/>
    <n v="0"/>
    <n v="32213.9"/>
    <s v="NO_CONCILIADO"/>
  </r>
  <r>
    <x v="9"/>
    <m/>
    <x v="9"/>
    <x v="9"/>
    <s v="B22507640002"/>
    <s v="BOD"/>
    <n v="2250764"/>
    <m/>
    <s v="00578012002 DEP.DE CHEQ.AJENOS,RET.DE CAM.,CONCEPTO: REVERSION,DEP.: BOLIVIANA DE AVIACION , PROCEDENCIA: BANCO UNION S.A., CHEQUE: 19274, FECHA DE EMISION:15/01/2025"/>
    <m/>
    <m/>
    <m/>
    <m/>
    <m/>
    <m/>
    <n v="0"/>
    <n v="1853.73"/>
    <s v="NO_CONCILIADO"/>
  </r>
  <r>
    <x v="38"/>
    <m/>
    <x v="38"/>
    <x v="9"/>
    <s v="B22507660002"/>
    <s v="BOD"/>
    <n v="2250766"/>
    <m/>
    <s v="00099021001 DEP.DE CHEQ.AJENOS,RET.DE CAM.,CONCEPTO: DEVOLUCION PASAJE AEREO NO UTILIZADO GESTION 2024,DEP.: MINISTERIO DE RELACIONES EXTERIORES , PROCEDENCIA: BANCO UNION S.A., CHEQUE: 19133, FECHA DE EMISION:16/12/2024"/>
    <m/>
    <m/>
    <m/>
    <m/>
    <m/>
    <m/>
    <n v="0"/>
    <n v="641"/>
    <s v="NO_CONCILIADO"/>
  </r>
  <r>
    <x v="47"/>
    <m/>
    <x v="47"/>
    <x v="9"/>
    <s v="O22509690002"/>
    <s v="BOD"/>
    <n v="2250969"/>
    <m/>
    <s v="00099021001 DEPOSITO DE EFECTIVO, DEPOSITANTE: RAYZA RAMIREZ AMONZABEL, CONCEPTO: DEVOLUCION EXAMEN PREOCUPACIONAL GESTION 2024, CUENTA DE DEPOSITO: CUENTA UNICA DEL TESORO/DJBR"/>
    <m/>
    <m/>
    <m/>
    <m/>
    <m/>
    <m/>
    <n v="0"/>
    <n v="100"/>
    <s v="NO_CONCILIADO"/>
  </r>
  <r>
    <x v="47"/>
    <m/>
    <x v="47"/>
    <x v="9"/>
    <s v="O22509710002"/>
    <s v="BOD"/>
    <n v="2250971"/>
    <m/>
    <s v="00099021001 DEPOSITO DE EFECTIVO, DEPOSITANTE: VICTOR SEVERO QUISPE SANTANDER, CONCEPTO: DEVOLUCION EXAMEN PREOCUPACIONAL GESTION 2024, CUENTA DE DEPOSITO: CUENTA UNICA DEL TESORO/DJBR"/>
    <m/>
    <m/>
    <m/>
    <m/>
    <m/>
    <m/>
    <n v="0"/>
    <n v="100"/>
    <s v="NO_CONCILIADO"/>
  </r>
  <r>
    <x v="47"/>
    <m/>
    <x v="47"/>
    <x v="9"/>
    <s v="O22509720002"/>
    <s v="BOD"/>
    <n v="2250972"/>
    <m/>
    <s v="00099021001 DEPOSITO DE EFECTIVO, DEPOSITANTE: LIMBERT LUIS MURGA FLORES, CONCEPTO: DEVOLUCION EXAMEN PREOCUPACIONAL GESTION 2024, CUENTA DE DEPOSITO: CUENTA UNICA DEL TESORO/DJBR"/>
    <m/>
    <m/>
    <m/>
    <m/>
    <m/>
    <m/>
    <n v="0"/>
    <n v="100"/>
    <s v="NO_CONCILIADO"/>
  </r>
  <r>
    <x v="34"/>
    <m/>
    <x v="34"/>
    <x v="9"/>
    <s v="O22509730002"/>
    <s v="BOD"/>
    <n v="2250973"/>
    <m/>
    <s v="00099021001 DEPOSITO DE EFECTIVO, DEPOSITANTE: CLAUDIO CESAR CLAROS OLIVARES, CONCEPTO: DEVOLUCION DE BECA DE ESTUDIO CONTRATO DGESU-025/2018 DE CLAUDIO CESAR CLAROS OLIVARES, CUENTA DE DEPOSITO: CUENTA UNICA DEL TESORO"/>
    <m/>
    <m/>
    <m/>
    <m/>
    <m/>
    <m/>
    <n v="0"/>
    <n v="12900"/>
    <s v="NO_CONCILIADO"/>
  </r>
  <r>
    <x v="47"/>
    <m/>
    <x v="47"/>
    <x v="9"/>
    <s v="O22509750002"/>
    <s v="BOD"/>
    <n v="2250975"/>
    <m/>
    <s v="00099021001 DEPOSITO DE EFECTIVO, DEPOSITANTE: GERSON GARCIA SOTO, CONCEPTO: DEVOLUCION EXAMEN PREOCUPACIONAL GESTION 2024, CUENTA DE DEPOSITO: CUENTA UNICA DEL TESORO/DJBR"/>
    <m/>
    <m/>
    <m/>
    <m/>
    <m/>
    <m/>
    <n v="0"/>
    <n v="100"/>
    <s v="NO_CONCILIADO"/>
  </r>
  <r>
    <x v="47"/>
    <m/>
    <x v="47"/>
    <x v="9"/>
    <s v="O22509760002"/>
    <s v="BOD"/>
    <n v="2250976"/>
    <m/>
    <s v="00099021001 DEPOSITO DE EFECTIVO, DEPOSITANTE: GERSON GARCIA SOTO, CONCEPTO: DEVOLUCION EXAMEN PREOCUPACIONAL GESTION 2023, CUENTA DE DEPOSITO: CUENTA UNICA DEL TESORO/DJBR"/>
    <m/>
    <m/>
    <m/>
    <m/>
    <m/>
    <m/>
    <n v="0"/>
    <n v="100"/>
    <s v="NO_CONCILIADO"/>
  </r>
  <r>
    <x v="28"/>
    <m/>
    <x v="28"/>
    <x v="9"/>
    <s v="G29932360003"/>
    <s v="COB"/>
    <n v="19641"/>
    <m/>
    <s v="PAGO A BID PRÉSTAMO 5376/OC-BO VCTO. 15-01-2025 POR CUENTA DE TGN , NTI. 019641 VALOR 15-01-2025 INTERESES USD 7.132.957,11 COMISIONES USD 598.956,98 CTA. 3987 CUENTA UNICA DEL TESORO LIB. 00099021001 REF.: COMISIONES BANCARIAS"/>
    <m/>
    <m/>
    <m/>
    <m/>
    <m/>
    <m/>
    <n v="53400.9"/>
    <n v="0"/>
    <s v="NO_CONCILIADO"/>
  </r>
  <r>
    <x v="28"/>
    <m/>
    <x v="28"/>
    <x v="9"/>
    <s v="G29932410003"/>
    <s v="COB"/>
    <n v="19596"/>
    <m/>
    <s v="PAGO A BID PRÉSTAMO 3797/BL-BO VCTO. 15-01-2025 POR CUENTA DE TGN , NTI. 019596 VALOR 15-01-2025 CAPITAL USD 115.139,92 INTERESES USD 150.266,15 CTA. 3987 CUENTA UNICA DEL TESORO LIB. 00099021001 REF.: COMISIONES BANCARIAS"/>
    <m/>
    <m/>
    <m/>
    <m/>
    <m/>
    <m/>
    <n v="2180.71"/>
    <n v="0"/>
    <s v="NO_CONCILIADO"/>
  </r>
  <r>
    <x v="28"/>
    <m/>
    <x v="28"/>
    <x v="9"/>
    <s v="G29932400003"/>
    <s v="COB"/>
    <n v="19597"/>
    <m/>
    <s v="PAGO A BID PRÉSTAMO 3797/BL-BO VCTO. 15-01-2025 POR CUENTA DE TGN , NTI. 019597 VALOR 15-01-2025 INTERESES USD 1.219,59 CTA. 3987 CUENTA UNICA DEL TESORO LIB. 00099021001 REF.: COMISIONES BANCARIAS"/>
    <m/>
    <m/>
    <m/>
    <m/>
    <m/>
    <m/>
    <n v="368.37"/>
    <n v="0"/>
    <s v="NO_CONCILIADO"/>
  </r>
  <r>
    <x v="28"/>
    <m/>
    <x v="28"/>
    <x v="9"/>
    <s v="G29932420003"/>
    <s v="COB"/>
    <n v="19591"/>
    <m/>
    <s v="PAGO A BID PRÉSTAMO 3536/BL-BO VCTO. 15-01-2025 POR CUENTA DE TGN , NTI. 019591 VALOR 15-01-2025 CAPITAL USD 1.009.271,45 INTERESES USD 750.847,21 CTA. 3987 CUENTA UNICA DEL TESORO LIB. 00099021001 REF.: COMISIONES BANCARIAS"/>
    <m/>
    <m/>
    <m/>
    <m/>
    <m/>
    <m/>
    <n v="12434.42"/>
    <n v="0"/>
    <s v="NO_CONCILIADO"/>
  </r>
  <r>
    <x v="28"/>
    <m/>
    <x v="28"/>
    <x v="9"/>
    <s v="G29932450003"/>
    <s v="COB"/>
    <n v="19545"/>
    <m/>
    <s v="PAGO A BID PRÉSTAMO 4710/BL-BO VCTO. 15-01-2025 POR CUENTA DE TGN , NTI. 019545 VALOR 15-01-2025 INTERESES USD 64.202,94 COMISIONES USD 163.522,43 CTA. 3987 CUENTA UNICA DEL TESORO LIB. 00099021001 REF.: COMISIONES BANCARIAS"/>
    <m/>
    <m/>
    <m/>
    <m/>
    <m/>
    <m/>
    <n v="1922.23"/>
    <n v="0"/>
    <s v="NO_CONCILIADO"/>
  </r>
  <r>
    <x v="28"/>
    <m/>
    <x v="28"/>
    <x v="9"/>
    <s v="G29932490003"/>
    <s v="COB"/>
    <n v="19538"/>
    <m/>
    <s v="PAGO A IDA PRÉSTAMO 5745-BO VCTO. 15-01-2025 POR CUENTA DE TGN , NTI. 019538 VALOR 15-01-2025 CAPITAL USD 189.489,71 INTERESES USD 19.688,94 CTA. 3987 CUENTA UNICA DEL TESORO LIB. 00099021001 REF.: COMISIONES BANCARIAS"/>
    <m/>
    <m/>
    <m/>
    <m/>
    <m/>
    <m/>
    <n v="1794.97"/>
    <n v="0"/>
    <s v="NO_CONCILIADO"/>
  </r>
  <r>
    <x v="28"/>
    <m/>
    <x v="28"/>
    <x v="9"/>
    <s v="G29932510003"/>
    <s v="COB"/>
    <n v="19534"/>
    <m/>
    <s v="PAGO A IDA PRÉSTAMO 5592-BO VCTO. 15-01-2025 POR CUENTA DE TGN, SEGUN NOTA MEFP/VTCP/DGCP/UODP/No 042/2025 DEL 14-01-2025, NTI. 019534 VALOR 15-01-2025 CAPITAL USD 1.406.435,73 CTA. 3987 CUENTA UNICA DEL TESORO LIB. 00099021001 REF.: COMISIONES BANCARIAS"/>
    <m/>
    <m/>
    <m/>
    <m/>
    <m/>
    <m/>
    <n v="10008.18"/>
    <n v="0"/>
    <s v="NO_CONCILIADO"/>
  </r>
  <r>
    <x v="15"/>
    <m/>
    <x v="15"/>
    <x v="9"/>
    <s v="Q21538630002"/>
    <s v="CRV"/>
    <n v="2153863"/>
    <m/>
    <s v="NUMERO DE LIBRETA CUT: 00283012001 OPERACIÓN E18 TRANSFERENCIA DEL SISTEMA FINANCIERO POR CUENTA DE TERCEROS A LA CUT SOL. ESC. DE ALMACENERA BOLIVIANA S.A."/>
    <m/>
    <m/>
    <m/>
    <m/>
    <m/>
    <m/>
    <n v="0"/>
    <n v="2018672.61"/>
    <s v="NO_CONCILIADO"/>
  </r>
  <r>
    <x v="15"/>
    <m/>
    <x v="15"/>
    <x v="9"/>
    <s v="Q21538640002"/>
    <s v="CRV"/>
    <n v="2153864"/>
    <m/>
    <s v="NUMERO DE LIBRETA CUT: 00283012001 OPERACIÓN E18 TRANSFERENCIA DEL SISTEMA FINANCIERO POR CUENTA DE TERCEROS A LA CUT SOL. ALMACENERA BOLIVIANA S.A."/>
    <m/>
    <m/>
    <m/>
    <m/>
    <m/>
    <m/>
    <n v="0"/>
    <n v="305021.61"/>
    <s v="NO_CONCILIADO"/>
  </r>
  <r>
    <x v="17"/>
    <m/>
    <x v="17"/>
    <x v="9"/>
    <s v="G29934210001"/>
    <s v="CVD"/>
    <n v="2993421"/>
    <m/>
    <s v="COBRO COSTOS DE PAPELERIA POR REGULARIZACION DE TRANSFERENCIA DEL EXTERIOR POR ORDEN DE MTX COMERCIALIZADORA DE GAS LT (BRAZIL SAO PAULO) REF.: CRED INV YPFBGCGNDOGN252028 FECHA VALOR 14/01/2025 LIB. 00513012015 YPFB-HEROES DEL CHACO-BS"/>
    <m/>
    <m/>
    <m/>
    <m/>
    <m/>
    <m/>
    <n v="60"/>
    <n v="0"/>
    <s v="NO_CONCILIADO"/>
  </r>
  <r>
    <x v="14"/>
    <m/>
    <x v="14"/>
    <x v="9"/>
    <s v="Q21542140002"/>
    <s v="CRV"/>
    <n v="2154214"/>
    <m/>
    <s v="NUMERO DE LIBRETA CUT: 00099021001 OPERACIÓN E75 TRANSFERENCIA DE LA CUENTA FISCAL BUN A LA CUT EN MN TRANSF.FDOS.AL.BCB GOB. AUTONOMO MCPAL. DE MOROCHATA CITE: GAMM OF/C 008/2025 CUENTA CUT 3987 LIBRETA NÂ° 00099021001"/>
    <m/>
    <m/>
    <m/>
    <m/>
    <m/>
    <m/>
    <n v="0"/>
    <n v="0.5"/>
    <s v="NO_CONCILIADO"/>
  </r>
  <r>
    <x v="14"/>
    <m/>
    <x v="14"/>
    <x v="9"/>
    <s v="Q21542150002"/>
    <s v="CRV"/>
    <n v="2154215"/>
    <m/>
    <s v="NUMERO DE LIBRETA CUT: 00099021001 OPERACIÓN E75 TRANSFERENCIA DE LA CUENTA FISCAL BUN A LA CUT EN MN TRANSF.FDOS.AL.BCB GOBIERNO AUTONOMO MUNICIPAL DE MALLA CITE: GAMM/MAE/NÂ° 007/2024 CUENTA CUT 3987 LIBRETA NÂ° 00099021001"/>
    <m/>
    <m/>
    <m/>
    <m/>
    <m/>
    <m/>
    <n v="0"/>
    <n v="705033.28"/>
    <s v="NO_CONCILIADO"/>
  </r>
  <r>
    <x v="14"/>
    <m/>
    <x v="14"/>
    <x v="9"/>
    <s v="Q21542160002"/>
    <s v="CRV"/>
    <n v="2154216"/>
    <m/>
    <s v="NUMERO DE LIBRETA CUT: 00099021001 OPERACIÓN E75 TRANSFERENCIA DE LA CUENTA FISCAL BUN A LA CUT EN MN TRANSF.FDOS.AL.BCB GOBIERNO AUTONOMO MUNICIPAL DE MALLA CITE: GAMM/MAE/NÂ° 019/2024 CUENTA CUT 3987 LIBRETA NÂ° 00099021001"/>
    <m/>
    <m/>
    <m/>
    <m/>
    <m/>
    <m/>
    <n v="0"/>
    <n v="251805.79"/>
    <s v="NO_CONCILIADO"/>
  </r>
  <r>
    <x v="39"/>
    <m/>
    <x v="39"/>
    <x v="9"/>
    <s v="G29935730002"/>
    <s v="CRV"/>
    <n v="2993573"/>
    <m/>
    <s v="TRANSFERENCIA DEL EXTERIOR SEGUN SWIFT NO.622 Y NO.610 DE FECHA 15/01/2025 ORDENANTE: IMPORTADORA Y EXPORTADORA AS SPA (CL/IQUIQUE) REF.: CRED PAGO COMPRA DE CLORURO DE POTASIO BNY CUST RRN - F7S2501130830000 LIB. 00597012001 RECURSOS PROPIOS VENTAS YLB"/>
    <m/>
    <m/>
    <m/>
    <m/>
    <m/>
    <m/>
    <n v="0"/>
    <n v="218971.2"/>
    <s v="NO_CONCILIADO"/>
  </r>
  <r>
    <x v="39"/>
    <m/>
    <x v="39"/>
    <x v="9"/>
    <s v="G29935740001"/>
    <s v="CVD"/>
    <n v="2993574"/>
    <m/>
    <s v="COBRO COSTOS DE PAPELERIA SEGUN TRANSFERENCIA DEL EXTERIOR POR ORDEN DE IMPORTADORA Y EXPORTADORA AS SPA (CL/IQUIQUE) REF.: CRED PAGO COMPRA DE CLORURO DE POTASIO BNY CUST RRN - F7S2501130830000 LIB. 00597032001 YLB-COMERCIALIZACION DE DIVERSAS SALES"/>
    <m/>
    <m/>
    <m/>
    <m/>
    <m/>
    <m/>
    <n v="60"/>
    <n v="0"/>
    <s v="NO_CONCILIADO"/>
  </r>
  <r>
    <x v="28"/>
    <m/>
    <x v="28"/>
    <x v="9"/>
    <s v="G29938390001"/>
    <s v="NTI"/>
    <n v="19659"/>
    <m/>
    <s v="PAGO A IDA PRÉSTAMO 5712-BO VCTO. 15-01-2025 POR CUENTA DE TGN, SEGUN NOTA MEFP/VTCP/DGCP/UODP/No 042/2025 DEL 14-01-2025, NTI. 019659 VALOR 15-01-2025 CAPITAL USD 858.626,75 INTERESES USD 747.861,54 CTA. 3987 CUENTA UNICA DEL TESORO LIB. 00099021001"/>
    <m/>
    <m/>
    <m/>
    <m/>
    <m/>
    <m/>
    <n v="11181158.5"/>
    <n v="0"/>
    <s v="NO_CONCILIADO"/>
  </r>
  <r>
    <x v="28"/>
    <m/>
    <x v="28"/>
    <x v="9"/>
    <s v="G29938380001"/>
    <s v="NTI"/>
    <n v="19660"/>
    <m/>
    <s v="PAGO A IDA PRÉSTAMO 5744-BO VCTO. 15-01-2025 POR CUENTA DE TGN, SEGUN NOTA MEFP/VTCP/DGCP/UODP/No 042/2025 DEL 14-01-2025, NTI. 019660 VALOR 15-01-2025 CAPITAL USD 874.136,62 INTERESES USD 694.818,75 CTA. 3987 CUENTA UNICA DEL TESORO LIB. 00099021001"/>
    <m/>
    <m/>
    <m/>
    <m/>
    <m/>
    <m/>
    <n v="10919929.380000001"/>
    <n v="0"/>
    <s v="NO_CONCILIADO"/>
  </r>
  <r>
    <x v="28"/>
    <m/>
    <x v="28"/>
    <x v="9"/>
    <s v="G29938380004"/>
    <s v="COB"/>
    <n v="19660"/>
    <m/>
    <s v="PAGO A IDA PRÉSTAMO 5744-BO VCTO. 15-01-2025 POR CUENTA DE TGN, SEGUN NOTA MEFP/VTCP/DGCP/UODP/No 042/2025 DEL 14-01-2025, NTI. 019660 VALOR 15-01-2025 CAPITAL USD 874.136,62 INTERESES USD 694.818,75 CTA. 3987 CUENTA UNICA DEL TESORO LIB. 00099021001 REF.: COMISIONES BANCARIAS"/>
    <m/>
    <m/>
    <m/>
    <m/>
    <m/>
    <m/>
    <n v="11123.07"/>
    <n v="0"/>
    <s v="NO_CONCILIADO"/>
  </r>
  <r>
    <x v="28"/>
    <m/>
    <x v="28"/>
    <x v="9"/>
    <s v="G29938390004"/>
    <s v="COB"/>
    <n v="19659"/>
    <m/>
    <s v="PAGO A IDA PRÉSTAMO 5712-BO VCTO. 15-01-2025 POR CUENTA DE TGN, SEGUN NOTA MEFP/VTCP/DGCP/UODP/No 042/2025 DEL 14-01-2025, NTI. 019659 VALOR 15-01-2025 CAPITAL USD 858.626,75 INTERESES USD 747.861,54 CTA. 3987 CUENTA UNICA DEL TESORO LIB. 00099021001 REF.: COMISIONES BANCARIAS"/>
    <m/>
    <m/>
    <m/>
    <m/>
    <m/>
    <m/>
    <n v="11380.52"/>
    <n v="0"/>
    <s v="NO_CONCILIADO"/>
  </r>
  <r>
    <x v="28"/>
    <m/>
    <x v="28"/>
    <x v="9"/>
    <s v="G29938400001"/>
    <s v="NTI"/>
    <n v="19661"/>
    <m/>
    <s v="PAGO A BIRF PRÉSTAMO 8552-BO VCTO. 15-01-2025 POR CUENTA DE TGN, SEGUN NOTA MEFP/VTCP/DGCP/UODP/No 042/2025 DEL 14-01-2025, NTI. 019661 VALOR 15-01-2025 INTERESES USD 5.925.672,42 COMISIONES USD 1.621,61 CTA. 3987 CUENTA UNICA DEL TESORO LIB. 00099021001"/>
    <m/>
    <m/>
    <m/>
    <m/>
    <m/>
    <m/>
    <n v="41253966.450000003"/>
    <n v="0"/>
    <s v="NO_CONCILIADO"/>
  </r>
  <r>
    <x v="28"/>
    <m/>
    <x v="28"/>
    <x v="9"/>
    <s v="G29938400004"/>
    <s v="COB"/>
    <n v="19661"/>
    <m/>
    <s v="PAGO A BIRF PRÉSTAMO 8552-BO VCTO. 15-01-2025 POR CUENTA DE TGN, SEGUN NOTA MEFP/VTCP/DGCP/UODP/No 042/2025 DEL 14-01-2025, NTI. 019661 VALOR 15-01-2025 INTERESES USD 5.925.672,42 COMISIONES USD 1.621,61 CTA. 3987 CUENTA UNICA DEL TESORO LIB. 00099021001 REF.: COMISIONES BANCARIAS"/>
    <m/>
    <m/>
    <m/>
    <m/>
    <m/>
    <m/>
    <n v="41021.21"/>
    <n v="0"/>
    <s v="NO_CONCILIADO"/>
  </r>
  <r>
    <x v="28"/>
    <m/>
    <x v="28"/>
    <x v="9"/>
    <s v="G29938410004"/>
    <s v="COB"/>
    <n v="19662"/>
    <m/>
    <s v="PAGO A BIRF PRÉSTAMO BIRF 8469 VCTO. 15-01-2025 POR CUENTA DE TGN, SEGUN NOTA MEFP/VTCP/DGCP/UODP/No 042/2025 DEL 14-01-2025, NTI. 019662 VALOR 15-01-2025 INTERESES USD 3.496.795,55 CTA. 3987 CUENTA UNICA DEL TESORO LIB. 00099021001 REF.: COMISIONES BANCARIAS"/>
    <m/>
    <m/>
    <m/>
    <m/>
    <m/>
    <m/>
    <n v="24348.05"/>
    <n v="0"/>
    <s v="NO_CONCILIADO"/>
  </r>
  <r>
    <x v="28"/>
    <m/>
    <x v="28"/>
    <x v="9"/>
    <s v="G29938410001"/>
    <s v="NTI"/>
    <n v="19662"/>
    <m/>
    <s v="PAGO A BIRF PRÉSTAMO BIRF 8469 VCTO. 15-01-2025 POR CUENTA DE TGN, SEGUN NOTA MEFP/VTCP/DGCP/UODP/No 042/2025 DEL 14-01-2025, NTI. 019662 VALOR 15-01-2025 INTERESES USD 3.496.795,55 CTA. 3987 CUENTA UNICA DEL TESORO LIB. 00099021001"/>
    <m/>
    <m/>
    <m/>
    <m/>
    <m/>
    <m/>
    <n v="24337697.030000001"/>
    <n v="0"/>
    <s v="NO_CONCILIADO"/>
  </r>
  <r>
    <x v="18"/>
    <m/>
    <x v="18"/>
    <x v="9"/>
    <s v="S11169130003"/>
    <s v="COB"/>
    <n v="1116913"/>
    <m/>
    <s v="||TRANSFERENCIA DE FONDOS SEGÚN MENSAJES SWIFT N°656 Y 657 DE LA FECHA Y NOTA CITE: DGAC/10571/2024 (HRE-TGL-4549) DE FECHA 14/03/2024 DE LA DIRECCIÓN GENERAL DE AERONÁUTICA CIVIL. (SECTOR PÚBLICO). DÉBITO DE LA LIBRETA 00117012001 DGAC, REPOSICIÓN DE ÚTILES DE ESCRITORIO."/>
    <m/>
    <m/>
    <m/>
    <m/>
    <m/>
    <m/>
    <n v="60"/>
    <n v="0"/>
    <s v="NO_CONCILIADO"/>
  </r>
  <r>
    <x v="17"/>
    <m/>
    <x v="17"/>
    <x v="9"/>
    <s v="S11169470001"/>
    <s v="COB"/>
    <n v="1116947"/>
    <m/>
    <s v="'COBRO DE'||ÚTILES DE ESCRITORIO POR EL COMPROBANTE NRO.1116945 DE LA FECHA S/G. NOTA CITE GAFC-803/ DFC/URTE-0153/2024 DE F.26.03.2024 (HRE-TGL-5158) ENVIADA POR YACIMIENTOS PETROLIFEROS FISCALES BOLIVIANOS DEBITO DE LA LIBRETA 00513022001 YPFB  OPERACIONES"/>
    <m/>
    <m/>
    <m/>
    <m/>
    <m/>
    <m/>
    <n v="60"/>
    <n v="0"/>
    <s v="NO_CONCILIADO"/>
  </r>
  <r>
    <x v="20"/>
    <m/>
    <x v="20"/>
    <x v="9"/>
    <s v="S11169490001"/>
    <s v="COB"/>
    <n v="1116949"/>
    <m/>
    <s v="||REGISTRO COBRO COMISION AVISO CARTA DE CREDITO STANDBY BS300.-Y EMISION COMP.CONTABLE BS60.-REF.:S213612360044 (BCB:SB-R-2023-05) A/F ENVIBOL,S/G NOTA SEDEM/GG/EV N°0021/2025,10/01/2025. LIB.00132072003 SEDEM-AMPL.PLANTA ENVASES DE VIDRIO EN ZUDAÑEZ-CH RF:COMIS.AVISO SBLC S213612360044"/>
    <m/>
    <m/>
    <m/>
    <m/>
    <m/>
    <m/>
    <n v="360"/>
    <n v="0"/>
    <s v="NO_CONCILIADO"/>
  </r>
  <r>
    <x v="28"/>
    <m/>
    <x v="28"/>
    <x v="9"/>
    <s v="S11169510001"/>
    <s v="NTI"/>
    <n v="1116951"/>
    <m/>
    <s v="||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m/>
    <m/>
    <m/>
    <m/>
    <m/>
    <m/>
    <n v="8661161.8800000008"/>
    <n v="0"/>
    <s v="NO_CONCILIADO"/>
  </r>
  <r>
    <x v="28"/>
    <m/>
    <x v="28"/>
    <x v="9"/>
    <s v="S11169510003"/>
    <s v="COB"/>
    <n v="1116951"/>
    <m/>
    <s v="||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REF.: COMISIONES BANCARIAS"/>
    <m/>
    <m/>
    <m/>
    <m/>
    <m/>
    <m/>
    <n v="8896.7199999999993"/>
    <n v="0"/>
    <s v="NO_CONCILIADO"/>
  </r>
  <r>
    <x v="59"/>
    <m/>
    <x v="59"/>
    <x v="9"/>
    <s v="S11169850004"/>
    <s v="COB"/>
    <n v="1116985"/>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1 FNDR-ADMINISTRACION, REPOSICIÓN DE ÚTILES DE ESCRITORIO."/>
    <m/>
    <m/>
    <m/>
    <m/>
    <m/>
    <m/>
    <n v="60"/>
    <n v="0"/>
    <s v="NO_CONCILIADO"/>
  </r>
  <r>
    <x v="59"/>
    <m/>
    <x v="59"/>
    <x v="9"/>
    <s v="S11169850001"/>
    <s v="DEV"/>
    <n v="1116985"/>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5 FNDR-PSAC-BM IDA 3507/BO REC.LINEA CAP.INT.COM"/>
    <m/>
    <m/>
    <m/>
    <m/>
    <m/>
    <m/>
    <n v="253343.1"/>
    <n v="0"/>
    <s v="NO_CONCILIADO"/>
  </r>
  <r>
    <x v="59"/>
    <m/>
    <x v="59"/>
    <x v="9"/>
    <s v="S11169890004"/>
    <s v="COB"/>
    <n v="1116989"/>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1 FNDR-ADMINISTRACION, REPOSICIÓN DE ÚTILES DE ESCRITORIO."/>
    <m/>
    <m/>
    <m/>
    <m/>
    <m/>
    <m/>
    <n v="60"/>
    <n v="0"/>
    <s v="NO_CONCILIADO"/>
  </r>
  <r>
    <x v="59"/>
    <m/>
    <x v="59"/>
    <x v="9"/>
    <s v="S11169890001"/>
    <s v="DEV"/>
    <n v="1116989"/>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6 FNDR-PSAC-BM IDA 3507/BO REC.FNDR CAP.INT.COM"/>
    <m/>
    <m/>
    <m/>
    <m/>
    <m/>
    <m/>
    <n v="85461.07"/>
    <n v="0"/>
    <s v="NO_CONCILIADO"/>
  </r>
  <r>
    <x v="1"/>
    <m/>
    <x v="1"/>
    <x v="10"/>
    <s v="O22512060002"/>
    <s v="BOD"/>
    <n v="2251206"/>
    <m/>
    <s v="00099021001 DEPOSITO DE EFECTIVO, DEPOSITANTE: VALERIA VILLCA FLORES, CONCEPTO: DEVOLUCION, CUENTA DE DEPOSITO: CUENTA UNICA DEL TESORO"/>
    <m/>
    <m/>
    <m/>
    <m/>
    <m/>
    <m/>
    <n v="0"/>
    <n v="6202.8"/>
    <s v="NO_CONCILIADO"/>
  </r>
  <r>
    <x v="6"/>
    <m/>
    <x v="6"/>
    <x v="10"/>
    <s v="O22512100002"/>
    <s v="BOD"/>
    <n v="2251210"/>
    <m/>
    <s v="00081011101 DEPOSITO DE EFECTIVO, DEPOSITANTE: ALEXANDRO DAVID BECERRA VARGAS, CONCEPTO: REPOSICION CREDENCIAL, CUENTA DE DEPOSITO: CUENTA UNICA DEL TESORO"/>
    <m/>
    <m/>
    <m/>
    <m/>
    <m/>
    <m/>
    <n v="0"/>
    <n v="25"/>
    <s v="NO_CONCILIADO"/>
  </r>
  <r>
    <x v="11"/>
    <m/>
    <x v="11"/>
    <x v="10"/>
    <s v="O22512180002"/>
    <s v="BOD"/>
    <n v="2251218"/>
    <m/>
    <s v="00599012001 DEPOSITO DE EFECTIVO, DEPOSITANTE: KEVIN ISMAEL QUISBERT NIETO, CONCEPTO: PAGO DE CREDENCIAL, CUENTA DE DEPOSITO: CUENTA UNICA DEL TESORO"/>
    <m/>
    <m/>
    <m/>
    <m/>
    <m/>
    <m/>
    <n v="0"/>
    <n v="50"/>
    <s v="NO_CONCILIADO"/>
  </r>
  <r>
    <x v="60"/>
    <m/>
    <x v="60"/>
    <x v="10"/>
    <s v="O22512400002"/>
    <s v="BOD"/>
    <n v="2251240"/>
    <m/>
    <s v="00099021001 DEPOSITO DE EFECTIVO, DEPOSITANTE: ABEN, CONCEPTO: DIFERENCIA EN LA OTORGACION DEL PERMISO SIN GOCE DE HABERES, CUENTA DE DEPOSITO: CUENTA UNICA DEL TESORO"/>
    <m/>
    <m/>
    <m/>
    <m/>
    <m/>
    <m/>
    <n v="0"/>
    <n v="369.5"/>
    <s v="NO_CONCILIADO"/>
  </r>
  <r>
    <x v="3"/>
    <m/>
    <x v="3"/>
    <x v="10"/>
    <s v="O22512810002"/>
    <s v="BOD"/>
    <n v="2251281"/>
    <m/>
    <s v="00046171101 DEPOSITO DE EFECTIVO, DEPOSITANTE: JORGE ANDRES FLORES VARELA, CONCEPTO: SANCION JURIDICA, CUENTA DE DEPOSITO: CUENTA UNICA DEL TESORO"/>
    <m/>
    <m/>
    <m/>
    <m/>
    <m/>
    <m/>
    <n v="0"/>
    <n v="250"/>
    <s v="NO_CONCILIADO"/>
  </r>
  <r>
    <x v="1"/>
    <m/>
    <x v="1"/>
    <x v="10"/>
    <s v="O22513070002"/>
    <s v="BOD"/>
    <n v="2251307"/>
    <m/>
    <s v="00099021001 DEPOSITO DE EFECTIVO, DEPOSITANTE: LISBET TICONA GUTIERREZ, CONCEPTO: REV. DIFINITIVA ABRIL-2024 DEPARTAMENTO DE LA PAZ, CUENTA DE DEPOSITO: CUENTA UNICA DEL TESORO"/>
    <m/>
    <m/>
    <m/>
    <m/>
    <m/>
    <m/>
    <n v="0"/>
    <n v="35"/>
    <s v="NO_CONCILIADO"/>
  </r>
  <r>
    <x v="6"/>
    <m/>
    <x v="6"/>
    <x v="10"/>
    <s v="O22513060002"/>
    <s v="BOD"/>
    <n v="2251306"/>
    <m/>
    <s v="00081011101 DEPOSITO DE EFECTIVO, DEPOSITANTE: ISMAEL QUINO CONDORI, CONCEPTO: REPOSICION DE CREDENCIAL, CUENTA DE DEPOSITO: CUENTA UNICA DEL TESORO"/>
    <m/>
    <m/>
    <m/>
    <m/>
    <m/>
    <m/>
    <n v="0"/>
    <n v="25"/>
    <s v="NO_CONCILIADO"/>
  </r>
  <r>
    <x v="23"/>
    <m/>
    <x v="23"/>
    <x v="10"/>
    <s v="O22513090002"/>
    <s v="BOD"/>
    <n v="2251309"/>
    <m/>
    <s v="00086038010 DEPOSITO DE EFECTIVO, DEPOSITANTE: DITTER URIONA MOSTAJO, CONCEPTO: DEV. CAMBIO DE HORAIO (JESUS LEAL) PASAJE AEREO SANTA CRUZ - LA PAZ, CUENTA DE DEPOSITO: CUENTA UNICA DEL TESORO"/>
    <m/>
    <m/>
    <m/>
    <m/>
    <m/>
    <m/>
    <n v="0"/>
    <n v="145"/>
    <s v="NO_CONCILIADO"/>
  </r>
  <r>
    <x v="47"/>
    <m/>
    <x v="47"/>
    <x v="10"/>
    <s v="O22513310002"/>
    <s v="BOD"/>
    <n v="2251331"/>
    <m/>
    <s v="00099021001 DEPOSITO DE EFECTIVO, DEPOSITANTE: GERMAN PARIZACA YANA, CONCEPTO: DEVOLUCION PARCIAL DE AGUINALDO 2024, CUENTA DE DEPOSITO: CUENTA UNICA DEL TESORO/DJBR"/>
    <m/>
    <m/>
    <m/>
    <m/>
    <m/>
    <m/>
    <n v="0"/>
    <n v="295.47000000000003"/>
    <s v="NO_CONCILIADO"/>
  </r>
  <r>
    <x v="5"/>
    <m/>
    <x v="5"/>
    <x v="10"/>
    <s v="O22513920002"/>
    <s v="BOD"/>
    <n v="2251392"/>
    <m/>
    <s v="00099021001 DEPOSITO DE EFECTIVO, DEPOSITANTE: CARLOS ALFONSO MOLINA RODRIGUEZ, CONCEPTO: DEVOLUCION, CUENTA DE DEPOSITO: CUENTA UNICA DEL TESORO/DJBR"/>
    <m/>
    <m/>
    <m/>
    <m/>
    <m/>
    <m/>
    <n v="0"/>
    <n v="14.67"/>
    <s v="NO_CONCILIADO"/>
  </r>
  <r>
    <x v="61"/>
    <m/>
    <x v="61"/>
    <x v="10"/>
    <s v="O22513930002"/>
    <s v="BOD"/>
    <n v="2251393"/>
    <m/>
    <s v="00190012003 DEPOSITO DE EFECTIVO, DEPOSITANTE: ORLANDO CELESTINO CLAVIJO SAAVEDRA, CONCEPTO: DEVOLUCION, CUENTA DE DEPOSITO: CUENTA UNICA DEL TESORO"/>
    <m/>
    <m/>
    <m/>
    <m/>
    <m/>
    <m/>
    <n v="0"/>
    <n v="0.4"/>
    <s v="NO_CONCILIADO"/>
  </r>
  <r>
    <x v="47"/>
    <m/>
    <x v="47"/>
    <x v="10"/>
    <s v="O22513990002"/>
    <s v="BOD"/>
    <n v="2251399"/>
    <m/>
    <s v="00099021001 DEPOSITO DE EFECTIVO, DEPOSITANTE: MAURA VILLAZON ARROYO, CONCEPTO: DEVOLUCION EXAMEN PRE-OCUPACIONAL GESTION 2024, CUENTA DE DEPOSITO: CUENTA UNICA DEL TESORO/DJBR"/>
    <m/>
    <m/>
    <m/>
    <m/>
    <m/>
    <m/>
    <n v="0"/>
    <n v="100"/>
    <s v="NO_CONCILIADO"/>
  </r>
  <r>
    <x v="47"/>
    <m/>
    <x v="47"/>
    <x v="10"/>
    <s v="O22514010002"/>
    <s v="BOD"/>
    <n v="2251401"/>
    <m/>
    <s v="00099021001 DEPOSITO DE EFECTIVO, DEPOSITANTE: GROVER ARCE QUISPE, CONCEPTO: DEVOLUCION EXAMEN PRE-OCUPACIONAL GESTION 2024, CUENTA DE DEPOSITO: CUENTA UNICA DEL TESORO/DJBR"/>
    <m/>
    <m/>
    <m/>
    <m/>
    <m/>
    <m/>
    <n v="0"/>
    <n v="100"/>
    <s v="NO_CONCILIADO"/>
  </r>
  <r>
    <x v="47"/>
    <m/>
    <x v="47"/>
    <x v="10"/>
    <s v="O22514040002"/>
    <s v="BOD"/>
    <n v="2251404"/>
    <m/>
    <s v="00099021001 DEPOSITO DE EFECTIVO, DEPOSITANTE: JOSE LUIS BERDEJA VILLANUEVA, CONCEPTO: DEVOLUCION EXAMEN PRE-OCUPACIONAL GESTION 2024, CUENTA DE DEPOSITO: CUENTA UNICA DEL TESORO/DJBR"/>
    <m/>
    <m/>
    <m/>
    <m/>
    <m/>
    <m/>
    <n v="0"/>
    <n v="100"/>
    <s v="NO_CONCILIADO"/>
  </r>
  <r>
    <x v="47"/>
    <m/>
    <x v="47"/>
    <x v="10"/>
    <s v="O22514060002"/>
    <s v="BOD"/>
    <n v="2251406"/>
    <m/>
    <s v="00099021001 DEPOSITO DE EFECTIVO, DEPOSITANTE: LISETH ESTHEFANI PARADA YAVI, CONCEPTO: DEVOLUCION EXAMEN PRE-OCUPACIONAL GESTION 2024, CUENTA DE DEPOSITO: CUENTA UNICA DEL TESORO/DJBR"/>
    <m/>
    <m/>
    <m/>
    <m/>
    <m/>
    <m/>
    <n v="0"/>
    <n v="100"/>
    <s v="NO_CONCILIADO"/>
  </r>
  <r>
    <x v="1"/>
    <m/>
    <x v="1"/>
    <x v="10"/>
    <s v="O22514070002"/>
    <s v="BOD"/>
    <n v="2251407"/>
    <m/>
    <s v="00099021001 DEPOSITO DE EFECTIVO, DEPOSITANTE: HILDA BEATRIZ TUNQUI VALENCIA, CONCEPTO: PERCEPCION INDEBIDA, CUENTA DE DEPOSITO: CUENTA UNICA DEL TESORO"/>
    <m/>
    <m/>
    <m/>
    <m/>
    <m/>
    <m/>
    <n v="0"/>
    <n v="2126.65"/>
    <s v="NO_CONCILIADO"/>
  </r>
  <r>
    <x v="47"/>
    <m/>
    <x v="47"/>
    <x v="10"/>
    <s v="O22514080002"/>
    <s v="BOD"/>
    <n v="2251408"/>
    <m/>
    <s v="00099021001 DEPOSITO DE EFECTIVO, DEPOSITANTE: ELIZABETH MARCELA CALDERON, CONCEPTO: DEVOLUCION EXAMEN PRE-OCUPACIONAL GESTION 2024, CUENTA DE DEPOSITO: CUENTA UNICA DEL TESORO/DJBR"/>
    <m/>
    <m/>
    <m/>
    <m/>
    <m/>
    <m/>
    <n v="0"/>
    <n v="100"/>
    <s v="NO_CONCILIADO"/>
  </r>
  <r>
    <x v="47"/>
    <m/>
    <x v="47"/>
    <x v="10"/>
    <s v="O22514100002"/>
    <s v="BOD"/>
    <n v="2251410"/>
    <m/>
    <s v="00099021001 DEPOSITO DE EFECTIVO, DEPOSITANTE: RAUL EDUARDO SALINAS AYAVIRI, CONCEPTO: DEVOLUCION EXAMEN POST-OCUPACIONAL GESTION 2024, CUENTA DE DEPOSITO: CUENTA UNICA DEL TESORO/DJBR"/>
    <m/>
    <m/>
    <m/>
    <m/>
    <m/>
    <m/>
    <n v="0"/>
    <n v="300"/>
    <s v="NO_CONCILIADO"/>
  </r>
  <r>
    <x v="3"/>
    <m/>
    <x v="3"/>
    <x v="10"/>
    <s v="O22514130002"/>
    <s v="BOD"/>
    <n v="2251413"/>
    <m/>
    <s v="00046031102 DEPOSITO DE EFECTIVO, DEPOSITANTE: CARMEN PEREZ MAMANI, CONCEPTO: DEVOLUCION, CUENTA DE DEPOSITO: CUENTA UNICA DEL TESORO"/>
    <m/>
    <m/>
    <m/>
    <m/>
    <m/>
    <m/>
    <n v="0"/>
    <n v="36"/>
    <s v="NO_CONCILIADO"/>
  </r>
  <r>
    <x v="23"/>
    <m/>
    <x v="23"/>
    <x v="10"/>
    <s v="O22514210002"/>
    <s v="BOD"/>
    <n v="2251421"/>
    <m/>
    <s v="00086011109 DEPOSITO DE EFECTIVO, DEPOSITANTE: MADELEY MERCED ALVAREZ APAZA, CONCEPTO: REPOSICION CREDENCIAL, CUENTA DE DEPOSITO: CUENTA UNICA DEL TESORO"/>
    <m/>
    <m/>
    <m/>
    <m/>
    <m/>
    <m/>
    <n v="0"/>
    <n v="50"/>
    <s v="NO_CONCILIADO"/>
  </r>
  <r>
    <x v="8"/>
    <m/>
    <x v="8"/>
    <x v="10"/>
    <s v="B22511770002"/>
    <s v="BOD"/>
    <n v="2251177"/>
    <m/>
    <s v="00587012001 DEP.DE CHEQ.AJENOS,RET.DE CAM.,CONCEPTO: P-6 FRONTON,DEP.: EBC , PROCEDENCIA: BANCO UNION S.A., CHEQUE: 2342, FECHA DE EMISION:14/01/2025"/>
    <m/>
    <m/>
    <m/>
    <m/>
    <m/>
    <m/>
    <n v="0"/>
    <n v="262061.78"/>
    <s v="NO_CONCILIADO"/>
  </r>
  <r>
    <x v="8"/>
    <m/>
    <x v="8"/>
    <x v="10"/>
    <s v="B22511790002"/>
    <s v="BOD"/>
    <n v="2251179"/>
    <m/>
    <s v="00587012001 DEP.DE CHEQ.AJENOS,RET.DE CAM.,CONCEPTO: P-6 CERRO GORDO,DEP.: EBC , PROCEDENCIA: BANCO UNION S.A., CHEQUE: 2343, FECHA DE EMISION:14/01/2025"/>
    <m/>
    <m/>
    <m/>
    <m/>
    <m/>
    <m/>
    <n v="0"/>
    <n v="441294.33"/>
    <s v="NO_CONCILIADO"/>
  </r>
  <r>
    <x v="40"/>
    <m/>
    <x v="40"/>
    <x v="10"/>
    <s v="B22511810002"/>
    <s v="BOD"/>
    <n v="2251181"/>
    <m/>
    <s v="00290012001 DEP.DE CHEQ.AJENOS,RET.DE CAM.,CONCEPTO: OTROS INGRESOS S/G TRAMITE 10974846,DEP.: SERVICIO DE IMPUESTOS NACIONALES , PROCEDENCIA: BANCO UNION S.A., CHEQUE: 7959, FECHA DE EMISION:10/01/2025"/>
    <m/>
    <m/>
    <m/>
    <m/>
    <m/>
    <m/>
    <n v="0"/>
    <n v="284"/>
    <s v="NO_CONCILIADO"/>
  </r>
  <r>
    <x v="1"/>
    <m/>
    <x v="1"/>
    <x v="10"/>
    <s v="B22512030002"/>
    <s v="BOD"/>
    <n v="2251203"/>
    <m/>
    <s v="00099021001 DEP.DE CHEQ.AJENOS,RET.DE CAM.,CONCEPTO: DEPÓSITO,DEP.: CAJA DE SALUD CORDES , PROCEDENCIA: BANCO UNION S.A., CHEQUE: 43954, FECHA DE EMISION:26/12/2024"/>
    <m/>
    <m/>
    <m/>
    <m/>
    <m/>
    <m/>
    <n v="0"/>
    <n v="5296.57"/>
    <s v="NO_CONCILIADO"/>
  </r>
  <r>
    <x v="23"/>
    <m/>
    <x v="23"/>
    <x v="10"/>
    <s v="B22512220002"/>
    <s v="BOD"/>
    <n v="2251222"/>
    <m/>
    <s v="00086051101 DEP.DE CHEQ.AJENOS,RET.DE CAM.,CONCEPTO: 2DO PAGO CONTRAPARTE 50% E.D.T.P. CONSTRUCCION INTERCEPTORES Y EMISARIOS ALC LA PAZ,DEP.: EPSAS SA , PROCEDENCIA: BANCO DE CREDITO DE BOLIVIA S.A., CHEQUE: 21664, FECHA DE EMISION:15/01/2025"/>
    <m/>
    <m/>
    <m/>
    <m/>
    <m/>
    <m/>
    <n v="0"/>
    <n v="1150995"/>
    <s v="NO_CONCILIADO"/>
  </r>
  <r>
    <x v="39"/>
    <m/>
    <x v="39"/>
    <x v="10"/>
    <s v="B22512570002"/>
    <s v="BOD"/>
    <n v="2251257"/>
    <m/>
    <s v="00597012001 DEP.DE CHEQ.AJENOS,RET.DE CAM.,CONCEPTO: DEVOLUCION,DEP.: CREDINFORM INTERNATIONAL SA , PROCEDENCIA: BANCO DE CREDITO DE BOLIVIA S.A., CHEQUE: 44603, FECHA DE EMISION:14/01/2025"/>
    <m/>
    <m/>
    <m/>
    <m/>
    <m/>
    <m/>
    <n v="0"/>
    <n v="9170"/>
    <s v="NO_CONCILIADO"/>
  </r>
  <r>
    <x v="26"/>
    <m/>
    <x v="26"/>
    <x v="10"/>
    <s v="B22512660002"/>
    <s v="BOD"/>
    <n v="2251266"/>
    <m/>
    <s v="00099021001 DEP.DE CHEQ.AJENOS,RET.DE CAM.,CONCEPTO: DEVOLUCION,DEP.: ALIAZAS RURALES PAR III , PROCEDENCIA: BANCO UNION S.A., CHEQUE: 360, FECHA DE EMISION:13/01/2025"/>
    <m/>
    <m/>
    <m/>
    <m/>
    <m/>
    <m/>
    <n v="0"/>
    <n v="27"/>
    <s v="NO_CONCILIADO"/>
  </r>
  <r>
    <x v="26"/>
    <m/>
    <x v="26"/>
    <x v="10"/>
    <s v="B22512680002"/>
    <s v="BOD"/>
    <n v="2251268"/>
    <m/>
    <s v="00099021001 DEP.DE CHEQ.AJENOS,RET.DE CAM.,CONCEPTO: DEVOLUCION,DEP.: ALIAZAS RURALES PAR III , PROCEDENCIA: BANCO UNION S.A., CHEQUE: 359, FECHA DE EMISION:13/01/2025"/>
    <m/>
    <m/>
    <m/>
    <m/>
    <m/>
    <m/>
    <n v="0"/>
    <n v="30800"/>
    <s v="NO_CONCILIADO"/>
  </r>
  <r>
    <x v="26"/>
    <m/>
    <x v="26"/>
    <x v="10"/>
    <s v="B22512690002"/>
    <s v="BOD"/>
    <n v="2251269"/>
    <m/>
    <s v="00099021001 DEP.DE CHEQ.AJENOS,RET.DE CAM.,CONCEPTO: DEVOLUCION,DEP.: ALIAZAS RURALES PAR III , PROCEDENCIA: BANCO UNION S.A., CHEQUE: 358, FECHA DE EMISION:13/01/2025"/>
    <m/>
    <m/>
    <m/>
    <m/>
    <m/>
    <m/>
    <n v="0"/>
    <n v="396"/>
    <s v="NO_CONCILIADO"/>
  </r>
  <r>
    <x v="14"/>
    <m/>
    <x v="14"/>
    <x v="10"/>
    <s v="B22512760002"/>
    <s v="BOD"/>
    <n v="2251276"/>
    <m/>
    <s v="00099021001 DEP.DE CHEQ.AJENOS,RET.DE CAM.,CONCEPTO: DOBLE PERCEPCION,DEP.: GOBIERNO AUTONOMO MUNICIPAL DE LA PAZ , PROCEDENCIA: BANCO UNION S.A., CHEQUE: 70326, FECHA DE EMISION:15/01/2025"/>
    <m/>
    <m/>
    <m/>
    <m/>
    <m/>
    <m/>
    <n v="0"/>
    <n v="2143.4899999999998"/>
    <s v="NO_CONCILIADO"/>
  </r>
  <r>
    <x v="14"/>
    <m/>
    <x v="14"/>
    <x v="10"/>
    <s v="B22512790002"/>
    <s v="BOD"/>
    <n v="2251279"/>
    <m/>
    <s v="00099021001 DEP.DE CHEQ.AJENOS,RET.DE CAM.,CONCEPTO: DOBLE PERCEPCION,DEP.: GOBIERNO AUTONOMO MUNICIPAL DE LA PAZ , PROCEDENCIA: BANCO UNION S.A., CHEQUE: 70327, FECHA DE EMISION:15/01/2025"/>
    <m/>
    <m/>
    <m/>
    <m/>
    <m/>
    <m/>
    <n v="0"/>
    <n v="2143.4899999999998"/>
    <s v="NO_CONCILIADO"/>
  </r>
  <r>
    <x v="6"/>
    <m/>
    <x v="6"/>
    <x v="10"/>
    <s v="B22512860002"/>
    <s v="BOD"/>
    <n v="2251286"/>
    <m/>
    <s v="00099021001 DEP.DE CHEQ.AJENOS,RET.DE CAM.,CONCEPTO: REEMBOLSO POR INCAPACIDAD TEMPORAL CAJA CORDES -CBBA 09/2024 DENIS VELASCO,DEP.: UNIDAD TECNICA DE FERROCARRILES , PROCEDENCIA: BANCO UNION S.A., CHEQUE: 44051, FECHA DE EMISION:26/12/2024"/>
    <m/>
    <m/>
    <m/>
    <m/>
    <m/>
    <m/>
    <n v="0"/>
    <n v="372.9"/>
    <s v="NO_CONCILIADO"/>
  </r>
  <r>
    <x v="17"/>
    <m/>
    <x v="17"/>
    <x v="10"/>
    <s v="G29952580001"/>
    <s v="CVD"/>
    <n v="2995258"/>
    <m/>
    <s v="COBRO COSTOS DE PAPELERIA SEGUN TRANSFERENCIA DEL EXTERIOR POR ORDEN DE OILY LUBRIFICANTES E QUIMICOS LTDA (BR/CAMPO GRANDE) REF.: CRED INV 024/2025 FECHA VALOR 15/01/2025 LIB. 00513062002 YPFB - EXPORTACIÓN DE GLP Y OTROS-BOLIVIANOS"/>
    <m/>
    <m/>
    <m/>
    <m/>
    <m/>
    <m/>
    <n v="60"/>
    <n v="0"/>
    <s v="NO_CONCILIADO"/>
  </r>
  <r>
    <x v="28"/>
    <m/>
    <x v="28"/>
    <x v="10"/>
    <s v="J06259200002"/>
    <s v="DAU"/>
    <n v="10750063"/>
    <m/>
    <s v="A:00099021001 Pago de capital e interés corriente a favor del TGN del vcto. 16-01-2025, adeudados por el GAD La Paz, correspondiente al Crédito CAF 2760, según nota USCFT N°60/2025."/>
    <m/>
    <m/>
    <m/>
    <m/>
    <m/>
    <m/>
    <n v="0"/>
    <n v="3455878.17"/>
    <s v="NO_CONCILIADO"/>
  </r>
  <r>
    <x v="14"/>
    <m/>
    <x v="14"/>
    <x v="10"/>
    <s v="Q21549870002"/>
    <s v="CRV"/>
    <n v="2154987"/>
    <m/>
    <s v="NUMERO DE LIBRETA CUT: 00099021001 OPERACIÓN E75 TRANSFERENCIA DE LA CUENTA FISCAL BUN A LA CUT EN MN TRANSF.FDOS.AL.BCB GOBIERNO AUTONOMO MUNICIPAL DE ANTEQUERA, CITE: GAMA-MAE NÂ° 006/2025 CUENTA CUT 3987 LIBRETA NÂ° 00099021001"/>
    <m/>
    <m/>
    <m/>
    <m/>
    <m/>
    <m/>
    <n v="0"/>
    <n v="183447.99"/>
    <s v="NO_CONCILIADO"/>
  </r>
  <r>
    <x v="14"/>
    <m/>
    <x v="14"/>
    <x v="10"/>
    <s v="Q21549880002"/>
    <s v="CRV"/>
    <n v="2154988"/>
    <m/>
    <s v="NUMERO DE LIBRETA CUT: 00099021001 OPERACIÓN E75 TRANSFERENCIA DE LA CUENTA FISCAL BUN A LA CUT EN MN TRANSF.FDOS.AL.BCB GAIOC CHARAGUA IYAMBAE SEGÃN CARTA CITE: TRI.OF.EXT.NÂ°13/2025 A LA CUENTA ÃNICA DEL TESORO 3987 LIBRETA NÂ° 00099021001"/>
    <m/>
    <m/>
    <m/>
    <m/>
    <m/>
    <m/>
    <n v="0"/>
    <n v="81119.81"/>
    <s v="NO_CONCILIADO"/>
  </r>
  <r>
    <x v="20"/>
    <m/>
    <x v="20"/>
    <x v="10"/>
    <s v="S11170670001"/>
    <s v="COB"/>
    <n v="1117067"/>
    <m/>
    <s v="||REGUL.COMP.CONT.1116477 DE 13/01/2025,P/AMPL.VAL.0,15% S/USD838.075.-P/171 DIAS,COM.ENM.LC BS300.-REEMB.GSTS.COM.BS300.-Y EMIS.C.C.BS60.-,S/G NOTA CA/NAC/GNO/SNOE/186/01/2025,15/1/25.REF.:I-2023-49 P/C EEPAF A/F ALLBIOM-SOLUCOES EM BIOPROCESSOS EIRELE. LIB.00132042002 SEDEM-EEPAF-VTA. ABONOS,FERTILIZANTES,COADYUVANTES Y OTRO R:COMIS.ENM.1 LC I-2023-49"/>
    <m/>
    <m/>
    <m/>
    <m/>
    <m/>
    <m/>
    <n v="4756.3100000000004"/>
    <n v="0"/>
    <s v="NO_CONCILIADO"/>
  </r>
  <r>
    <x v="18"/>
    <m/>
    <x v="18"/>
    <x v="10"/>
    <s v="S11170430003"/>
    <s v="COB"/>
    <n v="1117043"/>
    <m/>
    <s v="||TRANSFERENCIA DE FONDOS SEGÚN MENSAJES SWIFT N°719 Y 722 DE LA FECHA Y NOTA CITE: DGAC/10571/2024 (HRE-TGL-4549) DE FECHA 14/03/2024 DE LA DIRECCIÓN GENERAL DE AERONÁUTICA CIVIL. (SECTOR PÚBLICO). DÉBITO DE LA LIBRETA 00117012001 DGAC, REPOSICIÓN DE ÚTILES DE ESCRITORIO."/>
    <m/>
    <m/>
    <m/>
    <m/>
    <m/>
    <m/>
    <n v="60"/>
    <n v="0"/>
    <s v="NO_CONCILIADO"/>
  </r>
  <r>
    <x v="28"/>
    <m/>
    <x v="28"/>
    <x v="10"/>
    <s v="S11170550003"/>
    <s v="COB"/>
    <n v="1117055"/>
    <m/>
    <s v="'TRANSFERENCIA'||RECIBIDA DEL EXTERIOR S/MENSAJES SWIFT N° 714-713 DE FECHA 16-01-2025 POR DESEMBOLSO DE LA CAF POR LINEA DE CREDITO CONTINGENTE NO COMPROMETIDA DE LIQUIDEZ CFA 012533 S/LEY N° 1613 DEL PGE - GESTION 2025 DEL 01-01-2025 Y NOTA MEFP/VTCP/DGCP/UEPS/N°042/2025 DE LA FECHA. LIB. 00099021001 TGN-RECURSOS ORDINARIOS (3987) REF.: COMISIONES BANCARIAS"/>
    <m/>
    <m/>
    <m/>
    <m/>
    <m/>
    <m/>
    <n v="60"/>
    <n v="0"/>
    <s v="NO_CONCILIADO"/>
  </r>
  <r>
    <x v="18"/>
    <m/>
    <x v="18"/>
    <x v="10"/>
    <s v="S11170650003"/>
    <s v="COB"/>
    <n v="1117065"/>
    <m/>
    <s v="||TRANSFERENCIA DE FONDOS S/G MENSAJES SWIFTS NROS. 681-682 EN ATENCIÓN A CORREO ELECTRÓNICO Y NOTA: DGAC/10571/2024 DE F.14/3/2024 (HRE-TGL-4549) ENVIADO POR LA DIRECCIÓN GENERAL DE AERONÁUTICA CIVIL (SECTOR PÚBLICO). DEBITO DE LA LIBRETA 00117012001 DGAC, REPOSICIÓN ÚTILES DE ESCRITORIO."/>
    <m/>
    <m/>
    <m/>
    <m/>
    <m/>
    <m/>
    <n v="60"/>
    <n v="0"/>
    <s v="NO_CONCILIADO"/>
  </r>
  <r>
    <x v="18"/>
    <m/>
    <x v="18"/>
    <x v="10"/>
    <s v="S11170800003"/>
    <s v="COB"/>
    <n v="1117080"/>
    <m/>
    <s v="||REGULARIZACIÓN DE NUESTRA OPERACIÓN N°1117066 DE LA FECHA EN ATENCIÓN A NOTA DGAC/10571/2024 (HRE-TSO-4549), CORREOS ELECTRÓNICOS ENVIADOS POR LA DGAC Y NAABOL (SECTOR PÚBLICO). DEBITO DE LA LIBRETA 00117012001 DGAC, REPOSICIÓN DE ÚTILES DE ESCRITORIO."/>
    <m/>
    <m/>
    <m/>
    <m/>
    <m/>
    <m/>
    <n v="60"/>
    <n v="0"/>
    <s v="NO_CONCILIADO"/>
  </r>
  <r>
    <x v="18"/>
    <m/>
    <x v="18"/>
    <x v="10"/>
    <s v="S11170830003"/>
    <s v="COB"/>
    <n v="1117083"/>
    <m/>
    <s v="||REGULARIZACIÓN DE NUESTRA OPERACIÓN N°1117059 DE FECHA 16/01/2025 SEGÚN NOTA CITE DGAC/10571/2024 DE F.14.03.2024 (HRE-TGL-4549) Y CORREO ELECTRONICO DE LA FECHA ENVIADO POR LA NAABOL Y LA DGAC (SECTOR PÚBLICO). DEBITO DE LA LIBRETA 00117012001 DGAC, REPOSICIÓN DE ÚTILES DE ESCRITORIO."/>
    <m/>
    <m/>
    <m/>
    <m/>
    <m/>
    <m/>
    <n v="60"/>
    <n v="0"/>
    <s v="NO_CONCILIADO"/>
  </r>
  <r>
    <x v="62"/>
    <m/>
    <x v="62"/>
    <x v="11"/>
    <s v="O22515910002"/>
    <s v="BOD"/>
    <n v="2251591"/>
    <m/>
    <s v="00099021001 DEPOSITO DE EFECTIVO, DEPOSITANTE: CARMEN FEDRA VALVERDE ROSSEL, CONCEPTO: INTERES MORATORIO DEL GAS, CUENTA DE DEPOSITO: CUENTA UNICA DEL TESORO/DJBR"/>
    <m/>
    <m/>
    <m/>
    <m/>
    <m/>
    <m/>
    <n v="0"/>
    <n v="2.98"/>
    <s v="NO_CONCILIADO"/>
  </r>
  <r>
    <x v="17"/>
    <m/>
    <x v="17"/>
    <x v="11"/>
    <s v="O22516080002"/>
    <s v="BOD"/>
    <n v="2251608"/>
    <m/>
    <s v="00513182001 DEPOSITO DE EFECTIVO, DEPOSITANTE: YACIMIENTOS PETROLIFEROS FISCALES BOLIVIANOS, CONCEPTO: REVERSION DE SALDOS, CUENTA DE DEPOSITO: CUENTA UNICA DEL TESORO"/>
    <m/>
    <m/>
    <m/>
    <m/>
    <m/>
    <m/>
    <n v="0"/>
    <n v="1490"/>
    <s v="NO_CONCILIADO"/>
  </r>
  <r>
    <x v="13"/>
    <m/>
    <x v="13"/>
    <x v="11"/>
    <s v="O22516090002"/>
    <s v="BOD"/>
    <n v="2251609"/>
    <m/>
    <s v="00015011108 DEPOSITO DE EFECTIVO, DEPOSITANTE: MINISTERIO DE GOBIERNO, CONCEPTO: DEVOLUCION A LA CUT, CUENTA DE DEPOSITO: CUENTA UNICA DEL TESORO"/>
    <m/>
    <m/>
    <m/>
    <m/>
    <m/>
    <m/>
    <n v="0"/>
    <n v="1"/>
    <s v="NO_CONCILIADO"/>
  </r>
  <r>
    <x v="11"/>
    <m/>
    <x v="11"/>
    <x v="11"/>
    <s v="O22516190002"/>
    <s v="BOD"/>
    <n v="2251619"/>
    <m/>
    <s v="00599012001 DEPOSITO DE EFECTIVO, DEPOSITANTE: FILIMON ERALDO VENTURA MAMANI, CONCEPTO: REPOSICION DE CREDENCIAL, CUENTA DE DEPOSITO: CUENTA UNICA DEL TESORO"/>
    <m/>
    <m/>
    <m/>
    <m/>
    <m/>
    <m/>
    <n v="0"/>
    <n v="50"/>
    <s v="NO_CONCILIADO"/>
  </r>
  <r>
    <x v="34"/>
    <m/>
    <x v="34"/>
    <x v="11"/>
    <s v="O22516360002"/>
    <s v="BOD"/>
    <n v="2251636"/>
    <m/>
    <s v="00099021001 DEPOSITO DE EFECTIVO, DEPOSITANTE: MARIA FERNANDA ROJAS MICHAGA, CONCEPTO: DEV. BECA CONTRATO N°DGESU 024/2018, CUENTA DE DEPOSITO: CUENTA UNICA DEL TESORO"/>
    <m/>
    <m/>
    <m/>
    <m/>
    <m/>
    <m/>
    <n v="0"/>
    <n v="69383.12"/>
    <s v="NO_CONCILIADO"/>
  </r>
  <r>
    <x v="47"/>
    <m/>
    <x v="47"/>
    <x v="11"/>
    <s v="O22516390002"/>
    <s v="BOD"/>
    <n v="2251639"/>
    <m/>
    <s v="00099021001 DEPOSITO DE EFECTIVO, DEPOSITANTE: PEÑARANDA GARNICA VLADIMIR GREGORIO, CONCEPTO: DEV. PAGO EXCESO CORRESPONDIENTE 19/03/2024, CUENTA DE DEPOSITO: CUENTA UNICA DEL TESORO/DJBR"/>
    <m/>
    <m/>
    <m/>
    <m/>
    <m/>
    <m/>
    <n v="0"/>
    <n v="227.6"/>
    <s v="NO_CONCILIADO"/>
  </r>
  <r>
    <x v="8"/>
    <m/>
    <x v="8"/>
    <x v="11"/>
    <s v="O22516420002"/>
    <s v="BOD"/>
    <n v="2251642"/>
    <m/>
    <s v="00099021001 DEPOSITO DE EFECTIVO, DEPOSITANTE: ARIEL MARCELO CABRERA ROCHA, CONCEPTO: DEV. PAGO VACACIONES EN DEMASIA GESTIONES 2020 Y 2021, CUENTA DE DEPOSITO: CUENTA UNICA DEL TESORO/DJBR"/>
    <m/>
    <m/>
    <m/>
    <m/>
    <m/>
    <m/>
    <n v="0"/>
    <n v="2481"/>
    <s v="NO_CONCILIADO"/>
  </r>
  <r>
    <x v="13"/>
    <m/>
    <x v="13"/>
    <x v="11"/>
    <s v="O22516540002"/>
    <s v="BOD"/>
    <n v="2251654"/>
    <m/>
    <s v="00015011108 DEPOSITO DE EFECTIVO, DEPOSITANTE: HUASCAR IVAN MAGNE RAMOS, CONCEPTO: DEVOLUCION DE GASTOS ADMINISTRATIVOS POR PAGO DE SERVICIO DE ENERGIA ELECTRICA OFICINA SUCRE DIC/24, CUENTA DE DEPOSITO: CUENTA UNICA DEL TESORO"/>
    <m/>
    <m/>
    <m/>
    <m/>
    <m/>
    <m/>
    <n v="0"/>
    <n v="73.2"/>
    <s v="NO_CONCILIADO"/>
  </r>
  <r>
    <x v="1"/>
    <m/>
    <x v="1"/>
    <x v="11"/>
    <s v="O22516710002"/>
    <s v="BOD"/>
    <n v="2251671"/>
    <m/>
    <s v="00099021001 DEPOSITO DE EFECTIVO, DEPOSITANTE: ALEJANDRO CASTRO COARITE C.I. 2449786, CONCEPTO: DEVOLUCION DE SUELDO MES AGOSTO/2020, CUENTA DE DEPOSITO: CUENTA UNICA DEL TESORO"/>
    <m/>
    <m/>
    <m/>
    <m/>
    <m/>
    <m/>
    <n v="0"/>
    <n v="7334.06"/>
    <s v="NO_CONCILIADO"/>
  </r>
  <r>
    <x v="1"/>
    <m/>
    <x v="1"/>
    <x v="11"/>
    <s v="O22516760002"/>
    <s v="BOD"/>
    <n v="2251676"/>
    <m/>
    <s v="00099021001 DEPOSITO DE EFECTIVO, DEPOSITANTE: ALEJANDRO CASTRO COARITE C.I. 2449786, CONCEPTO: DEVOLUCION AGUINALDO GESTION 2020 ( DUODECIMA) MESES AGOSTO Y SEPTIEMBRE, CUENTA DE DEPOSITO: CUENTA UNICA DEL TESORO"/>
    <m/>
    <m/>
    <m/>
    <m/>
    <m/>
    <m/>
    <n v="0"/>
    <n v="1047.33"/>
    <s v="NO_CONCILIADO"/>
  </r>
  <r>
    <x v="3"/>
    <m/>
    <x v="3"/>
    <x v="11"/>
    <s v="O22516820002"/>
    <s v="BOD"/>
    <n v="2251682"/>
    <m/>
    <s v="00046171101 DEPOSITO DE EFECTIVO, DEPOSITANTE: LHUMAT RYT, CONCEPTO: MULTA SEGUN RESOLUCION ADMINISTRATIVA N°S/189, CUENTA DE DEPOSITO: CUENTA UNICA DEL TESORO"/>
    <m/>
    <m/>
    <m/>
    <m/>
    <m/>
    <m/>
    <n v="0"/>
    <n v="5000"/>
    <s v="NO_CONCILIADO"/>
  </r>
  <r>
    <x v="38"/>
    <m/>
    <x v="38"/>
    <x v="11"/>
    <s v="O22516850002"/>
    <s v="BOD"/>
    <n v="2251685"/>
    <m/>
    <s v="00010011102 DEPOSITO DE EFECTIVO, DEPOSITANTE: SIXTO JULIO VALDEZ CUETO, CONCEPTO: REPOSICION DE CERTIFICADO DE MATRIMONIO-GESTORIA CONSULADO, CUENTA DE DEPOSITO: CUENTA UNICA DEL TESORO"/>
    <m/>
    <m/>
    <m/>
    <m/>
    <m/>
    <m/>
    <n v="0"/>
    <n v="748.76"/>
    <s v="NO_CONCILIADO"/>
  </r>
  <r>
    <x v="1"/>
    <m/>
    <x v="1"/>
    <x v="11"/>
    <s v="O22517030002"/>
    <s v="BOD"/>
    <n v="2251703"/>
    <m/>
    <s v="00099021001 DEPOSITO DE EFECTIVO, DEPOSITANTE: ELSA JUANA LOPEZ GUTIERREZ, CONCEPTO: DEVOLUCION DE LA RENTA, CUENTA DE DEPOSITO: CUENTA UNICA DEL TESORO"/>
    <m/>
    <m/>
    <m/>
    <m/>
    <m/>
    <m/>
    <n v="0"/>
    <n v="860"/>
    <s v="NO_CONCILIADO"/>
  </r>
  <r>
    <x v="1"/>
    <m/>
    <x v="1"/>
    <x v="11"/>
    <s v="O22517340002"/>
    <s v="BOD"/>
    <n v="2251734"/>
    <m/>
    <s v="00099021001 DEPOSITO DE EFECTIVO, DEPOSITANTE: ALEJO PACHAJAYA CAHUANA, CONCEPTO: DEVOLUCION DE AGUINALDO C-31 MES AÑO 902163 NOVIEMBRE 2024, CUENTA DE DEPOSITO: CUENTA UNICA DEL TESORO"/>
    <m/>
    <m/>
    <m/>
    <m/>
    <m/>
    <m/>
    <n v="0"/>
    <n v="780"/>
    <s v="NO_CONCILIADO"/>
  </r>
  <r>
    <x v="13"/>
    <m/>
    <x v="13"/>
    <x v="11"/>
    <s v="O22517350002"/>
    <s v="BOD"/>
    <n v="2251735"/>
    <m/>
    <s v="00015011114 DEPOSITO DE EFECTIVO, DEPOSITANTE: MONICA QUISPE MAMANI, CONCEPTO: DEVOLUCION POR PAGO DE DEMASIA DE ENERGIA ELECTRICA (CESSA) SUCRE, CUENTA DE DEPOSITO: CUENTA UNICA DEL TESORO"/>
    <m/>
    <m/>
    <m/>
    <m/>
    <m/>
    <m/>
    <n v="0"/>
    <n v="63.2"/>
    <s v="NO_CONCILIADO"/>
  </r>
  <r>
    <x v="13"/>
    <m/>
    <x v="13"/>
    <x v="11"/>
    <s v="O22517360002"/>
    <s v="BOD"/>
    <n v="2251736"/>
    <m/>
    <s v="00015011114 DEPOSITO DE EFECTIVO, DEPOSITANTE: MONICA QUISPE MAMANI, CONCEPTO: DEVOLUCION POR PAGO DE DEMASIA DE ENERGIA ELECTRICA (SEPSA) POTOSI, CUENTA DE DEPOSITO: CUENTA UNICA DEL TESORO"/>
    <m/>
    <m/>
    <m/>
    <m/>
    <m/>
    <m/>
    <n v="0"/>
    <n v="23.37"/>
    <s v="NO_CONCILIADO"/>
  </r>
  <r>
    <x v="34"/>
    <m/>
    <x v="34"/>
    <x v="11"/>
    <s v="O22517550002"/>
    <s v="BOD"/>
    <n v="2251755"/>
    <m/>
    <s v="00099021001 DEPOSITO DE EFECTIVO, DEPOSITANTE: BEATRIZ MAMANI GUTIERREZ, CONCEPTO: DEV. AGUINALDO GESTION 2024 (FRANCISCO MAMANI CANAVIRI), CUENTA DE DEPOSITO: CUENTA UNICA DEL TESORO/DJBR"/>
    <m/>
    <m/>
    <m/>
    <m/>
    <m/>
    <m/>
    <n v="0"/>
    <n v="2594"/>
    <s v="NO_CONCILIADO"/>
  </r>
  <r>
    <x v="3"/>
    <m/>
    <x v="3"/>
    <x v="11"/>
    <s v="O22517600002"/>
    <s v="BOD"/>
    <n v="2251760"/>
    <m/>
    <s v="00046024204 DEPOSITO DE EFECTIVO, DEPOSITANTE: GERAHAR JOEL KOCK CUAQUIRA, CONCEPTO: DEVOLUCION DE PASAJES, CUENTA DE DEPOSITO: CUENTA UNICA DEL TESORO"/>
    <m/>
    <m/>
    <m/>
    <m/>
    <m/>
    <m/>
    <n v="0"/>
    <n v="363"/>
    <s v="NO_CONCILIADO"/>
  </r>
  <r>
    <x v="47"/>
    <m/>
    <x v="47"/>
    <x v="11"/>
    <s v="O22517680002"/>
    <s v="BOD"/>
    <n v="2251768"/>
    <m/>
    <s v="00099021001 DEPOSITO DE EFECTIVO, DEPOSITANTE: ABRAHAM MAMANI BEDOYA, CONCEPTO: DEVOLUCION EXAMEN PRE-OCUPACIONAL GESTION 2024, CUENTA DE DEPOSITO: CUENTA UNICA DEL TESORO/DJBR"/>
    <m/>
    <m/>
    <m/>
    <m/>
    <m/>
    <m/>
    <n v="0"/>
    <n v="100"/>
    <s v="NO_CONCILIADO"/>
  </r>
  <r>
    <x v="47"/>
    <m/>
    <x v="47"/>
    <x v="11"/>
    <s v="O22517710002"/>
    <s v="BOD"/>
    <n v="2251771"/>
    <m/>
    <s v="00099021001 DEPOSITO DE EFECTIVO, DEPOSITANTE: JORGE EDUARDO VALDA IBAÑEZ, CONCEPTO: DEVOLUCION EXAMEN PRE-OCUPACIONAL GESTION 2024, CUENTA DE DEPOSITO: CUENTA UNICA DEL TESORO/DJBR"/>
    <m/>
    <m/>
    <m/>
    <m/>
    <m/>
    <m/>
    <n v="0"/>
    <n v="100"/>
    <s v="NO_CONCILIADO"/>
  </r>
  <r>
    <x v="24"/>
    <m/>
    <x v="24"/>
    <x v="11"/>
    <s v="O22517800002"/>
    <s v="BOD"/>
    <n v="2251780"/>
    <m/>
    <s v="00383012001 DEPOSITO DE EFECTIVO, DEPOSITANTE: ARTES ELECTRONICAS, CONCEPTO: DEPÓSITO CORRESPONDIENTE AL MES 11/2024, CUENTA DE DEPOSITO: CUENTA UNICA DEL TESORO"/>
    <m/>
    <m/>
    <m/>
    <m/>
    <m/>
    <m/>
    <n v="0"/>
    <n v="180"/>
    <s v="NO_CONCILIADO"/>
  </r>
  <r>
    <x v="23"/>
    <m/>
    <x v="23"/>
    <x v="11"/>
    <s v="O22517830002"/>
    <s v="BOD"/>
    <n v="2251783"/>
    <m/>
    <s v="00086044201 DEPOSITO DE EFECTIVO, DEPOSITANTE: ALEJANDRO QUISPE CHAMBI, CONCEPTO: CONTRAPARTE, CUENTA DE DEPOSITO: CUENTA UNICA DEL TESORO"/>
    <m/>
    <m/>
    <m/>
    <m/>
    <m/>
    <m/>
    <n v="0"/>
    <n v="3063"/>
    <s v="NO_CONCILIADO"/>
  </r>
  <r>
    <x v="48"/>
    <m/>
    <x v="48"/>
    <x v="11"/>
    <s v="O22518100002"/>
    <s v="BOD"/>
    <n v="2251810"/>
    <m/>
    <s v="00099021001 DEPOSITO DE EFECTIVO, DEPOSITANTE: BRIGIDA ALIAGA QUISPE, CONCEPTO: DEV. VALOR CREDENCIAL, CUENTA DE DEPOSITO: CUENTA UNICA DEL TESORO/DJBR"/>
    <m/>
    <m/>
    <m/>
    <m/>
    <m/>
    <m/>
    <n v="0"/>
    <n v="30"/>
    <s v="NO_CONCILIADO"/>
  </r>
  <r>
    <x v="11"/>
    <m/>
    <x v="11"/>
    <x v="11"/>
    <s v="O22518120002"/>
    <s v="BOD"/>
    <n v="2251812"/>
    <m/>
    <s v="00599012001 DEPOSITO DE EFECTIVO, DEPOSITANTE: FROILAN QUISPE HUANCA, CONCEPTO: REPOSICION DE CREDENCIAL, CUENTA DE DEPOSITO: CUENTA UNICA DEL TESORO"/>
    <m/>
    <m/>
    <m/>
    <m/>
    <m/>
    <m/>
    <n v="0"/>
    <n v="50"/>
    <s v="NO_CONCILIADO"/>
  </r>
  <r>
    <x v="29"/>
    <m/>
    <x v="29"/>
    <x v="11"/>
    <s v="O22518130002"/>
    <s v="BOD"/>
    <n v="2251813"/>
    <m/>
    <s v="00206012001 DEPOSITO DE EFECTIVO, DEPOSITANTE: INSTITUTO NACIONAL DE ESTADISTICA, CONCEPTO: DÉO. POR VENTA DE LA OFICINA CENTRAL LA PAZ FECHA 16/01/2025, CUENTA DE DEPOSITO: CUENTA UNICA DEL TESORO"/>
    <m/>
    <m/>
    <m/>
    <m/>
    <m/>
    <m/>
    <n v="0"/>
    <n v="35"/>
    <s v="NO_CONCILIADO"/>
  </r>
  <r>
    <x v="62"/>
    <m/>
    <x v="62"/>
    <x v="11"/>
    <s v="B22516570002"/>
    <s v="BOD"/>
    <n v="2251657"/>
    <m/>
    <s v="00099021001 DEP.DE CHEQ.AJENOS,RET.DE CAM.,CONCEPTO: PAGO CONSUMO DE AGUA NOVIEMBRE Y DICIEMBRE FELCV EL ALTO PROCURADURIA GENERAL DEL ESTADO,DEP.: POLICIA BOLIVIANA COMANDO GRAL. , PROCEDENCIA: BANCO UNION S.A., CHEQUE: 5941, FECHA DE EMISION:10/01/2025"/>
    <m/>
    <m/>
    <m/>
    <m/>
    <m/>
    <m/>
    <n v="0"/>
    <n v="15404.24"/>
    <s v="NO_CONCILIADO"/>
  </r>
  <r>
    <x v="38"/>
    <m/>
    <x v="38"/>
    <x v="11"/>
    <s v="B22516680002"/>
    <s v="BOD"/>
    <n v="2251668"/>
    <m/>
    <s v="00010011102 DEP.DE CHEQ.AJENOS,RET.DE CAM.,CONCEPTO: HR-28896-24 PAGO DE COMPENSACION DE GESTORIA CONSULAR - PROG. DE DOCUMENTACION,DEP.: MINISTERIO RELACIONES EXTERIORES , PROCEDENCIA: BANCO UNION S.A., CHEQUE: 358, FECHA DE EMISION:16/01/2025"/>
    <m/>
    <m/>
    <m/>
    <m/>
    <m/>
    <m/>
    <n v="0"/>
    <n v="21080.45"/>
    <s v="NO_CONCILIADO"/>
  </r>
  <r>
    <x v="38"/>
    <m/>
    <x v="38"/>
    <x v="11"/>
    <s v="B22516700002"/>
    <s v="BOD"/>
    <n v="2251670"/>
    <m/>
    <s v="00010011102 DEP.DE CHEQ.AJENOS,RET.DE CAM.,CONCEPTO: HR-62926.24 PAGO DECOMPENSACION DE GESTORIA CONSULAR - PAGO SERVICIO TECNICO ESPECIALIZADO,DEP.: MINISTERIO RELACIONES EXTERIORES , PROCEDENCIA: BANCO UNION S.A., CHEQUE: 359, FECHA DE EMISION:16/01/2025"/>
    <m/>
    <m/>
    <m/>
    <m/>
    <m/>
    <m/>
    <n v="0"/>
    <n v="68600"/>
    <s v="NO_CONCILIADO"/>
  </r>
  <r>
    <x v="38"/>
    <m/>
    <x v="38"/>
    <x v="11"/>
    <s v="B22516720002"/>
    <s v="BOD"/>
    <n v="2251672"/>
    <m/>
    <s v="00010011102 DEP.DE CHEQ.AJENOS,RET.DE CAM.,CONCEPTO: HR-53989.24 PAGO COMPENSACION DE GESTORIA CONSULAR - GASTOS PROGRAMA DE DOCUM.,DEP.: MINISTERIO RELACIONES EXTERIORES , PROCEDENCIA: BANCO UNION S.A., CHEQUE: 360, FECHA DE EMISION:16/01/2025"/>
    <m/>
    <m/>
    <m/>
    <m/>
    <m/>
    <m/>
    <n v="0"/>
    <n v="54646.9"/>
    <s v="NO_CONCILIADO"/>
  </r>
  <r>
    <x v="38"/>
    <m/>
    <x v="38"/>
    <x v="11"/>
    <s v="B22516740002"/>
    <s v="BOD"/>
    <n v="2251674"/>
    <m/>
    <s v="00010011102 DEP.DE CHEQ.AJENOS,RET.DE CAM.,CONCEPTO: HR-28896.24 PAGO POR COMPENSACION POR REPATRIACIONES Y ASISTENCIAS CONSULARES,DEP.: MINISTERIO RELACIONES EXTERIORES , PROCEDENCIA: BANCO UNION S.A., CHEQUE: 361, FECHA DE EMISION:16/01/2025"/>
    <m/>
    <m/>
    <m/>
    <m/>
    <m/>
    <m/>
    <n v="0"/>
    <n v="25348.73"/>
    <s v="NO_CONCILIADO"/>
  </r>
  <r>
    <x v="38"/>
    <m/>
    <x v="38"/>
    <x v="11"/>
    <s v="B22516770002"/>
    <s v="BOD"/>
    <n v="2251677"/>
    <m/>
    <s v="00010011102 DEP.DE CHEQ.AJENOS,RET.DE CAM.,CONCEPTO: PAGO COMPENSACION PARA LA EJECUCION - PROG. DE DOCUMENTACION Y APOYO A CIUDADANOS,DEP.: MINISTERIO RELACIONES EXTERIORES , PROCEDENCIA: BANCO UNION S.A., CHEQUE: 362, FECHA DE EMISION:16/01/2025"/>
    <m/>
    <m/>
    <m/>
    <m/>
    <m/>
    <m/>
    <n v="0"/>
    <n v="668760.75"/>
    <s v="NO_CONCILIADO"/>
  </r>
  <r>
    <x v="38"/>
    <m/>
    <x v="38"/>
    <x v="11"/>
    <s v="B22516780002"/>
    <s v="BOD"/>
    <n v="2251678"/>
    <m/>
    <s v="00010011102 DEP.DE CHEQ.AJENOS,RET.DE CAM.,CONCEPTO: COMPENSACION DE GASTOS DE FUNCIONAMIENTO CON GESTORIA CONSULAR PARA LOS CONSULADOS,DEP.: MINISTERIO RELACIONES EXTERIORES , PROCEDENCIA: BANCO UNION S.A., CHEQUE: 363, FECHA DE EMISION:16/01/2025"/>
    <m/>
    <m/>
    <m/>
    <m/>
    <m/>
    <m/>
    <n v="0"/>
    <n v="155145.76"/>
    <s v="NO_CONCILIADO"/>
  </r>
  <r>
    <x v="36"/>
    <m/>
    <x v="36"/>
    <x v="11"/>
    <s v="J06260270002"/>
    <s v="DAU"/>
    <n v="10736445"/>
    <m/>
    <s v="A:00373024105 Débito Automático al GAM Pampa Grande – Santa Cruz, por incumplimiento al Convenio Intergubernativo de Financiamiento FDI/CONV/Nº181/2018 de fecha 10 de septiembre de 2018, suscrito entre el Fondo de Desarrollo Indígena y el GAM Pampa Grande – Santa Cruz, para el proyecto “Implementación de Huertos Frutales en La Sub Central Rodeo Pampa y Bartolina Sisa en el Municipio de Pampagrande”."/>
    <m/>
    <m/>
    <m/>
    <m/>
    <m/>
    <m/>
    <n v="0"/>
    <n v="1116490.25"/>
    <s v="NO_CONCILIADO"/>
  </r>
  <r>
    <x v="17"/>
    <m/>
    <x v="17"/>
    <x v="11"/>
    <s v="G29964690001"/>
    <s v="CVD"/>
    <n v="2996469"/>
    <m/>
    <s v="COBRO COSTOS DE PAPELERIA SEGUN TRANSFERENCIA DEL EXTERIOR POR ORDEN DE CORPORACIÓN PETROLERA S.A. (PY/ASUNCIÓN) REF.: CRED URI/PAGO SEGÚN PREFACTURA NRO. 182025 FECHA VALOR 16/01/2025 LIB. 00513062002 YPFB - EXPORTACIÓN DE GLP Y OTROS-BOLIVIANOS"/>
    <m/>
    <m/>
    <m/>
    <m/>
    <m/>
    <m/>
    <n v="60"/>
    <n v="0"/>
    <s v="NO_CONCILIADO"/>
  </r>
  <r>
    <x v="39"/>
    <m/>
    <x v="39"/>
    <x v="11"/>
    <s v="G29967870002"/>
    <s v="CRV"/>
    <n v="2996787"/>
    <m/>
    <s v="TRANSFERENCIA DEL EXTERIOR SEGUN SWIFT NO.752 Y NO.781 DE FECHA 17/01/2025 ORDENANTE: QUIMICA MAVAR S A (CL/LAMPA) REF.: CRED MAVAR 25-03 504MT ADVANCE LIB. 00597012001 RECURSOS PROPIOS VENTAS YLB"/>
    <m/>
    <m/>
    <m/>
    <m/>
    <m/>
    <m/>
    <n v="0"/>
    <n v="961168.32"/>
    <s v="NO_CONCILIADO"/>
  </r>
  <r>
    <x v="39"/>
    <m/>
    <x v="39"/>
    <x v="11"/>
    <s v="G29967880001"/>
    <s v="CVD"/>
    <n v="2996788"/>
    <m/>
    <s v="COBRO COSTOS DE PAPELERIA SEGUN TRANSFERENCIA DEL EXTERIOR POR ORDEN DE QUIMICA MAVAR S A (CL/LAMPA) REF.: CRED MAVAR 25-03 504MT ADVANCE LIB. 00597032001 YLB-COMERCIALIZACION DE DIVERSAS SALES"/>
    <m/>
    <m/>
    <m/>
    <m/>
    <m/>
    <m/>
    <n v="60"/>
    <n v="0"/>
    <s v="NO_CONCILIADO"/>
  </r>
  <r>
    <x v="17"/>
    <m/>
    <x v="17"/>
    <x v="11"/>
    <s v="S11171340001"/>
    <s v="COB"/>
    <n v="1117134"/>
    <m/>
    <s v="||COMISION TRANSFERENCIA FDOS.AL EXTERIOR 0,20% S/USD2.334.651,67,REEMB.GSTS.COMUNICACION BS300.-Y EMISION COMP.CONTABLE BS60.-REF.:PAGO 1 LC I-2022-32 P/C YPFB A/F CUÑADO S.A.U.,EN COMPL.A COMP.1117133,17/01/2025. LIB.00513072001 YPFB - OPERACIONES G N R G D RF:COMISIONES PAGO 1 LC I-2022-32 PC YPFB AF CUÑADO SAU"/>
    <m/>
    <m/>
    <m/>
    <m/>
    <m/>
    <m/>
    <n v="32391.4"/>
    <n v="0"/>
    <s v="NO_CONCILIADO"/>
  </r>
  <r>
    <x v="14"/>
    <m/>
    <x v="14"/>
    <x v="11"/>
    <s v="Q21556080002"/>
    <s v="CRV"/>
    <n v="2155608"/>
    <m/>
    <s v="NUMERO DE LIBRETA CUT: 00099021001 OPERACIÓN E75 TRANSFERENCIA DE LA CUENTA FISCAL BUN A LA CUT EN MN TRANSF.FDOS.AL.BCB GOBIERNO AUTONOMO GUARANI CHARAGUA IYAMBAE CITE: GAIOC CHI-Z.B.I. NRO. 040/2025 CUENTA CUT 3987 LIBRETA NÂ° 00099021001"/>
    <m/>
    <m/>
    <m/>
    <m/>
    <m/>
    <m/>
    <n v="0"/>
    <n v="285238.12"/>
    <s v="NO_CONCILIADO"/>
  </r>
  <r>
    <x v="14"/>
    <m/>
    <x v="14"/>
    <x v="11"/>
    <s v="Q21556130002"/>
    <s v="CRV"/>
    <n v="2155613"/>
    <m/>
    <s v="NUMERO DE LIBRETA CUT: 00099021001 OPERACIÓN E75 TRANSFERENCIA DE LA CUENTA FISCAL BUN A LA CUT EN MN TRANSF.FDOS.AL.BCB GOBIERNO AUTONOMO GUARANI CHARAGUA IYAMBAE CITE: GAIOC CHI-Z.B.I. NRO. 041/2025 CUENTA CUT 3987 LIBRETA NÂ° 00099021001"/>
    <m/>
    <m/>
    <m/>
    <m/>
    <m/>
    <m/>
    <n v="0"/>
    <n v="285238.12"/>
    <s v="NO_CONCILIADO"/>
  </r>
  <r>
    <x v="14"/>
    <m/>
    <x v="14"/>
    <x v="11"/>
    <s v="Q21556140002"/>
    <s v="CRV"/>
    <n v="2155614"/>
    <m/>
    <s v="NUMERO DE LIBRETA CUT: 00099021001 OPERACIÓN E75 TRANSFERENCIA DE LA CUENTA FISCAL BUN A LA CUT EN MN TRANSF.FDOS.AL.BCB GOBIERNO AUTONOMO GUARANI CHARAGUA IYAMBAE CITE: GAIOC CHI-Z.B.I. NRO. 042/2025 CUENTA CUT 3987 LIBRETA NÂ° 00099021001"/>
    <m/>
    <m/>
    <m/>
    <m/>
    <m/>
    <m/>
    <n v="0"/>
    <n v="285238.12"/>
    <s v="NO_CONCILIADO"/>
  </r>
  <r>
    <x v="14"/>
    <m/>
    <x v="14"/>
    <x v="11"/>
    <s v="Q21556160002"/>
    <s v="CRV"/>
    <n v="2155616"/>
    <m/>
    <s v="NUMERO DE LIBRETA CUT: 00099021001 OPERACIÓN E75 TRANSFERENCIA DE LA CUENTA FISCAL BUN A LA CUT EN MN TRANSF.FDOS.AL.BCB GOBIERNO AUTONOMO GUARANI CHARAGUA IYAMBAE CITE: GAIOC CHI-Z.B.I. NRO. 039/2025 CUENTA CUT 3987 LIBRETA NÂ° 00099021001"/>
    <m/>
    <m/>
    <m/>
    <m/>
    <m/>
    <m/>
    <n v="0"/>
    <n v="285238.12"/>
    <s v="NO_CONCILIADO"/>
  </r>
  <r>
    <x v="17"/>
    <m/>
    <x v="17"/>
    <x v="11"/>
    <s v="G29970830001"/>
    <s v="CVD"/>
    <n v="2997083"/>
    <m/>
    <s v="COBRO COSTOS DE PAPELERIA POR REGULARIZACION DE TRANSFERENCIA DEL EXTERIOR POR ORDEN DE YPFB ENERGIA DO BRASIL LTDA (BR/RIO DE JANEIRO) REF.: YPFB GARANTIA POR SUMINISTRO DE GAS NATURAL FECHA VALOR 7/01/2025 LIB. 00513012007 YPFB - RECURSOS NACIONALIZACIÓN"/>
    <m/>
    <m/>
    <m/>
    <m/>
    <m/>
    <m/>
    <n v="60"/>
    <n v="0"/>
    <s v="NO_CONCILIADO"/>
  </r>
  <r>
    <x v="17"/>
    <m/>
    <x v="17"/>
    <x v="11"/>
    <s v="G29970850001"/>
    <s v="CVD"/>
    <n v="2997085"/>
    <m/>
    <s v="COBRO COSTOS DE PAPELERIA POR REGULARIZACION DE TRANSFERENCIA DEL EXTERIOR POR ORDEN DE MTX COMERCIALIZADORA DE GAS LT (BRAZIL SAO PAULO) REF.: CRED INV PPA-MTX-10/25 FECHA VALOR 16/01/2025 LIB. 00513012015 YPFB-HEROES DEL CHACO-BS"/>
    <m/>
    <m/>
    <m/>
    <m/>
    <m/>
    <m/>
    <n v="60"/>
    <n v="0"/>
    <s v="NO_CONCILIADO"/>
  </r>
  <r>
    <x v="27"/>
    <m/>
    <x v="27"/>
    <x v="11"/>
    <s v="G29970860003"/>
    <s v="COB"/>
    <n v="2997086"/>
    <m/>
    <s v="TRANSFERENCIA RECIBIDA DEL EXTERIOR SEGÚN MENSAJES SWIFT Nos. 804-803 (REM.EXT.) DE FECHA 17-01-2025 POR DESEMBOLSO DE FONPLATA PRÉSTAMO BOL 36/2023 ROC/5568425017FS//URI/DESEMB. NRO. 2 LIBRETA N° 00291012002 ABC-RECURSOS PROPIOS REF.: UTILES DE ESCRITORIO"/>
    <m/>
    <m/>
    <m/>
    <m/>
    <m/>
    <m/>
    <n v="60"/>
    <n v="0"/>
    <s v="NO_CONCILIADO"/>
  </r>
  <r>
    <x v="17"/>
    <m/>
    <x v="17"/>
    <x v="11"/>
    <s v="G29970880001"/>
    <s v="CVD"/>
    <n v="2997088"/>
    <m/>
    <s v="COBRO COSTOS DE PAPELERIA POR REGULARIZACION DE TRANSFERENCIA DEL EXTERIOR POR ORDEN DE TRAFIGURA PTE LTD (SINGAPORE) REF.: CRED GAS NATURAL FECHA VALOR 16/01/2025 LIB. 00513012015 YPFB-HEROES DEL CHACO-BS"/>
    <m/>
    <m/>
    <m/>
    <m/>
    <m/>
    <m/>
    <n v="60"/>
    <n v="0"/>
    <s v="NO_CONCILIADO"/>
  </r>
  <r>
    <x v="18"/>
    <m/>
    <x v="18"/>
    <x v="11"/>
    <s v="S11171960003"/>
    <s v="COB"/>
    <n v="1117196"/>
    <m/>
    <s v="||TRANSFERENCIA DE FONDOS SEGÚN MENSAJE SWIFT N°778 DE LA FECHA Y NOTA CITE: DGAC/10571/2024 (HRE-TGL-4549) DE FECHA 14/03/2024 DE LA DIRECCIÓN GENERAL DE AERONÁUTICA CIVIL. (SECTOR PÚBLICO). DÉBITO DE LA LIBRETA 00117012001 DGAC, REPOSICIÓN DE ÚTILES DE ESCRITORIO."/>
    <m/>
    <m/>
    <m/>
    <m/>
    <m/>
    <m/>
    <n v="60"/>
    <n v="0"/>
    <s v="NO_CONCILIADO"/>
  </r>
  <r>
    <x v="18"/>
    <m/>
    <x v="18"/>
    <x v="11"/>
    <s v="S11171940003"/>
    <s v="COB"/>
    <n v="1117194"/>
    <m/>
    <s v="||TRANSFERENCIA DE FONDOS S/G MENSAJE SWIFT NRO. 797, CORREO ELECTRONICO DE LA FECHA Y NOTA CITE DGAC/10571/2024 DE F.14.03.2024 (HRE-TGL-4549) DE LA DIRECCION GENERAL DE AERONAUTICA CIVIL (SECTOR PÚBLICO). DEBITO DE LA LIBRETA 00117012001 DGAC, REPOSICIÓN DE ÚTILES DE ESCRITORIO."/>
    <m/>
    <m/>
    <m/>
    <m/>
    <m/>
    <m/>
    <n v="60"/>
    <n v="0"/>
    <s v="NO_CONCILIADO"/>
  </r>
  <r>
    <x v="24"/>
    <m/>
    <x v="24"/>
    <x v="11"/>
    <s v="S11171650003"/>
    <s v="COB"/>
    <n v="1117165"/>
    <m/>
    <s v="||TRANSFERENCIA DE FONDOS SEGÚN MENSAJES SWIFT N°772 Y 773 DE LA FECHA Y NOTA CITE: AGBC-AGBC/DAF/TFC-CPRV-0152-CAR/2024 DE AGENCIA BOLIVIANA DE CORREOS DE FECHA 18/03/2024 (HRE-TGL-4653). (SECTOR PÚBLICO). DÉBITO DE LA LIBRETA 00383012001 INGRESOS AGENCIA BOLIVIANA DE CORREOS, COBRO DE ÚTILES DE ESCRITORI"/>
    <m/>
    <m/>
    <m/>
    <m/>
    <m/>
    <m/>
    <n v="60"/>
    <n v="0"/>
    <s v="NO_CONCILIADO"/>
  </r>
  <r>
    <x v="18"/>
    <m/>
    <x v="18"/>
    <x v="11"/>
    <s v="S11171860003"/>
    <s v="COB"/>
    <n v="1117186"/>
    <m/>
    <s v="||TRANSFERENCIA DE FONDOS S/G MENSAJES SWIFT NRO. 742, CORREO ELECTRONICO DE LA FECHA Y NOTA CITE DGAC/10571/2024 DE F.14.03.2024 (HRE-TGL-4549) DE LA DIRECCION GENERAL DE AERONAUTICA CIVIL (SECTOR PÚBLICO). DEBITO DE LA LIBRETA 00117012001 DGAC, REPOSICIÓN DE ÚTILES DE ESCRITORIO"/>
    <m/>
    <m/>
    <m/>
    <m/>
    <m/>
    <m/>
    <n v="60"/>
    <n v="0"/>
    <s v="NO_CONCILIADO"/>
  </r>
  <r>
    <x v="1"/>
    <m/>
    <x v="1"/>
    <x v="12"/>
    <s v="O22520310002"/>
    <s v="BOD"/>
    <n v="2252031"/>
    <m/>
    <s v="00099021001 DEPOSITO DE EFECTIVO, DEPOSITANTE: WENDY MARIN MENDOZA, CONCEPTO: DEVOLUCION, CUENTA DE DEPOSITO: CUENTA UNICA DEL TESORO"/>
    <m/>
    <m/>
    <m/>
    <m/>
    <m/>
    <m/>
    <n v="0"/>
    <n v="550"/>
    <s v="NO_CONCILIADO"/>
  </r>
  <r>
    <x v="23"/>
    <m/>
    <x v="23"/>
    <x v="12"/>
    <s v="O22520500002"/>
    <s v="BOD"/>
    <n v="2252050"/>
    <m/>
    <s v="00086044201 DEPOSITO DE EFECTIVO, DEPOSITANTE: OSVALDO UREÑA ROJAS, CONCEPTO: CONTRAPARTE PROGRAMA RUMBO, CUENTA DE DEPOSITO: CUENTA UNICA DEL TESORO"/>
    <m/>
    <m/>
    <m/>
    <m/>
    <m/>
    <m/>
    <n v="0"/>
    <n v="30630"/>
    <s v="NO_CONCILIADO"/>
  </r>
  <r>
    <x v="23"/>
    <m/>
    <x v="23"/>
    <x v="12"/>
    <s v="O22520540002"/>
    <s v="BOD"/>
    <n v="2252054"/>
    <m/>
    <s v="00086044201 DEPOSITO DE EFECTIVO, DEPOSITANTE: COMUNIDAD SAN JUAN DE POTRERO, CONCEPTO: CONTRAPRTE PROYECTO RIEGO TECNIFICADO, CUENTA DE DEPOSITO: CUENTA UNICA DEL TESORO"/>
    <m/>
    <m/>
    <m/>
    <m/>
    <m/>
    <m/>
    <n v="0"/>
    <n v="13433"/>
    <s v="NO_CONCILIADO"/>
  </r>
  <r>
    <x v="23"/>
    <m/>
    <x v="23"/>
    <x v="12"/>
    <s v="O22520570002"/>
    <s v="BOD"/>
    <n v="2252057"/>
    <m/>
    <s v="00086044201 DEPOSITO DE EFECTIVO, DEPOSITANTE: SISTEMA DE RIEGO SIVINGANI - ARANI, CONCEPTO: CONTRAPARTE PROGRAMA RUMBO, CUENTA DE DEPOSITO: CUENTA UNICA DEL TESORO"/>
    <m/>
    <m/>
    <m/>
    <m/>
    <m/>
    <m/>
    <n v="0"/>
    <n v="33693"/>
    <s v="NO_CONCILIADO"/>
  </r>
  <r>
    <x v="23"/>
    <m/>
    <x v="23"/>
    <x v="12"/>
    <s v="O22520580002"/>
    <s v="BOD"/>
    <n v="2252058"/>
    <m/>
    <s v="00086044201 DEPOSITO DE EFECTIVO, DEPOSITANTE: EGAR LLANOS SABEDRA, CONCEPTO: CONTRAPARTE PROGRAMA RIEGO, CUENTA DE DEPOSITO: CUENTA UNICA DEL TESORO"/>
    <m/>
    <m/>
    <m/>
    <m/>
    <m/>
    <m/>
    <n v="0"/>
    <n v="104142"/>
    <s v="NO_CONCILIADO"/>
  </r>
  <r>
    <x v="23"/>
    <m/>
    <x v="23"/>
    <x v="12"/>
    <s v="O22520590002"/>
    <s v="BOD"/>
    <n v="2252059"/>
    <m/>
    <s v="00086044201 DEPOSITO DE EFECTIVO, DEPOSITANTE: ZENOBIO ORELLANA RIOS, CONCEPTO: CONTRAPARTE PROGRAMA RUMBO, CUENTA DE DEPOSITO: CUENTA UNICA DEL TESORO"/>
    <m/>
    <m/>
    <m/>
    <m/>
    <m/>
    <m/>
    <n v="0"/>
    <n v="119457"/>
    <s v="NO_CONCILIADO"/>
  </r>
  <r>
    <x v="23"/>
    <m/>
    <x v="23"/>
    <x v="12"/>
    <s v="O22520640002"/>
    <s v="BOD"/>
    <n v="2252064"/>
    <m/>
    <s v="00086044201 DEPOSITO DE EFECTIVO, DEPOSITANTE: SISTEMA DE RIEGO VILLA FLORES - ARANI, CONCEPTO: CONTRAPARTE PROGRAMA RUMBO, CUENTA DE DEPOSITO: CUENTA UNICA DEL TESORO"/>
    <m/>
    <m/>
    <m/>
    <m/>
    <m/>
    <m/>
    <n v="0"/>
    <n v="29004"/>
    <s v="NO_CONCILIADO"/>
  </r>
  <r>
    <x v="23"/>
    <m/>
    <x v="23"/>
    <x v="12"/>
    <s v="O22520680002"/>
    <s v="BOD"/>
    <n v="2252068"/>
    <m/>
    <s v="00086044201 DEPOSITO DE EFECTIVO, DEPOSITANTE: SISTEMA DE RIEGO CATACHILLA-ARANI, CONCEPTO: CONTRAPARTE PROGRAMA RUMBO, CUENTA DE DEPOSITO: CUENTA UNICA DEL TESORO"/>
    <m/>
    <m/>
    <m/>
    <m/>
    <m/>
    <m/>
    <n v="0"/>
    <n v="30630"/>
    <s v="NO_CONCILIADO"/>
  </r>
  <r>
    <x v="23"/>
    <m/>
    <x v="23"/>
    <x v="12"/>
    <s v="O22520700002"/>
    <s v="BOD"/>
    <n v="2252070"/>
    <m/>
    <s v="00086044201 DEPOSITO DE EFECTIVO, DEPOSITANTE: SISTEMA DE RIEGO COMUNIDAD COLCA -- ARANI, CONCEPTO: CONTRAPARTE PROGRAMA RUMBO, CUENTA DE DEPOSITO: CUENTA UNICA DEL TESORO"/>
    <m/>
    <m/>
    <m/>
    <m/>
    <m/>
    <m/>
    <n v="0"/>
    <n v="52071"/>
    <s v="NO_CONCILIADO"/>
  </r>
  <r>
    <x v="3"/>
    <m/>
    <x v="3"/>
    <x v="12"/>
    <s v="O22520730002"/>
    <s v="BOD"/>
    <n v="2252073"/>
    <m/>
    <s v="00046171101 DEPOSITO DE EFECTIVO, DEPOSITANTE: IMPORTACIONES ROCHATORRICO, CONCEPTO: SANCION JURICA, CUENTA DE DEPOSITO: CUENTA UNICA DEL TESORO"/>
    <m/>
    <m/>
    <m/>
    <m/>
    <m/>
    <m/>
    <n v="0"/>
    <n v="667"/>
    <s v="NO_CONCILIADO"/>
  </r>
  <r>
    <x v="11"/>
    <m/>
    <x v="11"/>
    <x v="12"/>
    <s v="O22520770002"/>
    <s v="BOD"/>
    <n v="2252077"/>
    <m/>
    <s v="00599012001 DEPOSITO DE EFECTIVO, DEPOSITANTE: VICTOR HUGO DELGADO CUENCA, CONCEPTO: REPOSICION DE CREDENCIAL, CUENTA DE DEPOSITO: CUENTA UNICA DEL TESORO"/>
    <m/>
    <m/>
    <m/>
    <m/>
    <m/>
    <m/>
    <n v="0"/>
    <n v="50"/>
    <s v="NO_CONCILIADO"/>
  </r>
  <r>
    <x v="1"/>
    <m/>
    <x v="1"/>
    <x v="12"/>
    <s v="O22520830002"/>
    <s v="BOD"/>
    <n v="2252083"/>
    <m/>
    <s v="00099021001 DEPOSITO DE EFECTIVO, DEPOSITANTE: LOURDES ALIAGA ZAPATA, CONCEPTO: DOBLE PERCEPCION MES ENERO/2025, CUENTA DE DEPOSITO: CUENTA UNICA DEL TESORO"/>
    <m/>
    <m/>
    <m/>
    <m/>
    <m/>
    <m/>
    <n v="0"/>
    <n v="2000"/>
    <s v="NO_CONCILIADO"/>
  </r>
  <r>
    <x v="63"/>
    <m/>
    <x v="63"/>
    <x v="12"/>
    <s v="O22521310002"/>
    <s v="BOD"/>
    <n v="2252131"/>
    <m/>
    <s v="00099021001 DEPOSITO DE EFECTIVO, DEPOSITANTE: JAVIER MAMANI ACARAPI, CONCEPTO: DEV. DE PAGO EN EXCESO, CUENTA DE DEPOSITO: CUENTA UNICA DEL TESORO/DJBR"/>
    <m/>
    <m/>
    <m/>
    <m/>
    <m/>
    <m/>
    <n v="0"/>
    <n v="1779.36"/>
    <s v="NO_CONCILIADO"/>
  </r>
  <r>
    <x v="1"/>
    <m/>
    <x v="1"/>
    <x v="12"/>
    <s v="O22521360002"/>
    <s v="BOD"/>
    <n v="2252136"/>
    <m/>
    <s v="00099021001 DEPOSITO DE EFECTIVO, DEPOSITANTE: GREGORIO QUISPE JANCO, CONCEPTO: DEVOLUCION DE EXCESO, CUENTA DE DEPOSITO: CUENTA UNICA DEL TESORO"/>
    <m/>
    <m/>
    <m/>
    <m/>
    <m/>
    <m/>
    <n v="0"/>
    <n v="611.66999999999996"/>
    <s v="NO_CONCILIADO"/>
  </r>
  <r>
    <x v="27"/>
    <m/>
    <x v="27"/>
    <x v="12"/>
    <s v="O22521430002"/>
    <s v="BOD"/>
    <n v="2252143"/>
    <m/>
    <s v="00291012002 DEPOSITO DE EFECTIVO, DEPOSITANTE: PAUL LENZ MENDOZA CONCHA, CONCEPTO: REPOSICION CREDENCIAL, CUENTA DE DEPOSITO: CUENTA UNICA DEL TESORO"/>
    <m/>
    <m/>
    <m/>
    <m/>
    <m/>
    <m/>
    <n v="0"/>
    <n v="70"/>
    <s v="NO_CONCILIADO"/>
  </r>
  <r>
    <x v="1"/>
    <m/>
    <x v="1"/>
    <x v="12"/>
    <s v="O22521510002"/>
    <s v="BOD"/>
    <n v="2252151"/>
    <m/>
    <s v="00099021001 DEPOSITO DE EFECTIVO, DEPOSITANTE: ANA MARIA BEATRIZ VALDIVIESO FERREIRA, CONCEPTO: DEVOLUCION, CUENTA DE DEPOSITO: CUENTA UNICA DEL TESORO"/>
    <m/>
    <m/>
    <m/>
    <m/>
    <m/>
    <m/>
    <n v="0"/>
    <n v="350"/>
    <s v="NO_CONCILIADO"/>
  </r>
  <r>
    <x v="23"/>
    <m/>
    <x v="23"/>
    <x v="12"/>
    <s v="O22521560002"/>
    <s v="BOD"/>
    <n v="2252156"/>
    <m/>
    <s v="00086044201 DEPOSITO DE EFECTIVO, DEPOSITANTE: SISTEMA DE RIEGO CATACHILLA - ARANI, CONCEPTO: CONTRAPARTE PROGRAMA RUMBO, CUENTA DE DEPOSITO: CUENTA UNICA DEL TESORO"/>
    <m/>
    <m/>
    <m/>
    <m/>
    <m/>
    <m/>
    <n v="0"/>
    <n v="30630"/>
    <s v="NO_CONCILIADO"/>
  </r>
  <r>
    <x v="23"/>
    <m/>
    <x v="23"/>
    <x v="12"/>
    <s v="O22521580002"/>
    <s v="BOD"/>
    <n v="2252158"/>
    <m/>
    <s v="00086044201 DEPOSITO DE EFECTIVO, DEPOSITANTE: SISTEMA DE RIEGO COLPA, CONCEPTO: CONTRAPARTE PROGRAMA RUMBO, CUENTA DE DEPOSITO: CUENTA UNICA DEL TESORO"/>
    <m/>
    <m/>
    <m/>
    <m/>
    <m/>
    <m/>
    <n v="0"/>
    <n v="3063"/>
    <s v="NO_CONCILIADO"/>
  </r>
  <r>
    <x v="1"/>
    <m/>
    <x v="1"/>
    <x v="12"/>
    <s v="O22521590002"/>
    <s v="BOD"/>
    <n v="2252159"/>
    <m/>
    <s v="00099021001 DEPOSITO DE EFECTIVO, DEPOSITANTE: PORFIRIO LIMACHI POMA, CONCEPTO: COBRO INDEVIDO DEVOLCUION, CUENTA DE DEPOSITO: CUENTA UNICA DEL TESORO"/>
    <m/>
    <m/>
    <m/>
    <m/>
    <m/>
    <m/>
    <n v="0"/>
    <n v="950"/>
    <s v="NO_CONCILIADO"/>
  </r>
  <r>
    <x v="23"/>
    <m/>
    <x v="23"/>
    <x v="12"/>
    <s v="O22521630002"/>
    <s v="BOD"/>
    <n v="2252163"/>
    <m/>
    <s v="00086044201 DEPOSITO DE EFECTIVO, DEPOSITANTE: SISTEMA DE RIEGO ELE ELE - OMEREQUE, CONCEPTO: CONTRAPARTE PROGRAMA RUMBO, CUENTA DE DEPOSITO: CUENTA UNICA DEL TESORO"/>
    <m/>
    <m/>
    <m/>
    <m/>
    <m/>
    <m/>
    <n v="0"/>
    <n v="39819"/>
    <s v="NO_CONCILIADO"/>
  </r>
  <r>
    <x v="23"/>
    <m/>
    <x v="23"/>
    <x v="12"/>
    <s v="O22521710002"/>
    <s v="BOD"/>
    <n v="2252171"/>
    <m/>
    <s v="00086044201 DEPOSITO DE EFECTIVO, DEPOSITANTE: SISTEMA DE RIEGO SAN CARLOS - OMEREQUE, CONCEPTO: CONTRAPARTE PROGRAMA RUMBO, CUENTA DE DEPOSITO: CUENTA UNICA DEL TESORO"/>
    <m/>
    <m/>
    <m/>
    <m/>
    <m/>
    <m/>
    <n v="0"/>
    <n v="58197"/>
    <s v="NO_CONCILIADO"/>
  </r>
  <r>
    <x v="23"/>
    <m/>
    <x v="23"/>
    <x v="12"/>
    <s v="O22521760002"/>
    <s v="BOD"/>
    <n v="2252176"/>
    <m/>
    <s v="00086044201 DEPOSITO DE EFECTIVO, DEPOSITANTE: SISTEMA DE RIEGO CHINKANA CHAFRA CORRAL-OMEREQUE, CONCEPTO: CONTRAPARTE PROGRAMA RUMBO, CUENTA DE DEPOSITO: CUENTA UNICA DEL TESORO"/>
    <m/>
    <m/>
    <m/>
    <m/>
    <m/>
    <m/>
    <n v="0"/>
    <n v="79638"/>
    <s v="NO_CONCILIADO"/>
  </r>
  <r>
    <x v="26"/>
    <m/>
    <x v="26"/>
    <x v="12"/>
    <s v="O22521860002"/>
    <s v="BOD"/>
    <n v="2252186"/>
    <m/>
    <s v="00047377001 DEPOSITO DE EFECTIVO, DEPOSITANTE: RODOLFO APAZA QUISPE, CONCEPTO: DEVOLUCION POR MULTA, CUENTA DE DEPOSITO: CUENTA UNICA DEL TESORO"/>
    <m/>
    <m/>
    <m/>
    <m/>
    <m/>
    <m/>
    <n v="0"/>
    <n v="149.69999999999999"/>
    <s v="NO_CONCILIADO"/>
  </r>
  <r>
    <x v="23"/>
    <m/>
    <x v="23"/>
    <x v="12"/>
    <s v="O22521910002"/>
    <s v="BOD"/>
    <n v="2252191"/>
    <m/>
    <s v="00086044201 DEPOSITO DE EFECTIVO, DEPOSITANTE: SISTEMA DE RIEGO BISCOCHOS - OMEREQUE, CONCEPTO: CONTRAPARTE PROGRAMA RUMBO, CUENTA DE DEPOSITO: CUENTA UNICA DEL TESORO"/>
    <m/>
    <m/>
    <m/>
    <m/>
    <m/>
    <m/>
    <n v="0"/>
    <n v="52071"/>
    <s v="NO_CONCILIADO"/>
  </r>
  <r>
    <x v="23"/>
    <m/>
    <x v="23"/>
    <x v="12"/>
    <s v="O22522000002"/>
    <s v="BOD"/>
    <n v="2252200"/>
    <m/>
    <s v="00086044201 DEPOSITO DE EFECTIVO, DEPOSITANTE: SISTEMA DE RIEGO GUEVARA- OMEREQUE, CONCEPTO: CONTRA PARTE PROGRAMA RUMBO, CUENTA DE DEPOSITO: CUENTA UNICA DEL TESORO"/>
    <m/>
    <m/>
    <m/>
    <m/>
    <m/>
    <m/>
    <n v="0"/>
    <n v="32000"/>
    <s v="NO_CONCILIADO"/>
  </r>
  <r>
    <x v="26"/>
    <m/>
    <x v="26"/>
    <x v="12"/>
    <s v="O22522010002"/>
    <s v="BOD"/>
    <n v="2252201"/>
    <m/>
    <s v="00047377001 DEPOSITO DE EFECTIVO, DEPOSITANTE: RODOLFO APAZA QUISPE, CONCEPTO: DEV. MULTA, CUENTA DE DEPOSITO: CUENTA UNICA DEL TESORO"/>
    <m/>
    <m/>
    <m/>
    <m/>
    <m/>
    <m/>
    <n v="0"/>
    <n v="149.69999999999999"/>
    <s v="NO_CONCILIADO"/>
  </r>
  <r>
    <x v="26"/>
    <m/>
    <x v="26"/>
    <x v="12"/>
    <s v="O22522100002"/>
    <s v="BOD"/>
    <n v="2252210"/>
    <m/>
    <s v="00047137004 DEPOSITO DE EFECTIVO, DEPOSITANTE: MDRYT-EMPODERAR PAR III, CONCEPTO: DEVOLUCION GASOLINA DIC/2024 UOD LA PAZ, CUENTA DE DEPOSITO: CUENTA UNICA DEL TESORO"/>
    <m/>
    <m/>
    <m/>
    <m/>
    <m/>
    <m/>
    <n v="0"/>
    <n v="3554.78"/>
    <s v="NO_CONCILIADO"/>
  </r>
  <r>
    <x v="23"/>
    <m/>
    <x v="23"/>
    <x v="12"/>
    <s v="O22522190002"/>
    <s v="BOD"/>
    <n v="2252219"/>
    <m/>
    <s v="00086044201 DEPOSITO DE EFECTIVO, DEPOSITANTE: SISTEMA DE RIEGO LA VIÑA-OMEREQUE, CONCEPTO: CONTRAPARTE PROGRAMA RUMBO, CUENTA DE DEPOSITO: CUENTA UNICA DEL TESORO"/>
    <m/>
    <m/>
    <m/>
    <m/>
    <m/>
    <m/>
    <n v="0"/>
    <n v="58197"/>
    <s v="NO_CONCILIADO"/>
  </r>
  <r>
    <x v="7"/>
    <m/>
    <x v="7"/>
    <x v="12"/>
    <s v="O22522210002"/>
    <s v="BOD"/>
    <n v="2252221"/>
    <m/>
    <s v="00099021001 DEPOSITO DE EFECTIVO, DEPOSITANTE: JUAN FELIPE OBLITAS TUDELA, CONCEPTO: REVERSION N° PREVENTIVO 767, CUENTA DE DEPOSITO: CUENTA UNICA DEL TESORO/DJBR"/>
    <m/>
    <m/>
    <m/>
    <m/>
    <m/>
    <m/>
    <n v="0"/>
    <n v="200"/>
    <s v="NO_CONCILIADO"/>
  </r>
  <r>
    <x v="3"/>
    <m/>
    <x v="3"/>
    <x v="12"/>
    <s v="O22522460002"/>
    <s v="BOD"/>
    <n v="2252246"/>
    <m/>
    <s v="00046171101 DEPOSITO DE EFECTIVO, DEPOSITANTE: BRIMEG S.R.L., CONCEPTO: SANCION JURIDICA, CUENTA DE DEPOSITO: CUENTA UNICA DEL TESORO"/>
    <m/>
    <m/>
    <m/>
    <m/>
    <m/>
    <m/>
    <n v="0"/>
    <n v="1667"/>
    <s v="NO_CONCILIADO"/>
  </r>
  <r>
    <x v="24"/>
    <m/>
    <x v="24"/>
    <x v="12"/>
    <s v="O22522580002"/>
    <s v="BOD"/>
    <n v="2252258"/>
    <m/>
    <s v="00383012001 DEPOSITO DE EFECTIVO, DEPOSITANTE: AGENCIA BOLIVIANA DE CORREOS, CONCEPTO: REGIONAL LA PAZ 13-17/01/2025, CUENTA DE DEPOSITO: CUENTA UNICA DEL TESORO"/>
    <m/>
    <m/>
    <m/>
    <m/>
    <m/>
    <m/>
    <n v="0"/>
    <n v="68720"/>
    <s v="NO_CONCILIADO"/>
  </r>
  <r>
    <x v="23"/>
    <m/>
    <x v="23"/>
    <x v="12"/>
    <s v="B22520880002"/>
    <s v="BOD"/>
    <n v="2252088"/>
    <m/>
    <s v="00086031101 DEP.DE CHEQ.AJENOS,RET.DE CAM.,CONCEPTO: SISCO DE DICIEMBRE 2024,DEP.: ANMI EL PALMAR , PROCEDENCIA: BANCO UNION S.A., CHEQUE: 1351, FECHA DE EMISION:06/01/2025"/>
    <m/>
    <m/>
    <m/>
    <m/>
    <m/>
    <m/>
    <n v="0"/>
    <n v="950"/>
    <s v="NO_CONCILIADO"/>
  </r>
  <r>
    <x v="23"/>
    <m/>
    <x v="23"/>
    <x v="12"/>
    <s v="B22520930002"/>
    <s v="BOD"/>
    <n v="2252093"/>
    <m/>
    <s v="00086031101 DEP.DE CHEQ.AJENOS,RET.DE CAM.,CONCEPTO: SISCO MES DE DICIEMBRE 2024,DEP.: PN. TUNARI , PROCEDENCIA: BANCO UNION S.A., CHEQUE: 739, FECHA DE EMISION:09/01/2025"/>
    <m/>
    <m/>
    <m/>
    <m/>
    <m/>
    <m/>
    <n v="0"/>
    <n v="700"/>
    <s v="NO_CONCILIADO"/>
  </r>
  <r>
    <x v="23"/>
    <m/>
    <x v="23"/>
    <x v="12"/>
    <s v="B22520990002"/>
    <s v="BOD"/>
    <n v="2252099"/>
    <m/>
    <s v="00086031111 DEP.DE CHEQ.AJENOS,RET.DE CAM.,CONCEPTO: SISCO MES DE DICIEMBRE 2024,DEP.: PILON LAJAS , PROCEDENCIA: BANCO UNION S.A., CHEQUE: 1528, FECHA DE EMISION:06/01/2025"/>
    <m/>
    <m/>
    <m/>
    <m/>
    <m/>
    <m/>
    <n v="0"/>
    <n v="270"/>
    <s v="NO_CONCILIADO"/>
  </r>
  <r>
    <x v="18"/>
    <m/>
    <x v="18"/>
    <x v="12"/>
    <s v="B22521030002"/>
    <s v="BOD"/>
    <n v="2252103"/>
    <m/>
    <s v="00117012001 DEP.DE CHEQ.AJENOS,RET.DE CAM.,CONCEPTO: DEVOLUCION DEL LIQUIDO PAGABLE SUELDO MES DE DIC 2024,DEP.: DAVID PABLO SALAS MONTALVAN , PROCEDENCIA: BANCO UNION S.A., CHEQUE: 213449, FECHA DE EMISION:20/01/2025"/>
    <m/>
    <m/>
    <m/>
    <m/>
    <m/>
    <m/>
    <n v="0"/>
    <n v="12009.8"/>
    <s v="NO_CONCILIADO"/>
  </r>
  <r>
    <x v="1"/>
    <m/>
    <x v="1"/>
    <x v="12"/>
    <s v="B22521060002"/>
    <s v="BOD"/>
    <n v="2252106"/>
    <m/>
    <s v="00099021001 DEP.DE CHEQ.AJENOS,RET.DE CAM.,CONCEPTO: DEV. PLANILLAS DE INCAPACIDADES CAJA CORDES,DEP.: SEDES CBBA , PROCEDENCIA: BANCO UNION S.A., CHEQUE: 43966, FECHA DE EMISION:26/12/2024"/>
    <m/>
    <m/>
    <m/>
    <m/>
    <m/>
    <m/>
    <n v="0"/>
    <n v="2005.17"/>
    <s v="NO_CONCILIADO"/>
  </r>
  <r>
    <x v="1"/>
    <m/>
    <x v="1"/>
    <x v="12"/>
    <s v="B22521090002"/>
    <s v="BOD"/>
    <n v="2252109"/>
    <m/>
    <s v="00099021001 DEP.DE CHEQ.AJENOS,RET.DE CAM.,CONCEPTO: PERCEPCION INDEBIDA DE HABERES OCT-NOV-DIC 2021 ENE 2022,DEP.: DANIELA CACERES VARGAS , PROCEDENCIA: BANCO UNION S.A., CHEQUE: 213450, FECHA DE EMISION:20/01/2025"/>
    <m/>
    <m/>
    <m/>
    <m/>
    <m/>
    <m/>
    <n v="0"/>
    <n v="905.8"/>
    <s v="NO_CONCILIADO"/>
  </r>
  <r>
    <x v="49"/>
    <m/>
    <x v="49"/>
    <x v="12"/>
    <s v="B22521100002"/>
    <s v="BOD"/>
    <n v="2252110"/>
    <m/>
    <s v="00099021001 DEP.DE CHEQ.AJENOS,RET.DE CAM.,CONCEPTO: DEV. PLANILLAS INCAPACIDADES SEGURO SOCIAL UNIVERSITARIO,DEP.: SEDES CBBA , PROCEDENCIA: BANCO UNION S.A., CHEQUE: 26282, FECHA DE EMISION:09/01/2025"/>
    <m/>
    <m/>
    <m/>
    <m/>
    <m/>
    <m/>
    <n v="0"/>
    <n v="9364.6200000000008"/>
    <s v="NO_CONCILIADO"/>
  </r>
  <r>
    <x v="28"/>
    <m/>
    <x v="28"/>
    <x v="12"/>
    <s v="G29982550003"/>
    <s v="COB"/>
    <n v="19640"/>
    <m/>
    <s v="PAGO A JICA PRÉSTAMO BV-P5 VCTO. 20-01-2025 POR CUENTA DE TGN , NTI. 019640 VALOR 20-01-2025 CAPITAL JPY 40.901.000,00 CTA. 3987 CUENTA UNICA DEL TESORO LIB. 00099021001 REF.: COMISIONES BANCARIAS"/>
    <m/>
    <m/>
    <m/>
    <m/>
    <m/>
    <m/>
    <n v="2156.77"/>
    <n v="0"/>
    <s v="NO_CONCILIADO"/>
  </r>
  <r>
    <x v="17"/>
    <m/>
    <x v="17"/>
    <x v="12"/>
    <s v="G29985580001"/>
    <s v="CVD"/>
    <n v="2998558"/>
    <m/>
    <s v="COBRO COSTOS DE PAPELERIA SEGUN TRANSFERENCIA DEL EXTERIOR POR ORDEN DE OILY LUBRIFICANTES E QUIMICOS LTDA (BR/CAMPO GRANDE) REF.: CRED INV 024/2025 FECHA VALOR 17/01/2025 LIB. 00513062002 YPFB - EXPORTACIÓN DE GLP Y OTROS-BOLIVIANOS"/>
    <m/>
    <m/>
    <m/>
    <m/>
    <m/>
    <m/>
    <n v="60"/>
    <n v="0"/>
    <s v="NO_CONCILIADO"/>
  </r>
  <r>
    <x v="14"/>
    <m/>
    <x v="14"/>
    <x v="12"/>
    <s v="Q21564690002"/>
    <s v="CRV"/>
    <n v="2156469"/>
    <m/>
    <s v="NUMERO DE LIBRETA CUT: 00099021001 OPERACIÓN E75 TRANSFERENCIA DE LA CUENTA FISCAL BUN A LA CUT EN MN TRANSF.FDOS.AL.BCB GAIOC CHARAGUA IYAMBAE SEGÃN CARTA CITE/GAIOC/ZECH NÂ° 003/2025 A LA CUENTA ÃNICA DEL TESORO 3987 LIBRETA NÂ° 00099021001"/>
    <m/>
    <m/>
    <m/>
    <m/>
    <m/>
    <m/>
    <n v="0"/>
    <n v="606648.47"/>
    <s v="NO_CONCILIADO"/>
  </r>
  <r>
    <x v="14"/>
    <m/>
    <x v="14"/>
    <x v="12"/>
    <s v="Q21564730002"/>
    <s v="CRV"/>
    <n v="2156473"/>
    <m/>
    <s v="NUMERO DE LIBRETA CUT: 00099021001 OPERACIÓN E75 TRANSFERENCIA DE LA CUENTA FISCAL BUN A LA CUT EN MN TRANSF.FDOS.AL.BCB GOBIERNO AUTONOMO MUNICIPAL BELEN DE ANDAMARCA CITE: G.A.M.B.A/M.A.E./ NÂ°015/2025 CUENTA CUT 3987 LIBRETA NÂ° 00099021001"/>
    <m/>
    <m/>
    <m/>
    <m/>
    <m/>
    <m/>
    <n v="0"/>
    <n v="339113.15"/>
    <s v="NO_CONCILIADO"/>
  </r>
  <r>
    <x v="14"/>
    <m/>
    <x v="14"/>
    <x v="12"/>
    <s v="Q21564700002"/>
    <s v="CRV"/>
    <n v="2156470"/>
    <m/>
    <s v="NUMERO DE LIBRETA CUT: 00099021001 OPERACIÓN E75 TRANSFERENCIA DE LA CUENTA FISCAL BUN A LA CUT EN MN TRANSF.FDOS.AL.BCB UNIVERSIDAD TECNICA DE ORURO CITE: DAF. UTO. NÂ°041/2025 CUENTA CUT 3987 LIBRETA NÂ° 00099021001"/>
    <m/>
    <m/>
    <m/>
    <m/>
    <m/>
    <m/>
    <n v="0"/>
    <n v="287726.58"/>
    <s v="NO_CONCILIADO"/>
  </r>
  <r>
    <x v="14"/>
    <m/>
    <x v="14"/>
    <x v="12"/>
    <s v="Q21564710002"/>
    <s v="CRV"/>
    <n v="2156471"/>
    <m/>
    <s v="NUMERO DE LIBRETA CUT: 00099021001 OPERACIÓN E75 TRANSFERENCIA DE LA CUENTA FISCAL BUN A LA CUT EN MN TRANSF.FDOS.AL.BCB GOBIERNO AUTONOMO MUNICIPAL DE SENA CITE: GAMS/MAE/EXT/003/2025 CUENTA CUT 3987 LIBRETA NÂ° 00099021001"/>
    <m/>
    <m/>
    <m/>
    <m/>
    <m/>
    <m/>
    <n v="0"/>
    <n v="735818.18"/>
    <s v="NO_CONCILIADO"/>
  </r>
  <r>
    <x v="14"/>
    <m/>
    <x v="14"/>
    <x v="12"/>
    <s v="Q21564720002"/>
    <s v="CRV"/>
    <n v="2156472"/>
    <m/>
    <s v="NUMERO DE LIBRETA CUT: 00099021001 OPERACIÓN E75 TRANSFERENCIA DE LA CUENTA FISCAL BUN A LA CUT EN MN TRANSF.FDOS.AL.BCB GOBIERNO AUTONOMO MUNICIPAL BELEN DE ANDAMARCA, CITE: G.A.M.B.A/M.A.E./ NÂ°016/2025 CUENTA CUT 3987 LIBRETA NÂ° 00099021001"/>
    <m/>
    <m/>
    <m/>
    <m/>
    <m/>
    <m/>
    <n v="0"/>
    <n v="8930.7000000000007"/>
    <s v="NO_CONCILIADO"/>
  </r>
  <r>
    <x v="14"/>
    <m/>
    <x v="14"/>
    <x v="12"/>
    <s v="Q21564740002"/>
    <s v="CRV"/>
    <n v="2156474"/>
    <m/>
    <s v="NUMERO DE LIBRETA CUT: 00099021001 OPERACIÓN E75 TRANSFERENCIA DE LA CUENTA FISCAL BUN A LA CUT EN MN TRANSF.FDOS.AL.BCB UNIVERSIDAD SAN FRANCISCO XAVIER DE CHUQUISACA CITE: ADM.FCA.OF. NÂ° 010 CUENTA CUT 3987 LIBRETA NÂ° 00099021001"/>
    <m/>
    <m/>
    <m/>
    <m/>
    <m/>
    <m/>
    <n v="0"/>
    <n v="302760.40999999997"/>
    <s v="NO_CONCILIADO"/>
  </r>
  <r>
    <x v="17"/>
    <m/>
    <x v="17"/>
    <x v="12"/>
    <s v="G29989980001"/>
    <s v="CVD"/>
    <n v="2998998"/>
    <m/>
    <s v="COBRO COSTOS DE PAPELERIA SEGUN TRANSFERENCIA DEL EXTERIOR POR ORDEN DE MGAS COMERCIALIZADORA GAS NATURAL LTDA (BR/RIO DE JANEIRO) REF.: CRED 4234809017ES FECHA VALOR 17/01/2025 LIB. 00513012015 YPFB-HEROES DEL CHACO-BS"/>
    <m/>
    <m/>
    <m/>
    <m/>
    <m/>
    <m/>
    <n v="60"/>
    <n v="0"/>
    <s v="NO_CONCILIADO"/>
  </r>
  <r>
    <x v="17"/>
    <m/>
    <x v="17"/>
    <x v="12"/>
    <s v="G29990000001"/>
    <s v="CVD"/>
    <n v="2999000"/>
    <m/>
    <s v="COBRO COSTOS DE PAPELERIA SEGUN TRANSFERENCIA DEL EXTERIOR POR ORDEN DE MGAS COMERCIALIZADORA GAS NATURAL LTDA (BR/RIO DE JANEIRO) REF.: CRED GAS NATURAL FECHA VALOR 17/01/2025 LIB. 00513012015 YPFB-HEROES DEL CHACO-BS"/>
    <m/>
    <m/>
    <m/>
    <m/>
    <m/>
    <m/>
    <n v="60"/>
    <n v="0"/>
    <s v="NO_CONCILIADO"/>
  </r>
  <r>
    <x v="17"/>
    <m/>
    <x v="17"/>
    <x v="12"/>
    <s v="G29990020001"/>
    <s v="CVD"/>
    <n v="2999002"/>
    <m/>
    <s v="COBRO COSTOS DE PAPELERIA SEGUN TRANSFERENCIA DEL EXTERIOR POR ORDEN DE MTX COMERCIALIZADORA DE GAS (BRAZIL SAP PAULO) REF.: CRED INV PPA-MTX-11/25 FECHA VALOR 17/01/2025 LIB. 00513012015 YPFB-HEROES DEL CHACO-BS"/>
    <m/>
    <m/>
    <m/>
    <m/>
    <m/>
    <m/>
    <n v="60"/>
    <n v="0"/>
    <s v="NO_CONCILIADO"/>
  </r>
  <r>
    <x v="18"/>
    <m/>
    <x v="18"/>
    <x v="12"/>
    <s v="S11172430003"/>
    <s v="COB"/>
    <n v="1117243"/>
    <m/>
    <s v="||TRANSFERENCIA DE FONDOS S/G MENSAJE SWIFT NRO. 810 EN ATENCIÓN A NOTA: DGAC/10571/2024 DE F.14/3/2024 (HRE-TGL-4549) ENVIADO POR LA DIRECCIÓN GENERAL DE AERONÁUTICA CIVIL (SECTOR PÚBLICO). DEBITO DE LA LIBRETA 00117012001 DGAC, REPOSICIÓN ÚTILES DE ESCRITORIO"/>
    <m/>
    <m/>
    <m/>
    <m/>
    <m/>
    <m/>
    <n v="60"/>
    <n v="0"/>
    <s v="NO_CONCILIADO"/>
  </r>
  <r>
    <x v="18"/>
    <m/>
    <x v="18"/>
    <x v="12"/>
    <s v="S11173050003"/>
    <s v="COB"/>
    <n v="1117305"/>
    <m/>
    <s v="||REGULARIZACIÓN DE NUESTRA OPERACIÓN N°1117200 DE F.17/1/2025 EN ATENCIÓN A NOTA DGAC/10571/2024 (HRE-TSO-4549), CORREOS ELECTRÓNICOS ENVIADOS POR LA DGAC Y NAABOL (ORIGINAL CURSA EN COMP. N°1117303) (SECTOR PÚBLICO). DEBITO DE LA LIBRETA 00117012001 DGAC, REPOSICIÓN DE ÚTILES DE ESCRITORIO."/>
    <m/>
    <m/>
    <m/>
    <m/>
    <m/>
    <m/>
    <n v="60"/>
    <n v="0"/>
    <s v="NO_CONCILIADO"/>
  </r>
  <r>
    <x v="47"/>
    <m/>
    <x v="47"/>
    <x v="13"/>
    <s v="O22524360002"/>
    <s v="BOD"/>
    <n v="2252436"/>
    <m/>
    <s v="00099021001 DEPOSITO DE EFECTIVO, DEPOSITANTE: JOSE DIEGO ARDAYA SCARDINO, CONCEPTO: PAGO POR EXCESO DE REFRIGERIO DE 27/05/2024, CUENTA DE DEPOSITO: CUENTA UNICA DEL TESORO/DJBR"/>
    <m/>
    <m/>
    <m/>
    <m/>
    <m/>
    <m/>
    <n v="0"/>
    <n v="18"/>
    <s v="NO_CONCILIADO"/>
  </r>
  <r>
    <x v="64"/>
    <m/>
    <x v="64"/>
    <x v="13"/>
    <s v="O22524700002"/>
    <s v="BOD"/>
    <n v="2252470"/>
    <m/>
    <s v="00301014201 DEPOSITO DE EFECTIVO, DEPOSITANTE: GONZALO EDDY POMA SANGA, CONCEPTO: DEVOLUCION POR SERVICIO NO PRESTADO, PREVENTIVO C-31 N°386 GESTION 2024, CUENTA DE DEPOSITO: CUENTA UNICA DEL TESORO"/>
    <m/>
    <m/>
    <m/>
    <m/>
    <m/>
    <m/>
    <n v="0"/>
    <n v="2475"/>
    <s v="NO_CONCILIADO"/>
  </r>
  <r>
    <x v="3"/>
    <m/>
    <x v="3"/>
    <x v="13"/>
    <s v="O22524840002"/>
    <s v="BOD"/>
    <n v="2252484"/>
    <m/>
    <s v="00046171101 DEPOSITO DE EFECTIVO, DEPOSITANTE: OSSTEOSSUR, CONCEPTO: SANCION POR INCUMPLIMIENTO A LA NORMA R.A. N°S/223 18/09/2024, CUENTA DE DEPOSITO: CUENTA UNICA DEL TESORO"/>
    <m/>
    <m/>
    <m/>
    <m/>
    <m/>
    <m/>
    <n v="0"/>
    <n v="833"/>
    <s v="NO_CONCILIADO"/>
  </r>
  <r>
    <x v="1"/>
    <m/>
    <x v="1"/>
    <x v="13"/>
    <s v="O22525490002"/>
    <s v="BOD"/>
    <n v="2252549"/>
    <m/>
    <s v="00099021001 DEPOSITO DE EFECTIVO, DEPOSITANTE: HECTOR HERMONGENES VILLEGAS MAMANI, CONCEPTO: DEV. EXAMEN PREOCUPACIONAL, CUENTA DE DEPOSITO: CUENTA UNICA DEL TESORO"/>
    <m/>
    <m/>
    <m/>
    <m/>
    <m/>
    <m/>
    <n v="0"/>
    <n v="100"/>
    <s v="NO_CONCILIADO"/>
  </r>
  <r>
    <x v="27"/>
    <m/>
    <x v="27"/>
    <x v="13"/>
    <s v="O22525570002"/>
    <s v="BOD"/>
    <n v="2252557"/>
    <m/>
    <s v="00291012002 DEPOSITO DE EFECTIVO, DEPOSITANTE: ALVARO TARQUI DELGADO, CONCEPTO: REPOSICON CREDENCIAL, CUENTA DE DEPOSITO: CUENTA UNICA DEL TESORO"/>
    <m/>
    <m/>
    <m/>
    <m/>
    <m/>
    <m/>
    <n v="0"/>
    <n v="70"/>
    <s v="NO_CONCILIADO"/>
  </r>
  <r>
    <x v="13"/>
    <m/>
    <x v="13"/>
    <x v="13"/>
    <s v="O22525670002"/>
    <s v="BOD"/>
    <n v="2252567"/>
    <m/>
    <s v="00099021001 DEPOSITO DE EFECTIVO, DEPOSITANTE: SIMON VENTURA CONDORI, CONCEPTO: DEVOLUCION DE SALARIO, CUENTA DE DEPOSITO: CUENTA UNICA DEL TESORO/DJBR"/>
    <m/>
    <m/>
    <m/>
    <m/>
    <m/>
    <m/>
    <n v="0"/>
    <n v="2000"/>
    <s v="NO_CONCILIADO"/>
  </r>
  <r>
    <x v="47"/>
    <m/>
    <x v="47"/>
    <x v="13"/>
    <s v="O22525850002"/>
    <s v="BOD"/>
    <n v="2252585"/>
    <m/>
    <s v="00099021001 DEPOSITO DE EFECTIVO, DEPOSITANTE: RENE FLORES ADRIAN, CONCEPTO: DEVOLUCION DE AGUINALDO, CUENTA DE DEPOSITO: CUENTA UNICA DEL TESORO/DJBR"/>
    <m/>
    <m/>
    <m/>
    <m/>
    <m/>
    <m/>
    <n v="0"/>
    <n v="600.57000000000005"/>
    <s v="NO_CONCILIADO"/>
  </r>
  <r>
    <x v="61"/>
    <m/>
    <x v="61"/>
    <x v="13"/>
    <s v="O22525870002"/>
    <s v="BOD"/>
    <n v="2252587"/>
    <m/>
    <s v="00190012003 DEPOSITO DE EFECTIVO, DEPOSITANTE: CARLOS ALIAGA LIMA, CONCEPTO: PAGO INDEBIDO CASO OMAR CLAVIJO MOUNZON, CUENTA DE DEPOSITO: CUENTA UNICA DEL TESORO"/>
    <m/>
    <m/>
    <m/>
    <m/>
    <m/>
    <m/>
    <n v="0"/>
    <n v="150"/>
    <s v="NO_CONCILIADO"/>
  </r>
  <r>
    <x v="61"/>
    <m/>
    <x v="61"/>
    <x v="13"/>
    <s v="O22525880002"/>
    <s v="BOD"/>
    <n v="2252588"/>
    <m/>
    <s v="00190012003 DEPOSITO DE EFECTIVO, DEPOSITANTE: JOSE MACHICADO GANDARILLAS, CONCEPTO: PAGO INDEBIDO CASO OMAR CLAVIJO MOUNZON, CUENTA DE DEPOSITO: CUENTA UNICA DEL TESORO"/>
    <m/>
    <m/>
    <m/>
    <m/>
    <m/>
    <m/>
    <n v="0"/>
    <n v="200"/>
    <s v="NO_CONCILIADO"/>
  </r>
  <r>
    <x v="65"/>
    <m/>
    <x v="65"/>
    <x v="13"/>
    <s v="O22526190002"/>
    <s v="BOD"/>
    <n v="2252619"/>
    <m/>
    <s v="00041031107 DEPOSITO DE EFECTIVO, DEPOSITANTE: HENRY PACO MARIÑO, CONCEPTO: DEVOLUCION DE VIATICOS, CUENTA DE DEPOSITO: CUENTA UNICA DEL TESORO"/>
    <m/>
    <m/>
    <m/>
    <m/>
    <m/>
    <m/>
    <n v="0"/>
    <n v="742"/>
    <s v="NO_CONCILIADO"/>
  </r>
  <r>
    <x v="13"/>
    <m/>
    <x v="13"/>
    <x v="13"/>
    <s v="O22526520002"/>
    <s v="BOD"/>
    <n v="2252652"/>
    <m/>
    <s v="00015011114 DEPOSITO DE EFECTIVO, DEPOSITANTE: MONICA QUISPE MAMANI, CONCEPTO: PAGO POR DEMASIA DE ENERGIA ELECTRICA (SETAR) TARIJA, CUENTA DE DEPOSITO: CUENTA UNICA DEL TESORO"/>
    <m/>
    <m/>
    <m/>
    <m/>
    <m/>
    <m/>
    <n v="0"/>
    <n v="201.05"/>
    <s v="NO_CONCILIADO"/>
  </r>
  <r>
    <x v="34"/>
    <m/>
    <x v="34"/>
    <x v="13"/>
    <s v="O22526650002"/>
    <s v="BOD"/>
    <n v="2252665"/>
    <m/>
    <s v="00016011101 DEPOSITO DE EFECTIVO, DEPOSITANTE: JIOSETH VANESA GOMEZ CHOQUECALLA VDA DE MERINO, CONCEPTO: VENTA DEL MATERIAL BIBLIOGRAFICO Y/O MULTIMEDIA DE LA LIBRERIA DEL MINISTERIO DE EDUCACION, CUENTA DE DEPOSITO: CUENTA UNICA DEL TESORO"/>
    <m/>
    <m/>
    <m/>
    <m/>
    <m/>
    <m/>
    <n v="0"/>
    <n v="35"/>
    <s v="NO_CONCILIADO"/>
  </r>
  <r>
    <x v="14"/>
    <m/>
    <x v="14"/>
    <x v="13"/>
    <s v="B22524230002"/>
    <s v="BOD"/>
    <n v="2252423"/>
    <m/>
    <s v="00099021001 DEP.DE CHEQ.AJENOS,RET.DE CAM.,CONCEPTO: DEVOLUCION DE RECURSOS,DEP.: GOB. AUTONOMO MCPAL. CHAYANTA , PROCEDENCIA: BANCO UNION S.A., CHEQUE: 11786, FECHA DE EMISION:31/12/2024"/>
    <m/>
    <m/>
    <m/>
    <m/>
    <m/>
    <m/>
    <n v="0"/>
    <n v="11752.99"/>
    <s v="NO_CONCILIADO"/>
  </r>
  <r>
    <x v="8"/>
    <m/>
    <x v="8"/>
    <x v="13"/>
    <s v="B22524420002"/>
    <s v="BOD"/>
    <n v="2252442"/>
    <m/>
    <s v="00587012001 DEP.DE CHEQ.AJENOS,RET.DE CAM.,CONCEPTO: P-13 CALAMINAS,DEP.: EBC , PROCEDENCIA: BANCO UNION S.A., CHEQUE: 2347, FECHA DE EMISION:17/01/2025"/>
    <m/>
    <m/>
    <m/>
    <m/>
    <m/>
    <m/>
    <n v="0"/>
    <n v="1127319.92"/>
    <s v="NO_CONCILIADO"/>
  </r>
  <r>
    <x v="8"/>
    <m/>
    <x v="8"/>
    <x v="13"/>
    <s v="B22524440002"/>
    <s v="BOD"/>
    <n v="2252444"/>
    <m/>
    <s v="00587012016 DEP.DE CHEQ.AJENOS,RET.DE CAM.,CONCEPTO: P-40 YACUIBA,DEP.: EBC , PROCEDENCIA: BANCO UNION S.A., CHEQUE: 2345, FECHA DE EMISION:17/01/2025"/>
    <m/>
    <m/>
    <m/>
    <m/>
    <m/>
    <m/>
    <n v="0"/>
    <n v="7211928.6900000004"/>
    <s v="NO_CONCILIADO"/>
  </r>
  <r>
    <x v="14"/>
    <m/>
    <x v="14"/>
    <x v="13"/>
    <s v="B22524560002"/>
    <s v="BOD"/>
    <n v="2252456"/>
    <m/>
    <s v="00099021001 DEP.DE CHEQ.AJENOS,RET.DE CAM.,CONCEPTO: DEV SALDO PROY MANEJO INTEGRAL DE MICROCUENCA DE UMAJALSU MUNICIPIO DE SAN PEDRO DE TIQUINA,DEP.: GOB AUTONOMO MCPAL SAN PEDRO DE TIQUINA"/>
    <m/>
    <m/>
    <m/>
    <m/>
    <m/>
    <m/>
    <n v="0"/>
    <n v="0.49"/>
    <s v="NO_CONCILIADO"/>
  </r>
  <r>
    <x v="9"/>
    <m/>
    <x v="9"/>
    <x v="13"/>
    <s v="B22525050002"/>
    <s v="BOD"/>
    <n v="2252505"/>
    <m/>
    <s v="00578012002 DEP.DE CHEQ.AJENOS,RET.DE CAM.,CONCEPTO: REVERSION,DEP.: BOLIVIANA DE AVIACION , PROCEDENCIA: BANCO UNION S.A., CHEQUE: 19283, FECHA DE EMISION:20/01/2025"/>
    <m/>
    <m/>
    <m/>
    <m/>
    <m/>
    <m/>
    <n v="0"/>
    <n v="12834.76"/>
    <s v="NO_CONCILIADO"/>
  </r>
  <r>
    <x v="9"/>
    <m/>
    <x v="9"/>
    <x v="13"/>
    <s v="B22525070002"/>
    <s v="BOD"/>
    <n v="2252507"/>
    <m/>
    <s v="00578012002 DEP.DE CHEQ.AJENOS,RET.DE CAM.,CONCEPTO: REVERSION,DEP.: BOLIVIANA DE AVIACION , PROCEDENCIA: BANCO UNION S.A., CHEQUE: 19285, FECHA DE EMISION:20/01/2025"/>
    <m/>
    <m/>
    <m/>
    <m/>
    <m/>
    <m/>
    <n v="0"/>
    <n v="4175"/>
    <s v="NO_CONCILIADO"/>
  </r>
  <r>
    <x v="9"/>
    <m/>
    <x v="9"/>
    <x v="13"/>
    <s v="B22525090002"/>
    <s v="BOD"/>
    <n v="2252509"/>
    <m/>
    <s v="00578012002 DEP.DE CHEQ.AJENOS,RET.DE CAM.,CONCEPTO: REVERSION,DEP.: BOLIVIANA DE AVIACION , PROCEDENCIA: BANCO UNION S.A., CHEQUE: 19284, FECHA DE EMISION:20/01/2025"/>
    <m/>
    <m/>
    <m/>
    <m/>
    <m/>
    <m/>
    <n v="0"/>
    <n v="11467.8"/>
    <s v="NO_CONCILIADO"/>
  </r>
  <r>
    <x v="9"/>
    <m/>
    <x v="9"/>
    <x v="13"/>
    <s v="B22525100002"/>
    <s v="BOD"/>
    <n v="2252510"/>
    <m/>
    <s v="00578012002 DEP.DE CHEQ.AJENOS,RET.DE CAM.,CONCEPTO: REVERSION,DEP.: BOLIVIANA DE AVIACION , PROCEDENCIA: BANCO UNION S.A., CHEQUE: 19286, FECHA DE EMISION:20/01/2025"/>
    <m/>
    <m/>
    <m/>
    <m/>
    <m/>
    <m/>
    <n v="0"/>
    <n v="27.52"/>
    <s v="NO_CONCILIADO"/>
  </r>
  <r>
    <x v="9"/>
    <m/>
    <x v="9"/>
    <x v="13"/>
    <s v="B22525130002"/>
    <s v="BOD"/>
    <n v="2252513"/>
    <m/>
    <s v="00578012002 DEP.DE CHEQ.AJENOS,RET.DE CAM.,CONCEPTO: REVERSION,DEP.: BOLIVIANA DE AVIACION , PROCEDENCIA: BANCO UNION S.A., CHEQUE: 19287, FECHA DE EMISION:20/01/2025"/>
    <m/>
    <m/>
    <m/>
    <m/>
    <m/>
    <m/>
    <n v="0"/>
    <n v="1015.75"/>
    <s v="NO_CONCILIADO"/>
  </r>
  <r>
    <x v="9"/>
    <m/>
    <x v="9"/>
    <x v="13"/>
    <s v="B22525160002"/>
    <s v="BOD"/>
    <n v="2252516"/>
    <m/>
    <s v="00578012002 DEP.DE CHEQ.AJENOS,RET.DE CAM.,CONCEPTO: REVERSION,DEP.: BOLIVIANA DE AVIACION , PROCEDENCIA: BANCO UNION S.A., CHEQUE: 19288, FECHA DE EMISION:20/01/2025"/>
    <m/>
    <m/>
    <m/>
    <m/>
    <m/>
    <m/>
    <n v="0"/>
    <n v="36792.99"/>
    <s v="NO_CONCILIADO"/>
  </r>
  <r>
    <x v="9"/>
    <m/>
    <x v="9"/>
    <x v="13"/>
    <s v="B22525180002"/>
    <s v="BOD"/>
    <n v="2252518"/>
    <m/>
    <s v="00578012002 DEP.DE CHEQ.AJENOS,RET.DE CAM.,CONCEPTO: REVERSION,DEP.: BOLIVIANA DE AVIACION , PROCEDENCIA: BANCO UNION S.A., CHEQUE: 19289, FECHA DE EMISION:20/01/2025"/>
    <m/>
    <m/>
    <m/>
    <m/>
    <m/>
    <m/>
    <n v="0"/>
    <n v="205"/>
    <s v="NO_CONCILIADO"/>
  </r>
  <r>
    <x v="9"/>
    <m/>
    <x v="9"/>
    <x v="13"/>
    <s v="B22525190002"/>
    <s v="BOD"/>
    <n v="2252519"/>
    <m/>
    <s v="00578012002 DEP.DE CHEQ.AJENOS,RET.DE CAM.,CONCEPTO: REVERSION,DEP.: BOLIVIANA DE AVIACION , PROCEDENCIA: BANCO UNION S.A., CHEQUE: 19290, FECHA DE EMISION:20/01/2025"/>
    <m/>
    <m/>
    <m/>
    <m/>
    <m/>
    <m/>
    <n v="0"/>
    <n v="13851.5"/>
    <s v="NO_CONCILIADO"/>
  </r>
  <r>
    <x v="9"/>
    <m/>
    <x v="9"/>
    <x v="13"/>
    <s v="B22525220002"/>
    <s v="BOD"/>
    <n v="2252522"/>
    <m/>
    <s v="00578012002 DEP.DE CHEQ.AJENOS,RET.DE CAM.,CONCEPTO: REVERSION,DEP.: BOLIVIANA DE AVIACION , PROCEDENCIA: BANCO UNION S.A., CHEQUE: 19292, FECHA DE EMISION:20/01/2025"/>
    <m/>
    <m/>
    <m/>
    <m/>
    <m/>
    <m/>
    <n v="0"/>
    <n v="2843.81"/>
    <s v="NO_CONCILIADO"/>
  </r>
  <r>
    <x v="9"/>
    <m/>
    <x v="9"/>
    <x v="13"/>
    <s v="B22525230002"/>
    <s v="BOD"/>
    <n v="2252523"/>
    <m/>
    <s v="00578012002 DEP.DE CHEQ.AJENOS,RET.DE CAM.,CONCEPTO: REVERSION,DEP.: BOLIVIANA DE AVIACION , PROCEDENCIA: BANCO UNION S.A., CHEQUE: 19294, FECHA DE EMISION:21/01/2025"/>
    <m/>
    <m/>
    <m/>
    <m/>
    <m/>
    <m/>
    <n v="0"/>
    <n v="205820.93"/>
    <s v="NO_CONCILIADO"/>
  </r>
  <r>
    <x v="9"/>
    <m/>
    <x v="9"/>
    <x v="13"/>
    <s v="B22525250002"/>
    <s v="BOD"/>
    <n v="2252525"/>
    <m/>
    <s v="00578012002 DEP.DE CHEQ.AJENOS,RET.DE CAM.,CONCEPTO: REVERSION,DEP.: BOLIVIANA DE AVIACION , PROCEDENCIA: BANCO UNION S.A., CHEQUE: 19295, FECHA DE EMISION:21/01/2025"/>
    <m/>
    <m/>
    <m/>
    <m/>
    <m/>
    <m/>
    <n v="0"/>
    <n v="27"/>
    <s v="NO_CONCILIADO"/>
  </r>
  <r>
    <x v="1"/>
    <m/>
    <x v="1"/>
    <x v="13"/>
    <s v="B22525260002"/>
    <s v="BOD"/>
    <n v="2252526"/>
    <m/>
    <s v="00099021001 DEP.DE CHEQ.AJENOS,RET.DE CAM.,CONCEPTO: DEV DE HABERES,DEP.: CARLA YUPANQUI SOLIZ , PROCEDENCIA: BANCO UNION S.A., CHEQUE: 213452, FECHA DE EMISION:21/01/2025"/>
    <m/>
    <m/>
    <m/>
    <m/>
    <m/>
    <m/>
    <n v="0"/>
    <n v="4724.58"/>
    <s v="NO_CONCILIADO"/>
  </r>
  <r>
    <x v="55"/>
    <m/>
    <x v="55"/>
    <x v="13"/>
    <s v="B22525610002"/>
    <s v="BOD"/>
    <n v="2252561"/>
    <m/>
    <s v="00099021001 DEP.DE CHEQ.AJENOS,RET.DE CAM.,CONCEPTO: SUBSIDIO POR INCAPACIDAD,DEP.: CONTRALORIA GENERAL DEL ESTADO , PROCEDENCIA: BANCO NACIONAL DE BOLIVIA S.A., CHEQUE: 7140992, FECHA DE EMISION:30/12/2024"/>
    <m/>
    <m/>
    <m/>
    <m/>
    <m/>
    <m/>
    <n v="0"/>
    <n v="1499"/>
    <s v="NO_CONCILIADO"/>
  </r>
  <r>
    <x v="9"/>
    <m/>
    <x v="9"/>
    <x v="13"/>
    <s v="B22525270002"/>
    <s v="BOD"/>
    <n v="2252527"/>
    <m/>
    <s v="00578012002 DEP.DE CHEQ.AJENOS,RET.DE CAM.,CONCEPTO: REVERSION,DEP.: BOLIVIANA DE AVIACION , PROCEDENCIA: BANCO UNION S.A., CHEQUE: 19293, FECHA DE EMISION:21/01/2025"/>
    <m/>
    <m/>
    <m/>
    <m/>
    <m/>
    <m/>
    <n v="0"/>
    <n v="260"/>
    <s v="NO_CONCILIADO"/>
  </r>
  <r>
    <x v="9"/>
    <m/>
    <x v="9"/>
    <x v="13"/>
    <s v="B22525290002"/>
    <s v="BOD"/>
    <n v="2252529"/>
    <m/>
    <s v="00578012002 DEP.DE CHEQ.AJENOS,RET.DE CAM.,CONCEPTO: REVERSION,DEP.: BOLIVIANA DE AVIACION , PROCEDENCIA: BANCO UNION S.A., CHEQUE: 19296, FECHA DE EMISION:21/01/2025"/>
    <m/>
    <m/>
    <m/>
    <m/>
    <m/>
    <m/>
    <n v="0"/>
    <n v="958.4"/>
    <s v="NO_CONCILIADO"/>
  </r>
  <r>
    <x v="55"/>
    <m/>
    <x v="55"/>
    <x v="13"/>
    <s v="B22525600002"/>
    <s v="BOD"/>
    <n v="2252560"/>
    <m/>
    <s v="00099021001 DEP.DE CHEQ.AJENOS,RET.DE CAM.,CONCEPTO: SUBSIDIO POR INCAPACIDAD,DEP.: CONTRALORIA GENERAL DEL ESTADO , PROCEDENCIA: BANCO NACIONAL DE BOLIVIA S.A., CHEQUE: 7235644, FECHA DE EMISION:09/01/2025"/>
    <m/>
    <m/>
    <m/>
    <m/>
    <m/>
    <m/>
    <n v="0"/>
    <n v="1615.44"/>
    <s v="NO_CONCILIADO"/>
  </r>
  <r>
    <x v="28"/>
    <m/>
    <x v="28"/>
    <x v="13"/>
    <s v="G30002030003"/>
    <s v="COB"/>
    <n v="19601"/>
    <m/>
    <s v="PAGO A BID PRÉSTAMO 2460/BL-BO VCTO. 19-01-2025 POR CUENTA DE TGN , NTI. 019601 VALOR 21-01-2025 CAPITAL USD 69.439,65 INTERESES USD 45.028,17 CTA. 3987 CUENTA UNICA DEL TESORO LIB. 00099021001 REF.: COMISIONES BANCARIAS"/>
    <m/>
    <m/>
    <m/>
    <m/>
    <m/>
    <m/>
    <n v="1145.26"/>
    <n v="0"/>
    <s v="NO_CONCILIADO"/>
  </r>
  <r>
    <x v="36"/>
    <m/>
    <x v="36"/>
    <x v="13"/>
    <s v="J06261500002"/>
    <s v="NTE"/>
    <n v="10752050"/>
    <m/>
    <s v="A:00373024101 A: 00373024101 Transferencia de recursos de acuerdo al Informe CITE: MEFP/VTCP/DGPOT/UPCFTGN/INF/ Nº5/2025 para el Desembolso de recursos al Fondo de Desarrollo Indígena para gastos de funcionamiento correspondiente al mes de diciembre de 2024, (H.R.2025-00702-D)."/>
    <m/>
    <m/>
    <m/>
    <m/>
    <m/>
    <m/>
    <n v="0"/>
    <n v="585708.06000000006"/>
    <s v="NO_CONCILIADO"/>
  </r>
  <r>
    <x v="36"/>
    <m/>
    <x v="36"/>
    <x v="13"/>
    <s v="J06261510002"/>
    <s v="NTE"/>
    <n v="10752047"/>
    <m/>
    <s v="A:00373024104 A: 00373024104 Transferencia de recursos de acuerdo al Informe CITE: MEFP/VTCP/DGPOT/UPCFTGN/ INF/Nº4/2025 para el Desembolso de recursos al Fondo de Desarrollo Indígena a favor de las UNIBOL correspondiente al mes de diciembre de 2024 (H.R.2025-00616-D)."/>
    <m/>
    <m/>
    <m/>
    <m/>
    <m/>
    <m/>
    <n v="0"/>
    <n v="1952360.21"/>
    <s v="NO_CONCILIADO"/>
  </r>
  <r>
    <x v="28"/>
    <m/>
    <x v="28"/>
    <x v="13"/>
    <s v="G30002150003"/>
    <s v="COB"/>
    <n v="19636"/>
    <m/>
    <s v="PAGO A EXIMBANK CHINA POPUL PRÉSTAMO PBC 2017 (31) 457 VCTO. 21-01-2025 POR CUENTA DE ES-MUTUN, S/NOTAMEFP/VTCP/DGCP/UODP/No 053/2025 DEL 20-01-2025, VALOR 21-01-2025 CAPITAL USD 19.806.700,00 INTERESES USD 4.642.555,34 COMISIONES USD 137.624,07 CTA. 3987 CUENTA UNICA DEL TESORO LIB. 00099021001 REF.: COMISIONES BANCARIAS"/>
    <m/>
    <m/>
    <m/>
    <m/>
    <m/>
    <m/>
    <n v="169026"/>
    <n v="0"/>
    <s v="NO_CONCILIADO"/>
  </r>
  <r>
    <x v="18"/>
    <m/>
    <x v="18"/>
    <x v="13"/>
    <s v="S11173870003"/>
    <s v="COB"/>
    <n v="1117387"/>
    <m/>
    <s v="||TRANSFERENCIA DE FONDOS SEGÚN MENSAJE SWIFT N°929 DE LA FECHA Y NOTA CITE: DGAC/10571/2024 (HRE-TGL-4549) DE FECHA 14/03/2024 DE LA DIRECCIÓN GENERAL DE AERONÁUTICA CIVIL. (SECTOR PÚBLICO). DÉBITO DE LA LIBRETA 00117012001 DGAC, REPOSICIÓN DE ÚTILES DE ESCRITORIO."/>
    <m/>
    <m/>
    <m/>
    <m/>
    <m/>
    <m/>
    <n v="60"/>
    <n v="0"/>
    <s v="NO_CONCILIADO"/>
  </r>
  <r>
    <x v="14"/>
    <m/>
    <x v="14"/>
    <x v="13"/>
    <s v="Q21573010002"/>
    <s v="CRV"/>
    <n v="2157301"/>
    <m/>
    <s v="NUMERO DE LIBRETA CUT: 00099021001 OPERACIÓN E75 TRANSFERENCIA DE LA CUENTA FISCAL BUN A LA CUT EN MN TRANSF.FDOS.AL.BCB GOBIERNO AUTONOMO MUNICIPAL DE BELLA FLOR CITE: GAMBF 28/2025 CUENTA CUT 3987 LIBRETA NÂ° 00099021001"/>
    <m/>
    <m/>
    <m/>
    <m/>
    <m/>
    <m/>
    <n v="0"/>
    <n v="0.01"/>
    <s v="NO_CONCILIADO"/>
  </r>
  <r>
    <x v="14"/>
    <m/>
    <x v="14"/>
    <x v="13"/>
    <s v="Q21573040002"/>
    <s v="CRV"/>
    <n v="2157304"/>
    <m/>
    <s v="NUMERO DE LIBRETA CUT: 00099021001 OPERACIÓN E75 TRANSFERENCIA DE LA CUENTA FISCAL BUN A LA CUT EN MN TRANSF.FDOS.AL.BCB GOBIERNO AUTONOMO MUNICIPAL DE BELLA FLOR CITE: GAMBF 27/2025 CUENTA CUT 3987 LIBRETA NÂ° 00099021001"/>
    <m/>
    <m/>
    <m/>
    <m/>
    <m/>
    <m/>
    <n v="0"/>
    <n v="27055.9"/>
    <s v="NO_CONCILIADO"/>
  </r>
  <r>
    <x v="14"/>
    <m/>
    <x v="14"/>
    <x v="13"/>
    <s v="Q21573190002"/>
    <s v="CRV"/>
    <n v="2157319"/>
    <m/>
    <s v="NUMERO DE LIBRETA CUT: 00099021001 OPERACIÓN E75 TRANSFERENCIA DE LA CUENTA FISCAL BUN A LA CUT EN MN TRANSF.FDOS.AL.BCB GOBIERNO AUTONOMO DEPARTAMENTAL DE ORURO, CITE: GAD-ORU/SDAFP/UF/ATCP/CE-0005/2025 CUENTA CUT 3987 LIBRETA NÂ° 00099021001"/>
    <m/>
    <m/>
    <m/>
    <m/>
    <m/>
    <m/>
    <n v="0"/>
    <n v="7500"/>
    <s v="NO_CONCILIADO"/>
  </r>
  <r>
    <x v="14"/>
    <m/>
    <x v="14"/>
    <x v="13"/>
    <s v="Q21573200002"/>
    <s v="CRV"/>
    <n v="2157320"/>
    <m/>
    <s v="NUMERO DE LIBRETA CUT: 00099021001 OPERACIÓN E75 TRANSFERENCIA DE LA CUENTA FISCAL BUN A LA CUT EN MN TRANSF.FDOS.AL.BCB GOBIERNO AUTONOMO DEPARTAMENTAL DE ORURO, CITE: GAD-ORU/SDAFP/UF/ATCP/CE-0006/2025 CUENTA CUT 3987 LIBRETA NÂ° 00099021001"/>
    <m/>
    <m/>
    <m/>
    <m/>
    <m/>
    <m/>
    <n v="0"/>
    <n v="7500"/>
    <s v="NO_CONCILIADO"/>
  </r>
  <r>
    <x v="14"/>
    <m/>
    <x v="14"/>
    <x v="13"/>
    <s v="Q21573210002"/>
    <s v="CRV"/>
    <n v="2157321"/>
    <m/>
    <s v="NUMERO DE LIBRETA CUT: 00099021001 OPERACIÓN E75 TRANSFERENCIA DE LA CUENTA FISCAL BUN A LA CUT EN MN TRANSF.FDOS.AL.BCB GOBIERNO AUTONOMO DEPARTAMENTAL DE ORURO, CITE: GAD-ORU/SDAFP/UF/ATCP/CE-0007/2025 CUENTA CUT 3987 LIBRETA NÂ° 00099021001"/>
    <m/>
    <m/>
    <m/>
    <m/>
    <m/>
    <m/>
    <n v="0"/>
    <n v="7500"/>
    <s v="NO_CONCILIADO"/>
  </r>
  <r>
    <x v="14"/>
    <m/>
    <x v="14"/>
    <x v="13"/>
    <s v="Q21573230002"/>
    <s v="CRV"/>
    <n v="2157323"/>
    <m/>
    <s v="NUMERO DE LIBRETA CUT: 00099021001 OPERACIÓN E75 TRANSFERENCIA DE LA CUENTA FISCAL BUN A LA CUT EN MN TRANSF.FDOS.AL.BCB GOBIERNO AUTONOMO DEPARTAMENTAL DE ORURO, CITE: GAD-ORU/SDAFP/UF/ATCP/CE-0008/2025 CUENTA CUT 3987 LIBRETA NÂ° 00099021001"/>
    <m/>
    <m/>
    <m/>
    <m/>
    <m/>
    <m/>
    <n v="0"/>
    <n v="3197443.52"/>
    <s v="NO_CONCILIADO"/>
  </r>
  <r>
    <x v="14"/>
    <m/>
    <x v="14"/>
    <x v="13"/>
    <s v="Q21573240002"/>
    <s v="CRV"/>
    <n v="2157324"/>
    <m/>
    <s v="NUMERO DE LIBRETA CUT: 00099021001 OPERACIÓN E75 TRANSFERENCIA DE LA CUENTA FISCAL BUN A LA CUT EN MN TRANSF.FDOS.AL.BCB GOBIERNO AUTONOMO MUNICIPAL DE NUEVA ESPERANZA CITE: GAMNE.STRIA.DESP. NÂ° 02/2025 CUENTA CUT 3987 LIBRETA NÂ° 00099021001"/>
    <m/>
    <m/>
    <m/>
    <m/>
    <m/>
    <m/>
    <n v="0"/>
    <n v="265.41000000000003"/>
    <s v="NO_CONCILIADO"/>
  </r>
  <r>
    <x v="14"/>
    <m/>
    <x v="14"/>
    <x v="13"/>
    <s v="Q21573380002"/>
    <s v="CRV"/>
    <n v="2157338"/>
    <m/>
    <s v="NUMERO DE LIBRETA CUT: 00099021001 OPERACIÓN E75 TRANSFERENCIA DE LA CUENTA FISCAL BUN A LA CUT EN MN TRANSF.FDOS.AL.BCB GOBIERNO AUTONOMO DEPARTAMENTAL DE ORURO, CITE: GAD-ORU/SDAFP/UF/ATCP/CE-0004/2025 CUENTA CUT 3987 LIBRETA NÂ° 00099021001"/>
    <m/>
    <m/>
    <m/>
    <m/>
    <m/>
    <m/>
    <n v="0"/>
    <n v="7500"/>
    <s v="NO_CONCILIADO"/>
  </r>
  <r>
    <x v="17"/>
    <m/>
    <x v="17"/>
    <x v="13"/>
    <s v="S11173950001"/>
    <s v="COB"/>
    <n v="1117395"/>
    <m/>
    <s v="'COBRO DE'||ÚTILES DE ESCRITORIO POR EL COMPROBANTE NRO.1117394 DE LA FECHA S/G. NOTA CITE GAFC-803/ DFC/URTE-0153/2024 DE F.26.03.2024 (HRE-TGL-5158) ENVIADA POR YACIMIENTOS PETROLIFEROS FISCALES BOLIVIANOS DEBITO DE LA LIBRETA 00513022001 YPFB  OPERACIONES"/>
    <m/>
    <m/>
    <m/>
    <m/>
    <m/>
    <m/>
    <n v="60"/>
    <n v="0"/>
    <s v="NO_CONCILIADO"/>
  </r>
  <r>
    <x v="18"/>
    <m/>
    <x v="18"/>
    <x v="13"/>
    <s v="S11174020003"/>
    <s v="COB"/>
    <n v="1117402"/>
    <m/>
    <s v="||TRANSFERENCIA DE FONDOS SEGÚN MENSAJE SWIFT N°984, CORREO ELECTRÓNICO DE LA FECHA Y NOTA CITE: DGAC/10571/2024 (HRE-TGL-4549) DE FECHA 14/03/2024 DE LA DIRECCIÓN GENERAL DE AERONÁUTICA CIVIL. (SECTOR PÚBLICO). DÉBITO DE LA LIBRETA 00117012001 DGAC, REPOSICIÓN DE ÚTILES DE ESCRITORIO."/>
    <m/>
    <m/>
    <m/>
    <m/>
    <m/>
    <m/>
    <n v="60"/>
    <n v="0"/>
    <s v="NO_CONCILIADO"/>
  </r>
  <r>
    <x v="18"/>
    <m/>
    <x v="18"/>
    <x v="13"/>
    <s v="S11174040003"/>
    <s v="COB"/>
    <n v="1117404"/>
    <m/>
    <s v="||TRANSFERENCIA DE FONDOS S/G MENSAJES SWIFT NROS. 983 CORREO ELECTRONICO DE LA FECHA Y NOTA CITE DGAC/10571/2024 DE F.14.03.2024 (HRE-TGL-4549) DE LA DIRECCION GENERAL DE AERONAUTICA CIVIL (SECTOR PÚBLICO). DEBITO DE LA LIBRETA 00117012001 DGAC, REPOSICIÓN DE ÚTILES DE ESCRITORIO."/>
    <m/>
    <m/>
    <m/>
    <m/>
    <m/>
    <m/>
    <n v="60"/>
    <n v="0"/>
    <s v="NO_CONCILIADO"/>
  </r>
  <r>
    <x v="17"/>
    <m/>
    <x v="17"/>
    <x v="13"/>
    <s v="G30009080001"/>
    <s v="CVD"/>
    <n v="3000908"/>
    <m/>
    <s v="COBRO COSTOS DE PAPELERIA SEGUN TRANSFERENCIA DEL EXTERIOR POR ORDEN DE MTX COMERCIALIZADORA DE GAS (BRASIL SAO PAULO) REF.: CRED 5229693.22018 5968YPFB FECHA VALOR 21/01/2025 LIB. 00513012015 YPFB-HEROES DEL CHACO-BS"/>
    <m/>
    <m/>
    <m/>
    <m/>
    <m/>
    <m/>
    <n v="60"/>
    <n v="0"/>
    <s v="NO_CONCILIADO"/>
  </r>
  <r>
    <x v="23"/>
    <m/>
    <x v="23"/>
    <x v="14"/>
    <s v="O22528500002"/>
    <s v="BOD"/>
    <n v="2252850"/>
    <m/>
    <s v="00086044201 DEPOSITO DE EFECTIVO, DEPOSITANTE: SISTEMA DE RIEGO OCHOLLUMAYU CUESTA PUNTA BAJA, CONCEPTO: CONTRAPARTE PROGRAMA RUMBO, CUENTA DE DEPOSITO: CUENTA UNICA DEL TESORO"/>
    <m/>
    <m/>
    <m/>
    <m/>
    <m/>
    <m/>
    <n v="0"/>
    <n v="24504"/>
    <s v="NO_CONCILIADO"/>
  </r>
  <r>
    <x v="3"/>
    <m/>
    <x v="3"/>
    <x v="14"/>
    <s v="O22528510002"/>
    <s v="BOD"/>
    <n v="2252851"/>
    <m/>
    <s v="00046171101 DEPOSITO DE EFECTIVO, DEPOSITANTE: CHARAÑA LTDA., CONCEPTO: PAGO SANCION, CUENTA DE DEPOSITO: CUENTA UNICA DEL TESORO"/>
    <m/>
    <m/>
    <m/>
    <m/>
    <m/>
    <m/>
    <n v="0"/>
    <n v="1000"/>
    <s v="NO_CONCILIADO"/>
  </r>
  <r>
    <x v="23"/>
    <m/>
    <x v="23"/>
    <x v="14"/>
    <s v="O22528580002"/>
    <s v="BOD"/>
    <n v="2252858"/>
    <m/>
    <s v="00086044201 DEPOSITO DE EFECTIVO, DEPOSITANTE: SISTEMA DE RIEGO COMUNIDAD ESCALANTE, CONCEPTO: CONTRAPARTE PROGRAMA RUMBO, CUENTA DE DEPOSITO: CUENTA UNICA DEL TESORO"/>
    <m/>
    <m/>
    <m/>
    <m/>
    <m/>
    <m/>
    <n v="0"/>
    <n v="33693"/>
    <s v="NO_CONCILIADO"/>
  </r>
  <r>
    <x v="23"/>
    <m/>
    <x v="23"/>
    <x v="14"/>
    <s v="O22528710002"/>
    <s v="BOD"/>
    <n v="2252871"/>
    <m/>
    <s v="00086044201 DEPOSITO DE EFECTIVO, DEPOSITANTE: SISTEMA DE RIEGO PUJRU PUJRU, CONCEPTO: CONTRAPARTE PROGRAMA RUMBO, CUENTA DE DEPOSITO: CUENTA UNICA DEL TESORO"/>
    <m/>
    <m/>
    <m/>
    <m/>
    <m/>
    <m/>
    <n v="0"/>
    <n v="27567"/>
    <s v="NO_CONCILIADO"/>
  </r>
  <r>
    <x v="62"/>
    <m/>
    <x v="62"/>
    <x v="14"/>
    <s v="O22528740002"/>
    <s v="BOD"/>
    <n v="2252874"/>
    <m/>
    <s v="00099021001 DEPOSITO DE EFECTIVO, DEPOSITANTE: ARSENIO MARCIAL CASTELLON QUISBERT, CONCEPTO: DEVOLUCION, CUENTA DE DEPOSITO: CUENTA UNICA DEL TESORO/DJBR"/>
    <m/>
    <m/>
    <m/>
    <m/>
    <m/>
    <m/>
    <n v="0"/>
    <n v="70.400000000000006"/>
    <s v="NO_CONCILIADO"/>
  </r>
  <r>
    <x v="23"/>
    <m/>
    <x v="23"/>
    <x v="14"/>
    <s v="O22528810002"/>
    <s v="BOD"/>
    <n v="2252881"/>
    <m/>
    <s v="00086044201 DEPOSITO DE EFECTIVO, DEPOSITANTE: SISTEMA DE MICRORIEGO KASA QOLLPANA, CONCEPTO: CONTRAPARTE PROGRAMA RUMBO, CUENTA DE DEPOSITO: CUENTA UNICA DEL TESORO"/>
    <m/>
    <m/>
    <m/>
    <m/>
    <m/>
    <m/>
    <n v="0"/>
    <n v="27567"/>
    <s v="NO_CONCILIADO"/>
  </r>
  <r>
    <x v="34"/>
    <m/>
    <x v="34"/>
    <x v="14"/>
    <s v="O22528860002"/>
    <s v="BOD"/>
    <n v="2252886"/>
    <m/>
    <s v="00016011101 DEPOSITO DE EFECTIVO, DEPOSITANTE: INSTITUTO TECNOLOGICO SUPERIOR MECAPACA, CONCEPTO: SALON PAYA, CUENTA DE DEPOSITO: CUENTA UNICA DEL TESORO"/>
    <m/>
    <m/>
    <m/>
    <m/>
    <m/>
    <m/>
    <n v="0"/>
    <n v="1000"/>
    <s v="NO_CONCILIADO"/>
  </r>
  <r>
    <x v="23"/>
    <m/>
    <x v="23"/>
    <x v="14"/>
    <s v="O22528880002"/>
    <s v="BOD"/>
    <n v="2252888"/>
    <m/>
    <s v="00086044201 DEPOSITO DE EFECTIVO, DEPOSITANTE: SISTEMA DE MICRORIEGO BANDA RANCHO, CONCEPTO: CONTRAPARTE PROGRAMA RUMBO, CUENTA DE DEPOSITO: CUENTA UNICA DEL TESORO"/>
    <m/>
    <m/>
    <m/>
    <m/>
    <m/>
    <m/>
    <n v="0"/>
    <n v="18378"/>
    <s v="NO_CONCILIADO"/>
  </r>
  <r>
    <x v="1"/>
    <m/>
    <x v="1"/>
    <x v="14"/>
    <s v="O22529070002"/>
    <s v="BOD"/>
    <n v="2252907"/>
    <m/>
    <s v="00099021001 DEPOSITO DE EFECTIVO, DEPOSITANTE: RODRIGO JUAN ALIAGA ALVAREZ, CONCEPTO: DEVOLUCION, CUENTA DE DEPOSITO: CUENTA UNICA DEL TESORO"/>
    <m/>
    <m/>
    <m/>
    <m/>
    <m/>
    <m/>
    <n v="0"/>
    <n v="6627.66"/>
    <s v="NO_CONCILIADO"/>
  </r>
  <r>
    <x v="38"/>
    <m/>
    <x v="38"/>
    <x v="14"/>
    <s v="O22529090002"/>
    <s v="BOD"/>
    <n v="2252909"/>
    <m/>
    <s v="00010011102 DEPOSITO DE EFECTIVO, DEPOSITANTE: DELFIN ROMERO AGUILAR, CONCEPTO: REPOSICION DEL AUTOADHESIVO DE SELLO DE SEGURIDAD, CUENTA DE DEPOSITO: CUENTA UNICA DEL TESORO"/>
    <m/>
    <m/>
    <m/>
    <m/>
    <m/>
    <m/>
    <n v="0"/>
    <n v="29.02"/>
    <s v="NO_CONCILIADO"/>
  </r>
  <r>
    <x v="3"/>
    <m/>
    <x v="3"/>
    <x v="14"/>
    <s v="O22529120002"/>
    <s v="BOD"/>
    <n v="2252912"/>
    <m/>
    <s v="00046171101 DEPOSITO DE EFECTIVO, DEPOSITANTE: PRIMAX TRADE CORPORATIOB S.R.L., CONCEPTO: PAGO POR MULTA, CUENTA DE DEPOSITO: CUENTA UNICA DEL TESORO"/>
    <m/>
    <m/>
    <m/>
    <m/>
    <m/>
    <m/>
    <n v="0"/>
    <n v="500"/>
    <s v="NO_CONCILIADO"/>
  </r>
  <r>
    <x v="34"/>
    <m/>
    <x v="34"/>
    <x v="14"/>
    <s v="O22529280002"/>
    <s v="BOD"/>
    <n v="2252928"/>
    <m/>
    <s v="00099021001 DEPOSITO DE EFECTIVO, DEPOSITANTE: CECILIA ALEJANDRA RIOS TERAN, CONCEPTO: RESTITUCION PROGRAMA 100 BECAS DE ESTUDIO PARA LA SOBERANIA CIENTIFICA Y TECNOLOGICA, CUENTA DE DEPOSITO: CUENTA UNICA DEL TESORO"/>
    <m/>
    <m/>
    <m/>
    <m/>
    <m/>
    <m/>
    <n v="0"/>
    <n v="5000"/>
    <s v="NO_CONCILIADO"/>
  </r>
  <r>
    <x v="3"/>
    <m/>
    <x v="3"/>
    <x v="14"/>
    <s v="O22529290002"/>
    <s v="BOD"/>
    <n v="2252929"/>
    <m/>
    <s v="00046171101 DEPOSITO DE EFECTIVO, DEPOSITANTE: BIOMERLAB S.R.L., CONCEPTO: PAGO POR SANCION, CUENTA DE DEPOSITO: CUENTA UNICA DEL TESORO"/>
    <m/>
    <m/>
    <m/>
    <m/>
    <m/>
    <m/>
    <n v="0"/>
    <n v="3500"/>
    <s v="NO_CONCILIADO"/>
  </r>
  <r>
    <x v="13"/>
    <m/>
    <x v="13"/>
    <x v="14"/>
    <s v="O22529660002"/>
    <s v="BOD"/>
    <n v="2252966"/>
    <m/>
    <s v="00015011108 DEPOSITO DE EFECTIVO, DEPOSITANTE: JUBILADOS BANCA PRIVADA, CONCEPTO: PAGO FACTURA AGUA POTABLE FACTURA ENERO 2025, CUENTA DE DEPOSITO: CUENTA UNICA DEL TESORO"/>
    <m/>
    <m/>
    <m/>
    <m/>
    <m/>
    <m/>
    <n v="0"/>
    <n v="173.08"/>
    <s v="NO_CONCILIADO"/>
  </r>
  <r>
    <x v="57"/>
    <m/>
    <x v="57"/>
    <x v="14"/>
    <s v="O22529740002"/>
    <s v="BOD"/>
    <n v="2252974"/>
    <m/>
    <s v="00292012001 DEPOSITO DE EFECTIVO, DEPOSITANTE: IVAN JOSE ANTIÑAPA CHAMIZO, CONCEPTO: ., CUENTA DE DEPOSITO: CUENTA UNICA DEL TESORO"/>
    <m/>
    <m/>
    <m/>
    <m/>
    <m/>
    <m/>
    <n v="0"/>
    <n v="51.5"/>
    <s v="NO_CONCILIADO"/>
  </r>
  <r>
    <x v="23"/>
    <m/>
    <x v="23"/>
    <x v="14"/>
    <s v="O22530030002"/>
    <s v="BOD"/>
    <n v="2253003"/>
    <m/>
    <s v="00086011109 DEPOSITO DE EFECTIVO, DEPOSITANTE: DAYANA IVANOVA CALASICH MENDOZA, CONCEPTO: REPOSICION DE CREDENCIAL, CUENTA DE DEPOSITO: CUENTA UNICA DEL TESORO"/>
    <m/>
    <m/>
    <m/>
    <m/>
    <m/>
    <m/>
    <n v="0"/>
    <n v="50"/>
    <s v="NO_CONCILIADO"/>
  </r>
  <r>
    <x v="21"/>
    <m/>
    <x v="21"/>
    <x v="14"/>
    <s v="O22530060002"/>
    <s v="BOD"/>
    <n v="2253006"/>
    <m/>
    <s v="00066047005 DEPOSITO DE EFECTIVO, DEPOSITANTE: SHIRLEY JUANA GUTIERREZ ROMAN, CONCEPTO: DÉPOSITO POR RETRASO DE MEDIO DIA, CUENTA DE DEPOSITO: CUENTA UNICA DEL TESORO"/>
    <m/>
    <m/>
    <m/>
    <m/>
    <m/>
    <m/>
    <n v="0"/>
    <n v="268"/>
    <s v="NO_CONCILIADO"/>
  </r>
  <r>
    <x v="1"/>
    <m/>
    <x v="1"/>
    <x v="14"/>
    <s v="O22530460002"/>
    <s v="BOD"/>
    <n v="2253046"/>
    <m/>
    <s v="00099021001 DEPOSITO DE EFECTIVO, DEPOSITANTE: RUBEN LUCIO PEREZ ANTEZANA, CONCEPTO: DEVOLUCION, CUENTA DE DEPOSITO: CUENTA UNICA DEL TESORO"/>
    <m/>
    <m/>
    <m/>
    <m/>
    <m/>
    <m/>
    <n v="0"/>
    <n v="1350"/>
    <s v="NO_CONCILIADO"/>
  </r>
  <r>
    <x v="40"/>
    <m/>
    <x v="40"/>
    <x v="14"/>
    <s v="B22528550002"/>
    <s v="BOD"/>
    <n v="2252855"/>
    <m/>
    <s v="00290012001 DEP.DE CHEQ.AJENOS,RET.DE CAM.,CONCEPTO: MULTAS S/G TRAMITE 10963124,DEP.: SERVICIO DE IMPUESTOS NACIONALES , PROCEDENCIA: BANCO UNION S.A., CHEQUE: 7966, FECHA DE EMISION:14/01/2025"/>
    <m/>
    <m/>
    <m/>
    <m/>
    <m/>
    <m/>
    <n v="0"/>
    <n v="5832.41"/>
    <s v="NO_CONCILIADO"/>
  </r>
  <r>
    <x v="40"/>
    <m/>
    <x v="40"/>
    <x v="14"/>
    <s v="B22528570002"/>
    <s v="BOD"/>
    <n v="2252857"/>
    <m/>
    <s v="00290012001 DEP.DE CHEQ.AJENOS,RET.DE CAM.,CONCEPTO: OTROS INGRESOS S/G TRAMITE N°10974835,DEP.: SERVICIO DE IMPUESTOS NACIONALES , PROCEDENCIA: BANCO UNION S.A., CHEQUE: 7960, FECHA DE EMISION:14/01/2025"/>
    <m/>
    <m/>
    <m/>
    <m/>
    <m/>
    <m/>
    <n v="0"/>
    <n v="36443.08"/>
    <s v="NO_CONCILIADO"/>
  </r>
  <r>
    <x v="40"/>
    <m/>
    <x v="40"/>
    <x v="14"/>
    <s v="B22528590002"/>
    <s v="BOD"/>
    <n v="2252859"/>
    <m/>
    <s v="00290012001 DEP.DE CHEQ.AJENOS,RET.DE CAM.,CONCEPTO: OTROS INGRESOS S/G TRAMITE N°10951195,DEP.: SERVICIO DE IMPUESTOS NACIONALES , PROCEDENCIA: BANCO UNION S.A., CHEQUE: 7963, FECHA DE EMISION:14/01/2025"/>
    <m/>
    <m/>
    <m/>
    <m/>
    <m/>
    <m/>
    <n v="0"/>
    <n v="20621"/>
    <s v="NO_CONCILIADO"/>
  </r>
  <r>
    <x v="40"/>
    <m/>
    <x v="40"/>
    <x v="14"/>
    <s v="B22528600002"/>
    <s v="BOD"/>
    <n v="2252860"/>
    <m/>
    <s v="00290012001 DEP.DE CHEQ.AJENOS,RET.DE CAM.,CONCEPTO: OTROS INGRESOS S/G TRAMITE N°10847755,DEP.: SERVICIO DE IMPUESTOS NACIONALES , PROCEDENCIA: BANCO UNION S.A., CHEQUE: 7965, FECHA DE EMISION:14/01/2025"/>
    <m/>
    <m/>
    <m/>
    <m/>
    <m/>
    <m/>
    <n v="0"/>
    <n v="250"/>
    <s v="NO_CONCILIADO"/>
  </r>
  <r>
    <x v="40"/>
    <m/>
    <x v="40"/>
    <x v="14"/>
    <s v="B22528620002"/>
    <s v="BOD"/>
    <n v="2252862"/>
    <m/>
    <s v="00290012001 DEP.DE CHEQ.AJENOS,RET.DE CAM.,CONCEPTO: OTROS INGRESOS S/G TRAMITE N°10970235,DEP.: SERVICIO DE IMPUESTOS NACIONALES , PROCEDENCIA: BANCO UNION S.A., CHEQUE: 7964, FECHA DE EMISION:14/01/2025"/>
    <m/>
    <m/>
    <m/>
    <m/>
    <m/>
    <m/>
    <n v="0"/>
    <n v="108"/>
    <s v="NO_CONCILIADO"/>
  </r>
  <r>
    <x v="22"/>
    <m/>
    <x v="22"/>
    <x v="14"/>
    <s v="B22528650002"/>
    <s v="BOD"/>
    <n v="2252865"/>
    <m/>
    <s v="00099021001 DEP.DE CHEQ.AJENOS,RET.DE CAM.,CONCEPTO: INCAPACIDADES,DEP.: CAJA NACIONAL DE SALUD, PROCEDENCIA: BANCO UNION S.A., CHEQUE: 38019, FECHA DE EMISION:20/01/2025_x000a_DT - 044 - P - 0077"/>
    <m/>
    <m/>
    <m/>
    <m/>
    <m/>
    <m/>
    <n v="0"/>
    <n v="829.64"/>
    <s v="NO_CONCILIADO"/>
  </r>
  <r>
    <x v="66"/>
    <m/>
    <x v="66"/>
    <x v="14"/>
    <s v="B22528650002"/>
    <s v="BOD"/>
    <n v="2252865"/>
    <m/>
    <s v="00099021001 DEP.DE CHEQ.AJENOS,RET.DE CAM.,CONCEPTO: INCAPACIDADES,DEP.: CAJA NACIONAL DE SALUD, PROCEDENCIA: BANCO UNION S.A., CHEQUE: 38019, FECHA DE EMISION:20/01/2025_x000a_DT - 044 - P - 0077"/>
    <m/>
    <m/>
    <m/>
    <m/>
    <m/>
    <m/>
    <n v="0"/>
    <n v="8279.1"/>
    <s v="NO_CONCILIADO"/>
  </r>
  <r>
    <x v="12"/>
    <m/>
    <x v="12"/>
    <x v="14"/>
    <s v="B22528650002"/>
    <s v="BOD"/>
    <n v="2252865"/>
    <m/>
    <s v="00099021001 DEP.DE CHEQ.AJENOS,RET.DE CAM.,CONCEPTO: INCAPACIDADES,DEP.: CAJA NACIONAL DE SALUD, PROCEDENCIA: BANCO UNION S.A., CHEQUE: 38019, FECHA DE EMISION:20/01/2025_x000a_DT - 044 - P - 0077"/>
    <m/>
    <m/>
    <m/>
    <m/>
    <m/>
    <m/>
    <n v="0"/>
    <n v="9313.17"/>
    <s v="NO_CONCILIADO"/>
  </r>
  <r>
    <x v="12"/>
    <m/>
    <x v="12"/>
    <x v="14"/>
    <s v="B22528650002"/>
    <s v="BOD"/>
    <n v="2252865"/>
    <m/>
    <s v="00099021001 DEP.DE CHEQ.AJENOS,RET.DE CAM.,CONCEPTO: INCAPACIDADES,DEP.: CAJA NACIONAL DE SALUD, PROCEDENCIA: BANCO UNION S.A., CHEQUE: 38019, FECHA DE EMISION:20/01/2025_x000a_DT - 044 - P - 0077"/>
    <m/>
    <m/>
    <m/>
    <m/>
    <m/>
    <m/>
    <n v="0"/>
    <n v="7044.43"/>
    <s v="NO_CONCILIADO"/>
  </r>
  <r>
    <x v="7"/>
    <m/>
    <x v="7"/>
    <x v="14"/>
    <s v="B22528650002"/>
    <s v="BOD"/>
    <n v="2252865"/>
    <m/>
    <s v="00099021001 DEP.DE CHEQ.AJENOS,RET.DE CAM.,CONCEPTO: INCAPACIDADES,DEP.: CAJA NACIONAL DE SALUD, PROCEDENCIA: BANCO UNION S.A., CHEQUE: 38019, FECHA DE EMISION:20/01/2025_x000a_DT - 044 - P - 0077"/>
    <m/>
    <m/>
    <m/>
    <m/>
    <m/>
    <m/>
    <n v="0"/>
    <n v="1317.08"/>
    <s v="NO_CONCILIADO"/>
  </r>
  <r>
    <x v="13"/>
    <m/>
    <x v="13"/>
    <x v="14"/>
    <s v="B22528660002 "/>
    <s v="BOD"/>
    <n v="2252866"/>
    <m/>
    <s v="00099021001 DEP.DE CHEQ.AJENOS,RET.DE CAM.,CONCEPTO: INCAPACIDADES,DEP.: CAJA NACIONAL DE SALUD, PROCEDENCIA: BANCO UNION S.A., CHEQUE: 38020, FECHA DE EMISION:20/01/2025_x000a_DT - 044 - P - 0078"/>
    <m/>
    <m/>
    <m/>
    <m/>
    <m/>
    <m/>
    <n v="0"/>
    <n v="165685.79999999999"/>
    <s v="NO_CONCILIADO"/>
  </r>
  <r>
    <x v="13"/>
    <m/>
    <x v="13"/>
    <x v="14"/>
    <s v="B22528660002 "/>
    <s v="BOD"/>
    <n v="2252866"/>
    <m/>
    <s v="00099021001 DEP.DE CHEQ.AJENOS,RET.DE CAM.,CONCEPTO: INCAPACIDADES,DEP.: CAJA NACIONAL DE SALUD, PROCEDENCIA: BANCO UNION S.A., CHEQUE: 38020, FECHA DE EMISION:20/01/2025_x000a_DT - 044 - P - 0078"/>
    <m/>
    <m/>
    <m/>
    <m/>
    <m/>
    <m/>
    <n v="0"/>
    <n v="156782.23000000001"/>
    <s v="NO_CONCILIADO"/>
  </r>
  <r>
    <x v="18"/>
    <m/>
    <x v="18"/>
    <x v="14"/>
    <s v="B22528660002 "/>
    <s v="BOD"/>
    <n v="2252866"/>
    <m/>
    <s v="00099021001 DEP.DE CHEQ.AJENOS,RET.DE CAM.,CONCEPTO: INCAPACIDADES,DEP.: CAJA NACIONAL DE SALUD, PROCEDENCIA: BANCO UNION S.A., CHEQUE: 38020, FECHA DE EMISION:20/01/2025_x000a_DT - 044 - P - 0078"/>
    <m/>
    <m/>
    <m/>
    <m/>
    <m/>
    <m/>
    <n v="0"/>
    <n v="7302.17"/>
    <s v="NO_CONCILIADO"/>
  </r>
  <r>
    <x v="49"/>
    <m/>
    <x v="49"/>
    <x v="14"/>
    <s v="B22528660002 "/>
    <s v="BOD"/>
    <n v="2252866"/>
    <m/>
    <s v="00099021001 DEP.DE CHEQ.AJENOS,RET.DE CAM.,CONCEPTO: INCAPACIDADES,DEP.: CAJA NACIONAL DE SALUD, PROCEDENCIA: BANCO UNION S.A., CHEQUE: 38020, FECHA DE EMISION:20/01/2025_x000a_DT - 044 - P - 0078"/>
    <m/>
    <m/>
    <m/>
    <m/>
    <m/>
    <m/>
    <n v="0"/>
    <n v="7716.26"/>
    <s v="NO_CONCILIADO"/>
  </r>
  <r>
    <x v="13"/>
    <m/>
    <x v="13"/>
    <x v="14"/>
    <s v="B22529000002"/>
    <s v="BOD"/>
    <n v="2252900"/>
    <m/>
    <s v="00099021001 DEP.DE CHEQ.AJENOS,RET.DE CAM.,CONCEPTO: INCAPACIDADES,DEP.: CAJA NACIONAL DE SALUD, PROCEDENCIA: BANCO UNION S.A., CHEQUE: 38100, FECHA DE EMISION:20/01/2025_x000a_DT - 044 - P - 0081"/>
    <m/>
    <m/>
    <m/>
    <m/>
    <m/>
    <m/>
    <n v="0"/>
    <n v="92549.72"/>
    <s v="NO_CONCILIADO"/>
  </r>
  <r>
    <x v="67"/>
    <m/>
    <x v="67"/>
    <x v="14"/>
    <s v="B22529000002"/>
    <s v="BOD"/>
    <n v="2252900"/>
    <m/>
    <s v="00099021001 DEP.DE CHEQ.AJENOS,RET.DE CAM.,CONCEPTO: INCAPACIDADES,DEP.: CAJA NACIONAL DE SALUD, PROCEDENCIA: BANCO UNION S.A., CHEQUE: 38100, FECHA DE EMISION:20/01/2025_x000a_DT - 044 - P - 0081"/>
    <m/>
    <m/>
    <m/>
    <m/>
    <m/>
    <m/>
    <n v="0"/>
    <n v="5243.8"/>
    <s v="NO_CONCILIADO"/>
  </r>
  <r>
    <x v="67"/>
    <m/>
    <x v="67"/>
    <x v="14"/>
    <s v="B22529000002"/>
    <s v="BOD"/>
    <n v="2252900"/>
    <m/>
    <s v="00099021001 DEP.DE CHEQ.AJENOS,RET.DE CAM.,CONCEPTO: INCAPACIDADES,DEP.: CAJA NACIONAL DE SALUD, PROCEDENCIA: BANCO UNION S.A., CHEQUE: 38100, FECHA DE EMISION:20/01/2025_x000a_DT - 044 - P - 0081"/>
    <m/>
    <m/>
    <m/>
    <m/>
    <m/>
    <m/>
    <n v="0"/>
    <n v="1222.9000000000001"/>
    <s v="NO_CONCILIADO"/>
  </r>
  <r>
    <x v="12"/>
    <m/>
    <x v="12"/>
    <x v="14"/>
    <s v="B22529000002"/>
    <s v="BOD"/>
    <n v="2252900"/>
    <m/>
    <s v="00099021001 DEP.DE CHEQ.AJENOS,RET.DE CAM.,CONCEPTO: INCAPACIDADES,DEP.: CAJA NACIONAL DE SALUD, PROCEDENCIA: BANCO UNION S.A., CHEQUE: 38100, FECHA DE EMISION:20/01/2025_x000a_DT - 044 - P - 0081"/>
    <m/>
    <m/>
    <m/>
    <m/>
    <m/>
    <m/>
    <n v="0"/>
    <n v="52815.8"/>
    <s v="NO_CONCILIADO"/>
  </r>
  <r>
    <x v="12"/>
    <m/>
    <x v="12"/>
    <x v="14"/>
    <s v="B22529000002"/>
    <s v="BOD"/>
    <n v="2252900"/>
    <m/>
    <s v="00099021001 DEP.DE CHEQ.AJENOS,RET.DE CAM.,CONCEPTO: INCAPACIDADES,DEP.: CAJA NACIONAL DE SALUD, PROCEDENCIA: BANCO UNION S.A., CHEQUE: 38100, FECHA DE EMISION:20/01/2025_x000a_DT - 044 - P - 0081"/>
    <m/>
    <m/>
    <m/>
    <m/>
    <m/>
    <m/>
    <n v="0"/>
    <n v="251.95"/>
    <s v="NO_CONCILIADO"/>
  </r>
  <r>
    <x v="7"/>
    <m/>
    <x v="7"/>
    <x v="14"/>
    <s v="B22529000002"/>
    <s v="BOD"/>
    <n v="2252900"/>
    <m/>
    <s v="00099021001 DEP.DE CHEQ.AJENOS,RET.DE CAM.,CONCEPTO: INCAPACIDADES,DEP.: CAJA NACIONAL DE SALUD, PROCEDENCIA: BANCO UNION S.A., CHEQUE: 38100, FECHA DE EMISION:20/01/2025_x000a_DT - 044 - P - 0081"/>
    <m/>
    <m/>
    <m/>
    <m/>
    <m/>
    <m/>
    <n v="0"/>
    <n v="495.1"/>
    <s v="NO_CONCILIADO"/>
  </r>
  <r>
    <x v="12"/>
    <m/>
    <x v="12"/>
    <x v="14"/>
    <s v="B22529000002"/>
    <s v="BOD"/>
    <n v="2252900"/>
    <m/>
    <s v="00099021001 DEP.DE CHEQ.AJENOS,RET.DE CAM.,CONCEPTO: INCAPACIDADES,DEP.: CAJA NACIONAL DE SALUD, PROCEDENCIA: BANCO UNION S.A., CHEQUE: 38100, FECHA DE EMISION:20/01/2025_x000a_DT - 044 - P - 0081"/>
    <m/>
    <m/>
    <m/>
    <m/>
    <m/>
    <m/>
    <n v="0"/>
    <n v="19115.48"/>
    <s v="NO_CONCILIADO"/>
  </r>
  <r>
    <x v="29"/>
    <m/>
    <x v="29"/>
    <x v="14"/>
    <s v="B22529000002"/>
    <s v="BOD"/>
    <n v="2252900"/>
    <m/>
    <s v="00099021001 DEP.DE CHEQ.AJENOS,RET.DE CAM.,CONCEPTO: INCAPACIDADES,DEP.: CAJA NACIONAL DE SALUD, PROCEDENCIA: BANCO UNION S.A., CHEQUE: 38100, FECHA DE EMISION:20/01/2025_x000a_DT - 044 - P - 0081"/>
    <m/>
    <m/>
    <m/>
    <m/>
    <m/>
    <m/>
    <n v="0"/>
    <n v="13905.59"/>
    <s v="NO_CONCILIADO"/>
  </r>
  <r>
    <x v="12"/>
    <m/>
    <x v="12"/>
    <x v="14"/>
    <s v="B22529000002"/>
    <s v="BOD"/>
    <n v="2252900"/>
    <m/>
    <s v="00099021001 DEP.DE CHEQ.AJENOS,RET.DE CAM.,CONCEPTO: INCAPACIDADES,DEP.: CAJA NACIONAL DE SALUD, PROCEDENCIA: BANCO UNION S.A., CHEQUE: 38100, FECHA DE EMISION:20/01/2025_x000a_DT - 044 - P - 0081"/>
    <m/>
    <m/>
    <m/>
    <m/>
    <m/>
    <m/>
    <n v="0"/>
    <n v="1378.51"/>
    <s v="NO_CONCILIADO"/>
  </r>
  <r>
    <x v="58"/>
    <m/>
    <x v="58"/>
    <x v="14"/>
    <s v="B22529000002"/>
    <s v="BOD"/>
    <n v="2252900"/>
    <m/>
    <s v="00099021001 DEP.DE CHEQ.AJENOS,RET.DE CAM.,CONCEPTO: INCAPACIDADES,DEP.: CAJA NACIONAL DE SALUD, PROCEDENCIA: BANCO UNION S.A., CHEQUE: 38100, FECHA DE EMISION:20/01/2025_x000a_DT - 044 - P - 0081"/>
    <m/>
    <m/>
    <m/>
    <m/>
    <m/>
    <m/>
    <n v="0"/>
    <n v="6660.6"/>
    <s v="NO_CONCILIADO"/>
  </r>
  <r>
    <x v="68"/>
    <m/>
    <x v="68"/>
    <x v="14"/>
    <s v="B22529000002"/>
    <s v="BOD"/>
    <n v="2252900"/>
    <m/>
    <s v="00099021001 DEP.DE CHEQ.AJENOS,RET.DE CAM.,CONCEPTO: INCAPACIDADES,DEP.: CAJA NACIONAL DE SALUD, PROCEDENCIA: BANCO UNION S.A., CHEQUE: 38100, FECHA DE EMISION:20/01/2025_x000a_DT - 044 - P - 0081"/>
    <m/>
    <m/>
    <m/>
    <m/>
    <m/>
    <m/>
    <n v="0"/>
    <n v="92617"/>
    <s v="NO_CONCILIADO"/>
  </r>
  <r>
    <x v="13"/>
    <m/>
    <x v="13"/>
    <x v="14"/>
    <s v="B22529000002"/>
    <s v="BOD"/>
    <n v="2252900"/>
    <m/>
    <s v="00099021001 DEP.DE CHEQ.AJENOS,RET.DE CAM.,CONCEPTO: INCAPACIDADES,DEP.: CAJA NACIONAL DE SALUD, PROCEDENCIA: BANCO UNION S.A., CHEQUE: 38100, FECHA DE EMISION:20/01/2025_x000a_DT - 044 - P - 0081"/>
    <m/>
    <m/>
    <m/>
    <m/>
    <m/>
    <m/>
    <n v="0"/>
    <n v="48479.24"/>
    <s v="NO_CONCILIADO"/>
  </r>
  <r>
    <x v="67"/>
    <m/>
    <x v="67"/>
    <x v="14"/>
    <s v="B22529000002"/>
    <s v="BOD"/>
    <n v="2252900"/>
    <m/>
    <s v="00099021001 DEP.DE CHEQ.AJENOS,RET.DE CAM.,CONCEPTO: INCAPACIDADES,DEP.: CAJA NACIONAL DE SALUD, PROCEDENCIA: BANCO UNION S.A., CHEQUE: 38100, FECHA DE EMISION:20/01/2025_x000a_DT - 044 - P - 0081"/>
    <m/>
    <m/>
    <m/>
    <m/>
    <m/>
    <m/>
    <n v="0"/>
    <n v="10100.370000000001"/>
    <s v="NO_CONCILIADO"/>
  </r>
  <r>
    <x v="67"/>
    <m/>
    <x v="67"/>
    <x v="14"/>
    <s v="B22529000002"/>
    <s v="BOD"/>
    <n v="2252900"/>
    <m/>
    <s v="00099021001 DEP.DE CHEQ.AJENOS,RET.DE CAM.,CONCEPTO: INCAPACIDADES,DEP.: CAJA NACIONAL DE SALUD, PROCEDENCIA: BANCO UNION S.A., CHEQUE: 38100, FECHA DE EMISION:20/01/2025_x000a_DT - 044 - P - 0081"/>
    <m/>
    <m/>
    <m/>
    <m/>
    <m/>
    <m/>
    <n v="0"/>
    <n v="6039.89"/>
    <s v="NO_CONCILIADO"/>
  </r>
  <r>
    <x v="12"/>
    <m/>
    <x v="12"/>
    <x v="14"/>
    <s v="B22529000002"/>
    <s v="BOD"/>
    <n v="2252900"/>
    <m/>
    <s v="00099021001 DEP.DE CHEQ.AJENOS,RET.DE CAM.,CONCEPTO: INCAPACIDADES,DEP.: CAJA NACIONAL DE SALUD, PROCEDENCIA: BANCO UNION S.A., CHEQUE: 38100, FECHA DE EMISION:20/01/2025_x000a_DT - 044 - P - 0081"/>
    <m/>
    <m/>
    <m/>
    <m/>
    <m/>
    <m/>
    <n v="0"/>
    <n v="645.55999999999995"/>
    <s v="NO_CONCILIADO"/>
  </r>
  <r>
    <x v="12"/>
    <m/>
    <x v="12"/>
    <x v="14"/>
    <s v="B22529000002"/>
    <s v="BOD"/>
    <n v="2252900"/>
    <m/>
    <s v="00099021001 DEP.DE CHEQ.AJENOS,RET.DE CAM.,CONCEPTO: INCAPACIDADES,DEP.: CAJA NACIONAL DE SALUD, PROCEDENCIA: BANCO UNION S.A., CHEQUE: 38100, FECHA DE EMISION:20/01/2025_x000a_DT - 044 - P - 0081"/>
    <m/>
    <m/>
    <m/>
    <m/>
    <m/>
    <m/>
    <n v="0"/>
    <n v="13184.49"/>
    <s v="NO_CONCILIADO"/>
  </r>
  <r>
    <x v="13"/>
    <m/>
    <x v="13"/>
    <x v="14"/>
    <s v="B22529000002"/>
    <s v="BOD"/>
    <n v="2252900"/>
    <m/>
    <s v="00099021001 DEP.DE CHEQ.AJENOS,RET.DE CAM.,CONCEPTO: INCAPACIDADES,DEP.: CAJA NACIONAL DE SALUD, PROCEDENCIA: BANCO UNION S.A., CHEQUE: 38100, FECHA DE EMISION:20/01/2025_x000a_DT - 044 - P - 0081"/>
    <m/>
    <m/>
    <m/>
    <m/>
    <m/>
    <m/>
    <n v="0"/>
    <n v="1371.02"/>
    <s v="NO_CONCILIADO"/>
  </r>
  <r>
    <x v="7"/>
    <m/>
    <x v="7"/>
    <x v="14"/>
    <s v="B22529000002"/>
    <s v="BOD"/>
    <n v="2252900"/>
    <m/>
    <s v="00099021001 DEP.DE CHEQ.AJENOS,RET.DE CAM.,CONCEPTO: INCAPACIDADES,DEP.: CAJA NACIONAL DE SALUD, PROCEDENCIA: BANCO UNION S.A., CHEQUE: 38100, FECHA DE EMISION:20/01/2025_x000a_DT - 044 - P - 0081"/>
    <m/>
    <m/>
    <m/>
    <m/>
    <m/>
    <m/>
    <n v="0"/>
    <n v="892.96"/>
    <s v="NO_CONCILIADO"/>
  </r>
  <r>
    <x v="23"/>
    <m/>
    <x v="23"/>
    <x v="14"/>
    <s v="B22529000002"/>
    <s v="BOD"/>
    <n v="2252900"/>
    <m/>
    <s v="00099021001 DEP.DE CHEQ.AJENOS,RET.DE CAM.,CONCEPTO: INCAPACIDADES,DEP.: CAJA NACIONAL DE SALUD, PROCEDENCIA: BANCO UNION S.A., CHEQUE: 38100, FECHA DE EMISION:20/01/2025_x000a_DT - 044 - P - 0081"/>
    <m/>
    <m/>
    <m/>
    <m/>
    <m/>
    <m/>
    <n v="0"/>
    <n v="2561.25"/>
    <s v="NO_CONCILIADO"/>
  </r>
  <r>
    <x v="58"/>
    <m/>
    <x v="58"/>
    <x v="14"/>
    <s v="B22529000002"/>
    <s v="BOD"/>
    <n v="2252900"/>
    <m/>
    <s v="00099021001 DEP.DE CHEQ.AJENOS,RET.DE CAM.,CONCEPTO: INCAPACIDADES,DEP.: CAJA NACIONAL DE SALUD, PROCEDENCIA: BANCO UNION S.A., CHEQUE: 38100, FECHA DE EMISION:20/01/2025_x000a_DT - 044 - P - 0081"/>
    <m/>
    <m/>
    <m/>
    <m/>
    <m/>
    <m/>
    <n v="0"/>
    <n v="1574.88"/>
    <s v="NO_CONCILIADO"/>
  </r>
  <r>
    <x v="69"/>
    <m/>
    <x v="69"/>
    <x v="14"/>
    <s v="B22529000002"/>
    <s v="BOD"/>
    <n v="2252900"/>
    <m/>
    <s v="00099021001 DEP.DE CHEQ.AJENOS,RET.DE CAM.,CONCEPTO: INCAPACIDADES,DEP.: CAJA NACIONAL DE SALUD, PROCEDENCIA: BANCO UNION S.A., CHEQUE: 38100, FECHA DE EMISION:20/01/2025_x000a_DT - 044 - P - 0081"/>
    <m/>
    <m/>
    <m/>
    <m/>
    <m/>
    <m/>
    <n v="0"/>
    <n v="198.86"/>
    <s v="NO_CONCILIADO"/>
  </r>
  <r>
    <x v="68"/>
    <m/>
    <x v="68"/>
    <x v="14"/>
    <s v="B22529000002"/>
    <s v="BOD"/>
    <n v="2252900"/>
    <m/>
    <s v="00099021001 DEP.DE CHEQ.AJENOS,RET.DE CAM.,CONCEPTO: INCAPACIDADES,DEP.: CAJA NACIONAL DE SALUD, PROCEDENCIA: BANCO UNION S.A., CHEQUE: 38100, FECHA DE EMISION:20/01/2025_x000a_DT - 044 - P - 0081"/>
    <m/>
    <m/>
    <m/>
    <m/>
    <m/>
    <m/>
    <n v="0"/>
    <n v="222.34"/>
    <s v="NO_CONCILIADO"/>
  </r>
  <r>
    <x v="12"/>
    <m/>
    <x v="12"/>
    <x v="14"/>
    <s v="B22529000002"/>
    <s v="BOD"/>
    <n v="2252900"/>
    <m/>
    <s v="00099021001 DEP.DE CHEQ.AJENOS,RET.DE CAM.,CONCEPTO: INCAPACIDADES,DEP.: CAJA NACIONAL DE SALUD, PROCEDENCIA: BANCO UNION S.A., CHEQUE: 38100, FECHA DE EMISION:20/01/2025_x000a_DT - 044 - P - 0081"/>
    <m/>
    <m/>
    <m/>
    <m/>
    <m/>
    <m/>
    <n v="0"/>
    <n v="6127.57"/>
    <s v="NO_CONCILIADO"/>
  </r>
  <r>
    <x v="12"/>
    <m/>
    <x v="12"/>
    <x v="14"/>
    <s v="B22529000002"/>
    <s v="BOD"/>
    <n v="2252900"/>
    <m/>
    <s v="00099021001 DEP.DE CHEQ.AJENOS,RET.DE CAM.,CONCEPTO: INCAPACIDADES,DEP.: CAJA NACIONAL DE SALUD, PROCEDENCIA: BANCO UNION S.A., CHEQUE: 38100, FECHA DE EMISION:20/01/2025_x000a_DT - 044 - P - 0081"/>
    <m/>
    <m/>
    <m/>
    <m/>
    <m/>
    <m/>
    <n v="0"/>
    <n v="12844.32"/>
    <s v="NO_CONCILIADO"/>
  </r>
  <r>
    <x v="66"/>
    <m/>
    <x v="66"/>
    <x v="14"/>
    <s v="B22529000002"/>
    <s v="BOD"/>
    <n v="2252900"/>
    <m/>
    <s v="00099021001 DEP.DE CHEQ.AJENOS,RET.DE CAM.,CONCEPTO: INCAPACIDADES,DEP.: CAJA NACIONAL DE SALUD, PROCEDENCIA: BANCO UNION S.A., CHEQUE: 38100, FECHA DE EMISION:20/01/2025_x000a_DT - 044 - P - 0081"/>
    <m/>
    <m/>
    <m/>
    <m/>
    <m/>
    <m/>
    <n v="0"/>
    <n v="235811.67"/>
    <s v="NO_CONCILIADO"/>
  </r>
  <r>
    <x v="68"/>
    <m/>
    <x v="68"/>
    <x v="14"/>
    <s v="B22529000002"/>
    <s v="BOD"/>
    <n v="2252900"/>
    <m/>
    <s v="00099021001 DEP.DE CHEQ.AJENOS,RET.DE CAM.,CONCEPTO: INCAPACIDADES,DEP.: CAJA NACIONAL DE SALUD, PROCEDENCIA: BANCO UNION S.A., CHEQUE: 38100, FECHA DE EMISION:20/01/2025_x000a_DT - 044 - P - 0081"/>
    <m/>
    <m/>
    <m/>
    <m/>
    <m/>
    <m/>
    <n v="0"/>
    <n v="119555.21"/>
    <s v="NO_CONCILIADO"/>
  </r>
  <r>
    <x v="13"/>
    <m/>
    <x v="13"/>
    <x v="14"/>
    <s v="B22529000002"/>
    <s v="BOD"/>
    <n v="2252900"/>
    <m/>
    <s v="00099021001 DEP.DE CHEQ.AJENOS,RET.DE CAM.,CONCEPTO: INCAPACIDADES,DEP.: CAJA NACIONAL DE SALUD, PROCEDENCIA: BANCO UNION S.A., CHEQUE: 38100, FECHA DE EMISION:20/01/2025_x000a_DT - 044 - P - 0081"/>
    <m/>
    <m/>
    <m/>
    <m/>
    <m/>
    <m/>
    <n v="0"/>
    <n v="38832.160000000003"/>
    <s v="NO_CONCILIADO"/>
  </r>
  <r>
    <x v="67"/>
    <m/>
    <x v="67"/>
    <x v="14"/>
    <s v="B22529000002"/>
    <s v="BOD"/>
    <n v="2252900"/>
    <m/>
    <s v="00099021001 DEP.DE CHEQ.AJENOS,RET.DE CAM.,CONCEPTO: INCAPACIDADES,DEP.: CAJA NACIONAL DE SALUD, PROCEDENCIA: BANCO UNION S.A., CHEQUE: 38100, FECHA DE EMISION:20/01/2025_x000a_DT - 044 - P - 0081"/>
    <m/>
    <m/>
    <m/>
    <m/>
    <m/>
    <m/>
    <n v="0"/>
    <n v="2822.38"/>
    <s v="NO_CONCILIADO"/>
  </r>
  <r>
    <x v="67"/>
    <m/>
    <x v="67"/>
    <x v="14"/>
    <s v="B22529000002"/>
    <s v="BOD"/>
    <n v="2252900"/>
    <m/>
    <s v="00099021001 DEP.DE CHEQ.AJENOS,RET.DE CAM.,CONCEPTO: INCAPACIDADES,DEP.: CAJA NACIONAL DE SALUD, PROCEDENCIA: BANCO UNION S.A., CHEQUE: 38100, FECHA DE EMISION:20/01/2025_x000a_DT - 044 - P - 0081"/>
    <m/>
    <m/>
    <m/>
    <m/>
    <m/>
    <m/>
    <n v="0"/>
    <n v="1715.54"/>
    <s v="NO_CONCILIADO"/>
  </r>
  <r>
    <x v="12"/>
    <m/>
    <x v="12"/>
    <x v="14"/>
    <s v="B22529000002"/>
    <s v="BOD"/>
    <n v="2252900"/>
    <m/>
    <s v="00099021001 DEP.DE CHEQ.AJENOS,RET.DE CAM.,CONCEPTO: INCAPACIDADES,DEP.: CAJA NACIONAL DE SALUD, PROCEDENCIA: BANCO UNION S.A., CHEQUE: 38100, FECHA DE EMISION:20/01/2025_x000a_DT - 044 - P - 0081"/>
    <m/>
    <m/>
    <m/>
    <m/>
    <m/>
    <m/>
    <n v="0"/>
    <n v="11829.64"/>
    <s v="NO_CONCILIADO"/>
  </r>
  <r>
    <x v="13"/>
    <m/>
    <x v="13"/>
    <x v="14"/>
    <s v="B22529000002"/>
    <s v="BOD"/>
    <n v="2252900"/>
    <m/>
    <s v="00099021001 DEP.DE CHEQ.AJENOS,RET.DE CAM.,CONCEPTO: INCAPACIDADES,DEP.: CAJA NACIONAL DE SALUD, PROCEDENCIA: BANCO UNION S.A., CHEQUE: 38100, FECHA DE EMISION:20/01/2025_x000a_DT - 044 - P - 0081"/>
    <m/>
    <m/>
    <m/>
    <m/>
    <m/>
    <m/>
    <n v="0"/>
    <n v="3526.33"/>
    <s v="NO_CONCILIADO"/>
  </r>
  <r>
    <x v="7"/>
    <m/>
    <x v="7"/>
    <x v="14"/>
    <s v="B22529000002"/>
    <s v="BOD"/>
    <n v="2252900"/>
    <m/>
    <s v="00099021001 DEP.DE CHEQ.AJENOS,RET.DE CAM.,CONCEPTO: INCAPACIDADES,DEP.: CAJA NACIONAL DE SALUD, PROCEDENCIA: BANCO UNION S.A., CHEQUE: 38100, FECHA DE EMISION:20/01/2025_x000a_DT - 044 - P - 0081"/>
    <m/>
    <m/>
    <m/>
    <m/>
    <m/>
    <m/>
    <n v="0"/>
    <n v="452.64"/>
    <s v="NO_CONCILIADO"/>
  </r>
  <r>
    <x v="12"/>
    <m/>
    <x v="12"/>
    <x v="14"/>
    <s v="B22529000002"/>
    <s v="BOD"/>
    <n v="2252900"/>
    <m/>
    <s v="00099021001 DEP.DE CHEQ.AJENOS,RET.DE CAM.,CONCEPTO: INCAPACIDADES,DEP.: CAJA NACIONAL DE SALUD, PROCEDENCIA: BANCO UNION S.A., CHEQUE: 38100, FECHA DE EMISION:20/01/2025_x000a_DT - 044 - P - 0081"/>
    <m/>
    <m/>
    <m/>
    <m/>
    <m/>
    <m/>
    <n v="0"/>
    <n v="11288.83"/>
    <s v="NO_CONCILIADO"/>
  </r>
  <r>
    <x v="70"/>
    <m/>
    <x v="70"/>
    <x v="14"/>
    <s v="B22529000002"/>
    <s v="BOD"/>
    <n v="2252900"/>
    <m/>
    <s v="00099021001 DEP.DE CHEQ.AJENOS,RET.DE CAM.,CONCEPTO: INCAPACIDADES,DEP.: CAJA NACIONAL DE SALUD, PROCEDENCIA: BANCO UNION S.A., CHEQUE: 38100, FECHA DE EMISION:20/01/2025_x000a_DT - 044 - P - 0081"/>
    <m/>
    <m/>
    <m/>
    <m/>
    <m/>
    <m/>
    <n v="0"/>
    <n v="764.2"/>
    <s v="NO_CONCILIADO"/>
  </r>
  <r>
    <x v="10"/>
    <m/>
    <x v="10"/>
    <x v="14"/>
    <s v="B22529000002"/>
    <s v="BOD"/>
    <n v="2252900"/>
    <m/>
    <s v="00099021001 DEP.DE CHEQ.AJENOS,RET.DE CAM.,CONCEPTO: INCAPACIDADES,DEP.: CAJA NACIONAL DE SALUD, PROCEDENCIA: BANCO UNION S.A., CHEQUE: 38100, FECHA DE EMISION:20/01/2025_x000a_DT - 044 - P - 0081"/>
    <m/>
    <m/>
    <m/>
    <m/>
    <m/>
    <m/>
    <n v="0"/>
    <n v="188.58"/>
    <s v="NO_CONCILIADO"/>
  </r>
  <r>
    <x v="29"/>
    <m/>
    <x v="29"/>
    <x v="14"/>
    <s v="B22529000002"/>
    <s v="BOD"/>
    <n v="2252900"/>
    <m/>
    <s v="00099021001 DEP.DE CHEQ.AJENOS,RET.DE CAM.,CONCEPTO: INCAPACIDADES,DEP.: CAJA NACIONAL DE SALUD, PROCEDENCIA: BANCO UNION S.A., CHEQUE: 38100, FECHA DE EMISION:20/01/2025_x000a_DT - 044 - P - 0081"/>
    <m/>
    <m/>
    <m/>
    <m/>
    <m/>
    <m/>
    <n v="0"/>
    <n v="164.93"/>
    <s v="NO_CONCILIADO"/>
  </r>
  <r>
    <x v="12"/>
    <m/>
    <x v="12"/>
    <x v="14"/>
    <s v="B22529000002"/>
    <s v="BOD"/>
    <n v="2252900"/>
    <m/>
    <s v="00099021001 DEP.DE CHEQ.AJENOS,RET.DE CAM.,CONCEPTO: INCAPACIDADES,DEP.: CAJA NACIONAL DE SALUD, PROCEDENCIA: BANCO UNION S.A., CHEQUE: 38100, FECHA DE EMISION:20/01/2025_x000a_DT - 044 - P - 0081"/>
    <m/>
    <m/>
    <m/>
    <m/>
    <m/>
    <m/>
    <n v="0"/>
    <n v="22990.1"/>
    <s v="NO_CONCILIADO"/>
  </r>
  <r>
    <x v="68"/>
    <m/>
    <x v="68"/>
    <x v="14"/>
    <s v="B22529000002"/>
    <s v="BOD"/>
    <n v="2252900"/>
    <m/>
    <s v="00099021001 DEP.DE CHEQ.AJENOS,RET.DE CAM.,CONCEPTO: INCAPACIDADES,DEP.: CAJA NACIONAL DE SALUD, PROCEDENCIA: BANCO UNION S.A., CHEQUE: 38100, FECHA DE EMISION:20/01/2025_x000a_DT - 044 - P - 0081"/>
    <m/>
    <m/>
    <m/>
    <m/>
    <m/>
    <m/>
    <n v="0"/>
    <n v="8419.3700000000008"/>
    <s v="NO_CONCILIADO"/>
  </r>
  <r>
    <x v="66"/>
    <m/>
    <x v="66"/>
    <x v="14"/>
    <s v="B22529000002"/>
    <s v="BOD"/>
    <n v="2252900"/>
    <m/>
    <s v="00099021001 DEP.DE CHEQ.AJENOS,RET.DE CAM.,CONCEPTO: INCAPACIDADES,DEP.: CAJA NACIONAL DE SALUD, PROCEDENCIA: BANCO UNION S.A., CHEQUE: 38100, FECHA DE EMISION:20/01/2025_x000a_DT - 044 - P - 0081"/>
    <m/>
    <m/>
    <m/>
    <m/>
    <m/>
    <m/>
    <n v="0"/>
    <n v="326758.62"/>
    <s v="NO_CONCILIADO"/>
  </r>
  <r>
    <x v="68"/>
    <m/>
    <x v="68"/>
    <x v="14"/>
    <s v="B22529000002"/>
    <s v="BOD"/>
    <n v="2252900"/>
    <m/>
    <s v="00099021001 DEP.DE CHEQ.AJENOS,RET.DE CAM.,CONCEPTO: INCAPACIDADES,DEP.: CAJA NACIONAL DE SALUD, PROCEDENCIA: BANCO UNION S.A., CHEQUE: 38100, FECHA DE EMISION:20/01/2025_x000a_DT - 044 - P - 0081"/>
    <m/>
    <m/>
    <m/>
    <m/>
    <m/>
    <m/>
    <n v="0"/>
    <n v="85647.41"/>
    <s v="NO_CONCILIADO"/>
  </r>
  <r>
    <x v="13"/>
    <m/>
    <x v="13"/>
    <x v="14"/>
    <s v="B22529000002"/>
    <s v="BOD"/>
    <n v="2252900"/>
    <m/>
    <s v="00099021001 DEP.DE CHEQ.AJENOS,RET.DE CAM.,CONCEPTO: INCAPACIDADES,DEP.: CAJA NACIONAL DE SALUD, PROCEDENCIA: BANCO UNION S.A., CHEQUE: 38100, FECHA DE EMISION:20/01/2025_x000a_DT - 044 - P - 0081"/>
    <m/>
    <m/>
    <m/>
    <m/>
    <m/>
    <m/>
    <n v="0"/>
    <n v="30541.08"/>
    <s v="NO_CONCILIADO"/>
  </r>
  <r>
    <x v="67"/>
    <m/>
    <x v="67"/>
    <x v="14"/>
    <s v="B22529000002"/>
    <s v="BOD"/>
    <n v="2252900"/>
    <m/>
    <s v="00099021001 DEP.DE CHEQ.AJENOS,RET.DE CAM.,CONCEPTO: INCAPACIDADES,DEP.: CAJA NACIONAL DE SALUD, PROCEDENCIA: BANCO UNION S.A., CHEQUE: 38100, FECHA DE EMISION:20/01/2025_x000a_DT - 044 - P - 0081"/>
    <m/>
    <m/>
    <m/>
    <m/>
    <m/>
    <m/>
    <n v="0"/>
    <n v="13546.1"/>
    <s v="NO_CONCILIADO"/>
  </r>
  <r>
    <x v="67"/>
    <m/>
    <x v="67"/>
    <x v="14"/>
    <s v="B22529000002"/>
    <s v="BOD"/>
    <n v="2252900"/>
    <m/>
    <s v="00099021001 DEP.DE CHEQ.AJENOS,RET.DE CAM.,CONCEPTO: INCAPACIDADES,DEP.: CAJA NACIONAL DE SALUD, PROCEDENCIA: BANCO UNION S.A., CHEQUE: 38100, FECHA DE EMISION:20/01/2025_x000a_DT - 044 - P - 0081"/>
    <m/>
    <m/>
    <m/>
    <m/>
    <m/>
    <m/>
    <n v="0"/>
    <n v="1547.61"/>
    <s v="NO_CONCILIADO"/>
  </r>
  <r>
    <x v="12"/>
    <m/>
    <x v="12"/>
    <x v="14"/>
    <s v="B22529000002"/>
    <s v="BOD"/>
    <n v="2252900"/>
    <m/>
    <s v="00099021001 DEP.DE CHEQ.AJENOS,RET.DE CAM.,CONCEPTO: INCAPACIDADES,DEP.: CAJA NACIONAL DE SALUD, PROCEDENCIA: BANCO UNION S.A., CHEQUE: 38100, FECHA DE EMISION:20/01/2025_x000a_DT - 044 - P - 0081"/>
    <m/>
    <m/>
    <m/>
    <m/>
    <m/>
    <m/>
    <n v="0"/>
    <n v="788.34"/>
    <s v="NO_CONCILIADO"/>
  </r>
  <r>
    <x v="12"/>
    <m/>
    <x v="12"/>
    <x v="14"/>
    <s v="B22529000002"/>
    <s v="BOD"/>
    <n v="2252900"/>
    <m/>
    <s v="00099021001 DEP.DE CHEQ.AJENOS,RET.DE CAM.,CONCEPTO: INCAPACIDADES,DEP.: CAJA NACIONAL DE SALUD, PROCEDENCIA: BANCO UNION S.A., CHEQUE: 38100, FECHA DE EMISION:20/01/2025_x000a_DT - 044 - P - 0081"/>
    <m/>
    <m/>
    <m/>
    <m/>
    <m/>
    <m/>
    <n v="0"/>
    <n v="3292.98"/>
    <s v="NO_CONCILIADO"/>
  </r>
  <r>
    <x v="22"/>
    <m/>
    <x v="22"/>
    <x v="14"/>
    <s v="B22529000002"/>
    <s v="BOD"/>
    <n v="2252900"/>
    <m/>
    <s v="00099021001 DEP.DE CHEQ.AJENOS,RET.DE CAM.,CONCEPTO: INCAPACIDADES,DEP.: CAJA NACIONAL DE SALUD, PROCEDENCIA: BANCO UNION S.A., CHEQUE: 38100, FECHA DE EMISION:20/01/2025_x000a_DT - 044 - P - 0081"/>
    <m/>
    <m/>
    <m/>
    <m/>
    <m/>
    <m/>
    <n v="0"/>
    <n v="223.18"/>
    <s v="NO_CONCILIADO"/>
  </r>
  <r>
    <x v="7"/>
    <m/>
    <x v="7"/>
    <x v="14"/>
    <s v="B22529000002"/>
    <s v="BOD"/>
    <n v="2252900"/>
    <m/>
    <s v="00099021001 DEP.DE CHEQ.AJENOS,RET.DE CAM.,CONCEPTO: INCAPACIDADES,DEP.: CAJA NACIONAL DE SALUD, PROCEDENCIA: BANCO UNION S.A., CHEQUE: 38100, FECHA DE EMISION:20/01/2025_x000a_DT - 044 - P - 0081"/>
    <m/>
    <m/>
    <m/>
    <m/>
    <m/>
    <m/>
    <n v="0"/>
    <n v="3168.48"/>
    <s v="NO_CONCILIADO"/>
  </r>
  <r>
    <x v="68"/>
    <m/>
    <x v="68"/>
    <x v="14"/>
    <s v="B22529000002"/>
    <s v="BOD"/>
    <n v="2252900"/>
    <m/>
    <s v="00099021001 DEP.DE CHEQ.AJENOS,RET.DE CAM.,CONCEPTO: INCAPACIDADES,DEP.: CAJA NACIONAL DE SALUD, PROCEDENCIA: BANCO UNION S.A., CHEQUE: 38100, FECHA DE EMISION:20/01/2025_x000a_DT - 044 - P - 0081"/>
    <m/>
    <m/>
    <m/>
    <m/>
    <m/>
    <m/>
    <n v="0"/>
    <n v="3220.16"/>
    <s v="NO_CONCILIADO"/>
  </r>
  <r>
    <x v="12"/>
    <m/>
    <x v="12"/>
    <x v="14"/>
    <s v="B22529000002"/>
    <s v="BOD"/>
    <n v="2252900"/>
    <m/>
    <s v="00099021001 DEP.DE CHEQ.AJENOS,RET.DE CAM.,CONCEPTO: INCAPACIDADES,DEP.: CAJA NACIONAL DE SALUD, PROCEDENCIA: BANCO UNION S.A., CHEQUE: 38100, FECHA DE EMISION:20/01/2025_x000a_DT - 044 - P - 0081"/>
    <m/>
    <m/>
    <m/>
    <m/>
    <m/>
    <m/>
    <n v="0"/>
    <n v="24323.360000000001"/>
    <s v="NO_CONCILIADO"/>
  </r>
  <r>
    <x v="66"/>
    <m/>
    <x v="66"/>
    <x v="14"/>
    <s v="B22529000002"/>
    <s v="BOD"/>
    <n v="2252900"/>
    <m/>
    <s v="00099021001 DEP.DE CHEQ.AJENOS,RET.DE CAM.,CONCEPTO: INCAPACIDADES,DEP.: CAJA NACIONAL DE SALUD, PROCEDENCIA: BANCO UNION S.A., CHEQUE: 38100, FECHA DE EMISION:20/01/2025_x000a_DT - 044 - P - 0081"/>
    <m/>
    <m/>
    <m/>
    <m/>
    <m/>
    <m/>
    <n v="0"/>
    <n v="221091.25"/>
    <s v="NO_CONCILIADO"/>
  </r>
  <r>
    <x v="9"/>
    <m/>
    <x v="9"/>
    <x v="14"/>
    <s v="B22529030002"/>
    <s v="BOD"/>
    <n v="2252903"/>
    <m/>
    <s v="00578012002 DEP.DE CHEQ.AJENOS,RET.DE CAM.,CONCEPTO: REVERSION,DEP.: BOLIVIANA DE AVIACION , PROCEDENCIA: BANCO UNION S.A., CHEQUE: 19297, FECHA DE EMISION:23/01/2025"/>
    <m/>
    <m/>
    <m/>
    <m/>
    <m/>
    <m/>
    <n v="0"/>
    <n v="308"/>
    <s v="NO_CONCILIADO"/>
  </r>
  <r>
    <x v="28"/>
    <m/>
    <x v="28"/>
    <x v="14"/>
    <s v="G30017640003"/>
    <s v="COB"/>
    <n v="19594"/>
    <m/>
    <s v="PAGO A BID PRÉSTAMO 3181/BL-BO VCTO. 23-01-2025 POR CUENTA DE TGN , NTI. 019594 VALOR 23-01-2025 CAPITAL USD 1.766.666,67 INTERESES USD 1.382.518,96 CTA. 3987 CUENTA UNICA DEL TESORO LIB. 00099021001 REF.: COMISIONES BANCARIAS"/>
    <m/>
    <m/>
    <m/>
    <m/>
    <m/>
    <m/>
    <n v="21963.439999999999"/>
    <n v="0"/>
    <s v="NO_CONCILIADO"/>
  </r>
  <r>
    <x v="30"/>
    <m/>
    <x v="30"/>
    <x v="14"/>
    <s v="J06262480002"/>
    <s v="NTE"/>
    <n v="10787896"/>
    <m/>
    <s v="A:00099021001 Transferencia de recursos a solicitud de la Unidad de Administración e Información Salarial mediante nota CITE: MEFP/VTCP/DGPOT/UAIS/N°7/2025, informe MEFP/VTCP/DGPOT/UAIS/No.3/2025 para la reversión definitiva de las Boletas de Pago solicitadas por el SENASIR consignadas en el comprobante de pago N° 72044 H.R. 2024-59464-R"/>
    <m/>
    <m/>
    <m/>
    <m/>
    <m/>
    <m/>
    <n v="0"/>
    <n v="926781"/>
    <s v="NO_CONCILIADO"/>
  </r>
  <r>
    <x v="30"/>
    <m/>
    <x v="30"/>
    <x v="14"/>
    <s v="J06262490002"/>
    <s v="NTE"/>
    <n v="10787897"/>
    <m/>
    <s v="A:00099021001 Transferencia de recursos a solicitud de la Unidad de Administración e Información Salarial mediante nota CITE: MEFP/VTCP/DGPOT/UAIS/N°8/2025, informe MEFP/VTCP/DGPOT/UAIS/No.4/2025 para la reversión definitiva de las Boletas de Pago solicitadas por el SENASIR consignadas en el comprobante de pago N° 72033 H.R. 2024-51800-R"/>
    <m/>
    <m/>
    <m/>
    <m/>
    <m/>
    <m/>
    <n v="0"/>
    <n v="1390487"/>
    <s v="NO_CONCILIADO"/>
  </r>
  <r>
    <x v="30"/>
    <m/>
    <x v="30"/>
    <x v="14"/>
    <s v="J06262500002"/>
    <s v="NTE"/>
    <n v="10787898"/>
    <m/>
    <s v="A:00099021001 Transferencia de recursos a solicitud de la Unidad de Administración e Información Salarial mediante nota CITE: MEFP/VTCP/DGPOT/UAIS/N°9/2025, informe MEFP/VTCP/DGPOT/UAIS/No.4/2025 para la reversión definitiva de las Boletas de Pago solicitadas por el SENASIR consignadas en el comprobante de pago N° 72034 H.R. 2024-51800-R"/>
    <m/>
    <m/>
    <m/>
    <m/>
    <m/>
    <m/>
    <n v="0"/>
    <n v="50836"/>
    <s v="NO_CONCILIADO"/>
  </r>
  <r>
    <x v="59"/>
    <m/>
    <x v="59"/>
    <x v="14"/>
    <s v="J06262510002"/>
    <s v="NTE"/>
    <n v="10769779"/>
    <m/>
    <s v="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
    <m/>
    <m/>
    <m/>
    <m/>
    <m/>
    <m/>
    <n v="0"/>
    <n v="2373.3200000000002"/>
    <s v="NO_CONCILIADO"/>
  </r>
  <r>
    <x v="59"/>
    <m/>
    <x v="59"/>
    <x v="14"/>
    <s v="Q21579740002"/>
    <s v="CRV"/>
    <n v="2157974"/>
    <m/>
    <s v="NUMERO DE LIBRETA CUT: 00086011102 OPERACIÓN E18 TRANSFERENCIA DEL SISTEMA FINANCIERO POR CUENTA DE TERCEROS A LA CUT SOL. ESC. DE REPSOL E&amp;P BOLIVIA S.A."/>
    <m/>
    <m/>
    <m/>
    <m/>
    <m/>
    <m/>
    <n v="0"/>
    <n v="3080.29"/>
    <s v="NO_CONCILIADO"/>
  </r>
  <r>
    <x v="17"/>
    <m/>
    <x v="17"/>
    <x v="14"/>
    <s v="G30021670001"/>
    <s v="CVD"/>
    <n v="3002167"/>
    <m/>
    <s v="COBRO COSTOS DE PAPELERIA SEGUN TRANSFERENCIA DEL EXTERIOR POR ORDEN DE FIDEICOMISO HERCO-CKM (LIMA PERÚ) REF.: CRED SWF OF 25/01/22 EMB 02-02 CIST CONTRATO 48 FECHA VALOR 23/01/2025 LIB. 00513062002 YPFB - EXPORTACIÓN DE GLP Y OTROS-BOLIVIANOS"/>
    <m/>
    <m/>
    <m/>
    <m/>
    <m/>
    <m/>
    <n v="60"/>
    <n v="0"/>
    <s v="NO_CONCILIADO"/>
  </r>
  <r>
    <x v="17"/>
    <m/>
    <x v="17"/>
    <x v="14"/>
    <s v="G30021690001"/>
    <s v="CVD"/>
    <n v="3002169"/>
    <m/>
    <s v="COBRO COSTOS DE PAPELERIA SEGUN TRANSFERENCIA DEL EXTERIOR POR ORDEN DE OILY LUBRIFICANTES E QUIMICOS LTDA (BR/CAMPO GRANDE) REF.: CRED INV 026/2025 FECHA VALOR 22/01/2025 LIB. 00513062002 YPFB - EXPORTACIÓN DE GLP Y OTROS-BOLIVIANOS"/>
    <m/>
    <m/>
    <m/>
    <m/>
    <m/>
    <m/>
    <n v="60"/>
    <n v="0"/>
    <s v="NO_CONCILIADO"/>
  </r>
  <r>
    <x v="17"/>
    <m/>
    <x v="17"/>
    <x v="14"/>
    <s v="G30021710001"/>
    <s v="CVD"/>
    <n v="3002171"/>
    <m/>
    <s v="COBRO COSTOS DE PAPELERIA POR REGULARIZACION DE TRANSFERENCIA DEL EXTERIOR POR ORDEN DE LLAMA GAS SA (LIMA PERÚ) REF.: FAC 422 FECHA VALOR 17/01/2025 LIB. 00513062002 YPFB - EXPORTACIÓN DE GLP Y OTROS-BOLIVIANOS"/>
    <m/>
    <m/>
    <m/>
    <m/>
    <m/>
    <m/>
    <n v="60"/>
    <n v="0"/>
    <s v="NO_CONCILIADO"/>
  </r>
  <r>
    <x v="14"/>
    <m/>
    <x v="14"/>
    <x v="14"/>
    <s v="Q21580530002"/>
    <s v="CRV"/>
    <n v="2158053"/>
    <m/>
    <s v="NUMERO DE LIBRETA CUT: 00099021001 OPERACIÓN E75 TRANSFERENCIA DE LA CUENTA FISCAL BUN A LA CUT EN MN TRANSF.FDOS.AL.BCB GOBIERNO AUTONOMO MUNICIPAL SAN PEDRO CITE: GAMSP-MAE-OF.EXT.NÂ° 021/2025 CUENTA CUT 3987 LIBRETA NÂ° 00099021001"/>
    <m/>
    <m/>
    <m/>
    <m/>
    <m/>
    <m/>
    <n v="0"/>
    <n v="622843.75"/>
    <s v="NO_CONCILIADO"/>
  </r>
  <r>
    <x v="39"/>
    <m/>
    <x v="39"/>
    <x v="14"/>
    <s v="G30026670002"/>
    <s v="CRV"/>
    <n v="3002667"/>
    <m/>
    <s v="TRANSFERENCIA DEL EXTERIOR SEGUN SWIFT NO.1097 DE FECHA 23/01/2025 ORDENANTE: ECONOMET SPA (CL/LAS CONDES) REF.: CRED OC 108 ECONOMET CLORURO DE POTASIO LIB. 00597012001 RECURSOS PROPIOS VENTAS YLB"/>
    <m/>
    <m/>
    <m/>
    <m/>
    <m/>
    <m/>
    <n v="0"/>
    <n v="196689.92000000001"/>
    <s v="NO_CONCILIADO"/>
  </r>
  <r>
    <x v="39"/>
    <m/>
    <x v="39"/>
    <x v="14"/>
    <s v="G30026730002"/>
    <s v="CRV"/>
    <n v="3002673"/>
    <m/>
    <s v="TRANSFERENCIA DEL EXTERIOR SEGUN SWIFT NO.1058-1057 DE FECHA 23/01/2025 ORDENANTE: FERTILIZANTES DEL SUR S.A.C., FECHA VALOR 22/01/2025 REF:PAGO GOP DVE 0001 ODV 25 VEX LIB. 00597012001 RECURSOS PROPIOS VENTAS YLB"/>
    <m/>
    <m/>
    <m/>
    <m/>
    <m/>
    <m/>
    <n v="0"/>
    <n v="381855.04"/>
    <s v="NO_CONCILIADO"/>
  </r>
  <r>
    <x v="17"/>
    <m/>
    <x v="17"/>
    <x v="14"/>
    <s v="G30026720001"/>
    <s v="CVD"/>
    <n v="3002672"/>
    <m/>
    <s v="COBRO COSTOS DE PAPELERIA SEGUN TRANSFERENCIA DEL EXTERIOR POR ORDEN DE COMPANHIA MATOGROSSENSE DE GAS (CUIABA) REF.: GAS NATURAL FECHA VALOR 22/01/2025 LIB. 00513012015 YPFB-HEROES DEL CHACO-BS"/>
    <m/>
    <m/>
    <m/>
    <m/>
    <m/>
    <m/>
    <n v="60"/>
    <n v="0"/>
    <s v="NO_CONCILIADO"/>
  </r>
  <r>
    <x v="39"/>
    <m/>
    <x v="39"/>
    <x v="14"/>
    <s v="G30026680001"/>
    <s v="CVD"/>
    <n v="3002668"/>
    <m/>
    <s v="COBRO COSTOS DE PAPELERIA SEGUN TRANSFERENCIA DEL EXTERIOR POR ORDEN DE ECONOMET SPA (CL/LAS CONDES) REF.: CRED OC 108 ECONOMET CLORURO DE POTASIO LIB. 00597032001 YLB-COMERCIALIZACION DE DIVERSAS SALES"/>
    <m/>
    <m/>
    <m/>
    <m/>
    <m/>
    <m/>
    <n v="60"/>
    <n v="0"/>
    <s v="NO_CONCILIADO"/>
  </r>
  <r>
    <x v="17"/>
    <m/>
    <x v="17"/>
    <x v="14"/>
    <s v="G30026700001"/>
    <s v="CVD"/>
    <n v="3002670"/>
    <m/>
    <s v="COBRO COSTOS DE PAPELERIA SEGUN TRANSFERENCIA DEL EXTERIOR POR ORDEN DE COMPANHIA MATOGROSSENSE DE GAS (CUIABA BRASIL) REF.: 1292677022FS - S006188 FECHA VALOR 22/01/2025 LIB. 00513012015 YPFB-HEROES DEL CHACO-BS"/>
    <m/>
    <m/>
    <m/>
    <m/>
    <m/>
    <m/>
    <n v="60"/>
    <n v="0"/>
    <s v="NO_CONCILIADO"/>
  </r>
  <r>
    <x v="39"/>
    <m/>
    <x v="39"/>
    <x v="14"/>
    <s v="G30026740001"/>
    <s v="CVD"/>
    <n v="3002674"/>
    <m/>
    <s v="COBRO COSTOS DE PAPELERIA SEGUN TRANSFERENCIA DEL EXTERIOR POR ORDEN DE FERTILIZANTES DEL SUR S.A.C., FECHA VALOR 22/01/2025 REF:PAGO GOP DVE 0001 ODV 25 VEX LIB. 00597032001 YLB-COMERCIALIZACION DE DIVERSAS SALES"/>
    <m/>
    <m/>
    <m/>
    <m/>
    <m/>
    <m/>
    <n v="60"/>
    <n v="0"/>
    <s v="NO_CONCILIADO"/>
  </r>
  <r>
    <x v="17"/>
    <m/>
    <x v="17"/>
    <x v="14"/>
    <s v="G30026760001"/>
    <s v="CVD"/>
    <n v="3002676"/>
    <m/>
    <s v="COBRO COSTOS DE PAPELERIA SEGUN TRANSFERENCIA DEL EXTERIOR POR ORDEN DE BOTRADING SA (ASUNCIÓN PARAGUAY) REF.: GARANTÍA DE SERIEDAD DE OFERTA PAC4782 SUMINISTRO DE CRUDO Y CONDENSADO AL MERCADO INTERNO 2025 SEGUNDA SELECC. FECHA VALOR 21/01/2025 LIB. 00513012007 YPFB - RECURSOS NACIONALIZACIÓN"/>
    <m/>
    <m/>
    <m/>
    <m/>
    <m/>
    <m/>
    <n v="60"/>
    <n v="0"/>
    <s v="NO_CONCILIADO"/>
  </r>
  <r>
    <x v="18"/>
    <m/>
    <x v="18"/>
    <x v="14"/>
    <s v="S11174780003"/>
    <s v="COB"/>
    <n v="1117478"/>
    <m/>
    <s v="||TRANSFERENCIA DE FONDOS S/G MENSAJE SWIFT NRO. 1061 EN ATENCIÓN A NOTA: DGAC/10571/2024 DE F.14/3/2024 (HRE-TGL-4549) ENVIADO POR LA DIRECCIÓN GENERAL DE AERONÁUTICA CIVIL (SECTOR PÚBLICO). DEBITO DE LA LIBRETA 00117012001 DGAC, REPOSICIÓN ÚTILES DE ESCRITORIO."/>
    <m/>
    <m/>
    <m/>
    <m/>
    <m/>
    <m/>
    <n v="60"/>
    <n v="0"/>
    <s v="NO_CONCILIADO"/>
  </r>
  <r>
    <x v="18"/>
    <m/>
    <x v="18"/>
    <x v="14"/>
    <s v="S11174670003"/>
    <s v="COB"/>
    <n v="1117467"/>
    <m/>
    <s v="||TRANSFERENCIA DE FONDOS SEGÚN MENSAJES SWIFT N°999 Y 1062 DE LA FECHA Y NOTA CITE: DGAC/10571/2024 (HRE-TGL-4549) DE FECHA 14/03/2024 DE LA DIRECCIÓN GENERAL DE AERONÁUTICA CIVIL. (SECTOR PÚBLICO). DÉBITO DE LA LIBRETA 00117012001 DGAC, REPOSICIÓN DE ÚTILES DE ESCRITORIO."/>
    <m/>
    <m/>
    <m/>
    <m/>
    <m/>
    <m/>
    <n v="60"/>
    <n v="0"/>
    <s v="NO_CONCILIADO"/>
  </r>
  <r>
    <x v="18"/>
    <m/>
    <x v="18"/>
    <x v="14"/>
    <s v="S11175110003"/>
    <s v="COB"/>
    <n v="1117511"/>
    <m/>
    <s v="||TRANSFERENCIA DE FONDOS S/G MENSAJE SWIFT NRO. 1106 EN ATENCIÓN A CORREO ELECTRÓNICO Y NOTA: DGAC/10571/2024 DE F.14/3/2024 (HRE-TGL-4549) ENVIADO POR LA DIRECCIÓN GENERAL DE AERONÁUTICA CIVIL (SECTOR PÚBLICO). DEBITO DE LA LIBRETA 00117012001 DGAC, REPOSICIÓN ÚTILES DE ESCRITORIO."/>
    <m/>
    <m/>
    <m/>
    <m/>
    <m/>
    <m/>
    <n v="60"/>
    <n v="0"/>
    <s v="NO_CONCILIADO"/>
  </r>
  <r>
    <x v="18"/>
    <m/>
    <x v="18"/>
    <x v="14"/>
    <s v="S11174950003"/>
    <s v="COB"/>
    <n v="1117495"/>
    <m/>
    <s v="||TRANSFERENCIA DE FONDOS SEGÚN MENSAJE SWIFT N° 1059 DE LA FECHA Y NOTA CITE: DGAC/10571/2024 (HRE-TGL-4549) DE FECHA 14/03/2024 DE LA DIRECCIÓN GENERAL DE AERONÁUTICA CIVIL. (SECTOR PÚBLICO). DÉBITO DE LA LIBRETA 00117012001 DGAC, REPOSICIÓN DE ÚTILES DE ESCRITORIO."/>
    <m/>
    <m/>
    <m/>
    <m/>
    <m/>
    <m/>
    <n v="60"/>
    <n v="0"/>
    <s v="NO_CONCILIADO"/>
  </r>
  <r>
    <x v="18"/>
    <m/>
    <x v="18"/>
    <x v="14"/>
    <s v="S11174930003"/>
    <s v="COB"/>
    <n v="1117493"/>
    <m/>
    <s v="||TRANSFERENCIA DE FONDOS S/G MENSAJES SWIFTS NROS. 1047 Y 995 EN ATENCIÓN A NOTA: DGAC/10571/2024 DE F.14/3/2024 (HRE-TGL-4549) ENVIADO POR LA DIRECCIÓN GENERAL DE AERONÁUTICA CIVIL (SECTOR PÚBLICO). DEBITO DE LA LIBRETA 00117012001 DGAC, REPOSICIÓN ÚTILES DE ESCRITORIO."/>
    <m/>
    <m/>
    <m/>
    <m/>
    <m/>
    <m/>
    <n v="60"/>
    <n v="0"/>
    <s v="NO_CONCILIADO"/>
  </r>
  <r>
    <x v="17"/>
    <m/>
    <x v="17"/>
    <x v="14"/>
    <s v="S11174890001"/>
    <s v="COB"/>
    <n v="1117489"/>
    <m/>
    <s v="'COBRO DE'||ÚTILES DE ESCRITORIO POR EL COMPROBANTE NRO.1117487 DE LA FECHA S/G. NOTA CITE GAFC-803/ DFC/URTE-0153/2024 DE F.26.03.2024 (HRE-TGL-5158) ENVIADA POR YACIMIENTOS PETROLIFEROS FISCALES BOLIVIANOS DEBITO DE LA LIBRETA 00513022001 YPFB  OPERACIONES"/>
    <m/>
    <m/>
    <m/>
    <m/>
    <m/>
    <m/>
    <n v="60"/>
    <n v="0"/>
    <s v="NO_CONCILIADO"/>
  </r>
  <r>
    <x v="18"/>
    <m/>
    <x v="18"/>
    <x v="14"/>
    <s v="S11174760003"/>
    <s v="COB"/>
    <n v="1117476"/>
    <m/>
    <s v="||TRANSFERENCIA DE FONDOS S/G MENSAJES SWIFTS NROS. 997-1049 EN ATENCIÓN A NOTA: DGAC/10571/2024 DE F.14/3/2024 (HRE-TGL-4549) ENVIADO POR LA DIRECCIÓN GENERAL DE AERONÁUTICA CIVIL (SECTOR PÚBLICO). DEBITO DE LA LIBRETA 00117012001 DGAC, REPOSICIÓN ÚTILES DE ESCRITORIO."/>
    <m/>
    <m/>
    <m/>
    <m/>
    <m/>
    <m/>
    <n v="60"/>
    <n v="0"/>
    <s v="NO_CONCILIADO"/>
  </r>
  <r>
    <x v="3"/>
    <m/>
    <x v="3"/>
    <x v="15"/>
    <s v="O22532220002"/>
    <s v="BOD"/>
    <n v="2253222"/>
    <m/>
    <s v="00046171101 DEPOSITO DE EFECTIVO, DEPOSITANTE: TECNO MEDICAL BOLIVIA, CONCEPTO: DEUDA POR MULTA, CUENTA DE DEPOSITO: CUENTA UNICA DEL TESORO"/>
    <m/>
    <m/>
    <m/>
    <m/>
    <m/>
    <m/>
    <n v="0"/>
    <n v="1000"/>
    <s v="NO_CONCILIADO"/>
  </r>
  <r>
    <x v="47"/>
    <m/>
    <x v="47"/>
    <x v="15"/>
    <s v="O22532570002"/>
    <s v="BOD"/>
    <n v="2253257"/>
    <m/>
    <s v="00099021001 DEPOSITO DE EFECTIVO, DEPOSITANTE: JUAN CARLOS LIMA FUERTES, CONCEPTO: SOLICITUD DE TARJETA RFID, CUENTA DE DEPOSITO: CUENTA UNICA DEL TESORO/DJBR"/>
    <m/>
    <m/>
    <m/>
    <m/>
    <m/>
    <m/>
    <n v="0"/>
    <n v="120"/>
    <s v="NO_CONCILIADO"/>
  </r>
  <r>
    <x v="3"/>
    <m/>
    <x v="3"/>
    <x v="15"/>
    <s v="O22532580002"/>
    <s v="BOD"/>
    <n v="2253258"/>
    <m/>
    <s v="00046171101 DEPOSITO DE EFECTIVO, DEPOSITANTE: GEOTERMA, CONCEPTO: SANCION PECUNIARIA, CUENTA DE DEPOSITO: CUENTA UNICA DEL TESORO"/>
    <m/>
    <m/>
    <m/>
    <m/>
    <m/>
    <m/>
    <n v="0"/>
    <n v="500"/>
    <s v="NO_CONCILIADO"/>
  </r>
  <r>
    <x v="1"/>
    <m/>
    <x v="1"/>
    <x v="15"/>
    <s v="O22532640002"/>
    <s v="BOD"/>
    <n v="2253264"/>
    <m/>
    <s v="00099021001 DEPOSITO DE EFECTIVO, DEPOSITANTE: EDITORA DEL SUR SRL, CONCEPTO: DEV. PAGO EN DEMASIA, CUENTA DE DEPOSITO: CUENTA UNICA DEL TESORO"/>
    <m/>
    <m/>
    <m/>
    <m/>
    <m/>
    <m/>
    <n v="0"/>
    <n v="5"/>
    <s v="NO_CONCILIADO"/>
  </r>
  <r>
    <x v="1"/>
    <m/>
    <x v="1"/>
    <x v="15"/>
    <s v="O22532590002"/>
    <s v="BOD"/>
    <n v="2253259"/>
    <m/>
    <s v="00099021001 DEPOSITO DE EFECTIVO, DEPOSITANTE: CINTIA SUSANA CONTRERAS CALLE, CONCEPTO: MULTA POR ENTREGA FUERA DE PLAZO, CUENTA DE DEPOSITO: CUENTA UNICA DEL TESORO"/>
    <m/>
    <m/>
    <m/>
    <m/>
    <m/>
    <m/>
    <n v="0"/>
    <n v="1805.4"/>
    <s v="NO_CONCILIADO"/>
  </r>
  <r>
    <x v="1"/>
    <m/>
    <x v="1"/>
    <x v="15"/>
    <s v="O22532620002"/>
    <s v="BOD"/>
    <n v="2253262"/>
    <m/>
    <s v="00099021001 DEPOSITO DE EFECTIVO, DEPOSITANTE: EMPRESA DE COMUNICACION SOCIAL EL DEBER, CONCEPTO: DEV. PAGO EN DEMASIA, CUENTA DE DEPOSITO: CUENTA UNICA DEL TESORO"/>
    <m/>
    <m/>
    <m/>
    <m/>
    <m/>
    <m/>
    <n v="0"/>
    <n v="13.67"/>
    <s v="NO_CONCILIADO"/>
  </r>
  <r>
    <x v="1"/>
    <m/>
    <x v="1"/>
    <x v="15"/>
    <s v="O22532630002"/>
    <s v="BOD"/>
    <n v="2253263"/>
    <m/>
    <s v="00099021001 DEPOSITO DE EFECTIVO, DEPOSITANTE: COOPERATIVA MULTIACTIVA COBOCE RL, CONCEPTO: DEV. PAGO EN DEMASIA, CUENTA DE DEPOSITO: CUENTA UNICA DEL TESORO"/>
    <m/>
    <m/>
    <m/>
    <m/>
    <m/>
    <m/>
    <n v="0"/>
    <n v="44"/>
    <s v="NO_CONCILIADO"/>
  </r>
  <r>
    <x v="1"/>
    <m/>
    <x v="1"/>
    <x v="15"/>
    <s v="O22532650002"/>
    <s v="BOD"/>
    <n v="2253265"/>
    <m/>
    <s v="00099021001 DEPOSITO DE EFECTIVO, DEPOSITANTE: EDITORA DEL SUR SRL, CONCEPTO: DEV. PAGO EN DEMASIA, CUENTA DE DEPOSITO: CUENTA UNICA DEL TESORO"/>
    <m/>
    <m/>
    <m/>
    <m/>
    <m/>
    <m/>
    <n v="0"/>
    <n v="5"/>
    <s v="NO_CONCILIADO"/>
  </r>
  <r>
    <x v="1"/>
    <m/>
    <x v="1"/>
    <x v="15"/>
    <s v="O22532660002"/>
    <s v="BOD"/>
    <n v="2253266"/>
    <m/>
    <s v="00099021001 DEPOSITO DE EFECTIVO, DEPOSITANTE: EDITORIAL EXPRESS ED SRL, CONCEPTO: DEV. PAGO EN DEMASIA, CUENTA DE DEPOSITO: CUENTA UNICA DEL TESORO"/>
    <m/>
    <m/>
    <m/>
    <m/>
    <m/>
    <m/>
    <n v="0"/>
    <n v="4"/>
    <s v="NO_CONCILIADO"/>
  </r>
  <r>
    <x v="1"/>
    <m/>
    <x v="1"/>
    <x v="15"/>
    <s v="O22532670002"/>
    <s v="BOD"/>
    <n v="2253267"/>
    <m/>
    <s v="00099021001 DEPOSITO DE EFECTIVO, DEPOSITANTE: EDITORIAL CANELAS SA, CONCEPTO: DEV. PAGO EN DEMASIA, CUENTA DE DEPOSITO: CUENTA UNICA DEL TESORO"/>
    <m/>
    <m/>
    <m/>
    <m/>
    <m/>
    <m/>
    <n v="0"/>
    <n v="341"/>
    <s v="NO_CONCILIADO"/>
  </r>
  <r>
    <x v="33"/>
    <m/>
    <x v="33"/>
    <x v="15"/>
    <s v="O22532710002"/>
    <s v="BOD"/>
    <n v="2253271"/>
    <m/>
    <s v="00585012002 DEPOSITO DE EFECTIVO, DEPOSITANTE: AGENCIA BOLIVIANA ESPACIAL, CONCEPTO: DEV. FONDOS, CUENTA DE DEPOSITO: CUENTA UNICA DEL TESORO"/>
    <m/>
    <m/>
    <m/>
    <m/>
    <m/>
    <m/>
    <n v="0"/>
    <n v="1718.8"/>
    <s v="NO_CONCILIADO"/>
  </r>
  <r>
    <x v="63"/>
    <m/>
    <x v="63"/>
    <x v="15"/>
    <s v="O22532880002"/>
    <s v="BOD"/>
    <n v="2253288"/>
    <m/>
    <s v="00099021001 DEPOSITO DE EFECTIVO, DEPOSITANTE: NILDA INES MAMANI CHINO, CONCEPTO: DEV. PAGO EN EXCESO, CUENTA DE DEPOSITO: CUENTA UNICA DEL TESORO/DJBR"/>
    <m/>
    <m/>
    <m/>
    <m/>
    <m/>
    <m/>
    <n v="0"/>
    <n v="854.39"/>
    <s v="NO_CONCILIADO"/>
  </r>
  <r>
    <x v="3"/>
    <m/>
    <x v="3"/>
    <x v="15"/>
    <s v="O22533000002"/>
    <s v="BOD"/>
    <n v="2253300"/>
    <m/>
    <s v="00046171101 DEPOSITO DE EFECTIVO, DEPOSITANTE: MEDICAL RAV SRL, CONCEPTO: SANCION RESOL. S/96/2024, CUENTA DE DEPOSITO: CUENTA UNICA DEL TESORO"/>
    <m/>
    <m/>
    <m/>
    <m/>
    <m/>
    <m/>
    <n v="0"/>
    <n v="2167"/>
    <s v="NO_CONCILIADO"/>
  </r>
  <r>
    <x v="3"/>
    <m/>
    <x v="3"/>
    <x v="15"/>
    <s v="O22533440002"/>
    <s v="BOD"/>
    <n v="2253344"/>
    <m/>
    <s v="00046024204 DEPOSITO DE EFECTIVO, DEPOSITANTE: HUGO BARBA ARAMAYO, CONCEPTO: DEVOLUCION DE SALDOS, CUENTA DE DEPOSITO: CUENTA UNICA DEL TESORO"/>
    <m/>
    <m/>
    <m/>
    <m/>
    <m/>
    <m/>
    <n v="0"/>
    <n v="257"/>
    <s v="NO_CONCILIADO"/>
  </r>
  <r>
    <x v="1"/>
    <m/>
    <x v="1"/>
    <x v="15"/>
    <s v="O22533460002"/>
    <s v="BOD"/>
    <n v="2253346"/>
    <m/>
    <s v="00099021001 DEPOSITO DE EFECTIVO, DEPOSITANTE: MISHEL TERRAZAS ORELLANA, CONCEPTO: PAGO AGUA, CUENTA DE DEPOSITO: CUENTA UNICA DEL TESORO"/>
    <m/>
    <m/>
    <m/>
    <m/>
    <m/>
    <m/>
    <n v="0"/>
    <n v="443.9"/>
    <s v="NO_CONCILIADO"/>
  </r>
  <r>
    <x v="62"/>
    <m/>
    <x v="62"/>
    <x v="15"/>
    <s v="O22533500002"/>
    <s v="BOD"/>
    <n v="2253350"/>
    <m/>
    <s v="00099021001 DEPOSITO DE EFECTIVO, DEPOSITANTE: CARMEN FEDRA VALVERDE ROSSEL, CONCEPTO: POR ERROR EN C-1 N°1463-4, CUENTA DE DEPOSITO: CUENTA UNICA DEL TESORO/DJBR"/>
    <m/>
    <m/>
    <m/>
    <m/>
    <m/>
    <m/>
    <n v="0"/>
    <n v="63.67"/>
    <s v="NO_CONCILIADO"/>
  </r>
  <r>
    <x v="62"/>
    <m/>
    <x v="62"/>
    <x v="15"/>
    <s v="O22533520002"/>
    <s v="BOD"/>
    <n v="2253352"/>
    <m/>
    <s v="00099021001 DEPOSITO DE EFECTIVO, DEPOSITANTE: CARMEN FEDRA VALVERDE ROSSEL, CONCEPTO: POR ERROR C-31 N ° 1463-5, CUENTA DE DEPOSITO: CUENTA UNICA DEL TESORO/DJBR"/>
    <m/>
    <m/>
    <m/>
    <m/>
    <m/>
    <m/>
    <n v="0"/>
    <n v="4.79"/>
    <s v="NO_CONCILIADO"/>
  </r>
  <r>
    <x v="24"/>
    <m/>
    <x v="24"/>
    <x v="15"/>
    <s v="O22533550002"/>
    <s v="BOD"/>
    <n v="2253355"/>
    <m/>
    <s v="00383012001 DEPOSITO DE EFECTIVO, DEPOSITANTE: AGENCIA BOLIVIANA DE CORREOS, CONCEPTO: REGIONAL COCHABAMBA 2-5/12/2024, CUENTA DE DEPOSITO: CUENTA UNICA DEL TESORO"/>
    <m/>
    <m/>
    <m/>
    <m/>
    <m/>
    <m/>
    <n v="0"/>
    <n v="12491"/>
    <s v="NO_CONCILIADO"/>
  </r>
  <r>
    <x v="24"/>
    <m/>
    <x v="24"/>
    <x v="15"/>
    <s v="O22533560002"/>
    <s v="BOD"/>
    <n v="2253356"/>
    <m/>
    <s v="00383012001 DEPOSITO DE EFECTIVO, DEPOSITANTE: AGENCIA BOLIVIANA DE CORREOS, CONCEPTO: REGIONAL SUCRE 30/12/2024-04/01/2025, CUENTA DE DEPOSITO: CUENTA UNICA DEL TESORO"/>
    <m/>
    <m/>
    <m/>
    <m/>
    <m/>
    <m/>
    <n v="0"/>
    <n v="1619"/>
    <s v="NO_CONCILIADO"/>
  </r>
  <r>
    <x v="24"/>
    <m/>
    <x v="24"/>
    <x v="15"/>
    <s v="O22533590002"/>
    <s v="BOD"/>
    <n v="2253359"/>
    <m/>
    <s v="00383012001 DEPOSITO DE EFECTIVO, DEPOSITANTE: AGENCIA BOLIVIANA DE CORREOS, CONCEPTO: REGIONAL SUCRE6-11/01/2025, CUENTA DE DEPOSITO: CUENTA UNICA DEL TESORO"/>
    <m/>
    <m/>
    <m/>
    <m/>
    <m/>
    <m/>
    <n v="0"/>
    <n v="4708"/>
    <s v="NO_CONCILIADO"/>
  </r>
  <r>
    <x v="24"/>
    <m/>
    <x v="24"/>
    <x v="15"/>
    <s v="O22533610002"/>
    <s v="BOD"/>
    <n v="2253361"/>
    <m/>
    <s v="00383012001 DEPOSITO DE EFECTIVO, DEPOSITANTE: AGENCIA BOLIVIANA DE CORREOS, CONCEPTO: REGIONAL BENI 2-12/01/2025, CUENTA DE DEPOSITO: CUENTA UNICA DEL TESORO"/>
    <m/>
    <m/>
    <m/>
    <m/>
    <m/>
    <m/>
    <n v="0"/>
    <n v="211"/>
    <s v="NO_CONCILIADO"/>
  </r>
  <r>
    <x v="24"/>
    <m/>
    <x v="24"/>
    <x v="15"/>
    <s v="O22533640002"/>
    <s v="BOD"/>
    <n v="2253364"/>
    <m/>
    <s v="00383012001 DEPOSITO DE EFECTIVO, DEPOSITANTE: AGENCIA BOLIVIANA DE CORREOS, CONCEPTO: REGIONAL BENI 31/12/2024, CUENTA DE DEPOSITO: CUENTA UNICA DEL TESORO"/>
    <m/>
    <m/>
    <m/>
    <m/>
    <m/>
    <m/>
    <n v="0"/>
    <n v="65"/>
    <s v="NO_CONCILIADO"/>
  </r>
  <r>
    <x v="24"/>
    <m/>
    <x v="24"/>
    <x v="15"/>
    <s v="O22533660002"/>
    <s v="BOD"/>
    <n v="2253366"/>
    <m/>
    <s v="00383012001 DEPOSITO DE EFECTIVO, DEPOSITANTE: AGENCIA BOLIVIANA DE CORREOS, CONCEPTO: REGIONAL BENI 22/11/2024, CUENTA DE DEPOSITO: CUENTA UNICA DEL TESORO"/>
    <m/>
    <m/>
    <m/>
    <m/>
    <m/>
    <m/>
    <n v="0"/>
    <n v="7189"/>
    <s v="NO_CONCILIADO"/>
  </r>
  <r>
    <x v="3"/>
    <m/>
    <x v="3"/>
    <x v="15"/>
    <s v="O22533940002"/>
    <s v="BOD"/>
    <n v="2253394"/>
    <m/>
    <s v="00046171101 DEPOSITO DE EFECTIVO, DEPOSITANTE: BRIMEG SRL, CONCEPTO: SANCIO JURIDICA, CUENTA DE DEPOSITO: CUENTA UNICA DEL TESORO"/>
    <m/>
    <m/>
    <m/>
    <m/>
    <m/>
    <m/>
    <n v="0"/>
    <n v="15000"/>
    <s v="NO_CONCILIADO"/>
  </r>
  <r>
    <x v="71"/>
    <m/>
    <x v="71"/>
    <x v="15"/>
    <s v="O22534290002"/>
    <s v="BOD"/>
    <n v="2253429"/>
    <m/>
    <s v="00099021001 DEPOSITO DE EFECTIVO, DEPOSITANTE: MINISTERIO DE MINERIA Y METALURGIA, CONCEPTO: PAGO DE SERVICIOS, CUENTA DE DEPOSITO: CUENTA UNICA DEL TESORO"/>
    <m/>
    <m/>
    <m/>
    <m/>
    <m/>
    <m/>
    <n v="0"/>
    <n v="3.59"/>
    <s v="NO_CONCILIADO"/>
  </r>
  <r>
    <x v="71"/>
    <m/>
    <x v="71"/>
    <x v="15"/>
    <s v="O22534300002"/>
    <s v="BOD"/>
    <n v="2253430"/>
    <m/>
    <s v="00099021001 DEPOSITO DE EFECTIVO, DEPOSITANTE: MINISTERIO DE MINERIA Y METALURGIA, CONCEPTO: PAGO DE SERVICIOS, CUENTA DE DEPOSITO: CUENTA UNICA DEL TESORO"/>
    <m/>
    <m/>
    <m/>
    <m/>
    <m/>
    <m/>
    <n v="0"/>
    <n v="0.25"/>
    <s v="NO_CONCILIADO"/>
  </r>
  <r>
    <x v="57"/>
    <m/>
    <x v="57"/>
    <x v="15"/>
    <s v="O22534550002"/>
    <s v="BOD"/>
    <n v="2253455"/>
    <m/>
    <s v="00292012001 DEPOSITO DE EFECTIVO, DEPOSITANTE: CARLOS DANIEL ROQUE CHOQUE, CONCEPTO: DEVOLUCION FONDOS MES DE DICIEMBRE, CUENTA DE DEPOSITO: CUENTA UNICA DEL TESORO"/>
    <m/>
    <m/>
    <m/>
    <m/>
    <m/>
    <m/>
    <n v="0"/>
    <n v="103"/>
    <s v="NO_CONCILIADO"/>
  </r>
  <r>
    <x v="11"/>
    <m/>
    <x v="11"/>
    <x v="15"/>
    <s v="O22534750002"/>
    <s v="BOD"/>
    <n v="2253475"/>
    <m/>
    <s v="00599012001 DEPOSITO DE EFECTIVO, DEPOSITANTE: LIDIA ESCARAY HUAYTA, CONCEPTO: DEPÓSITO PARA CREDENCIAL, CUENTA DE DEPOSITO: CUENTA UNICA DEL TESORO"/>
    <m/>
    <m/>
    <m/>
    <m/>
    <m/>
    <m/>
    <n v="0"/>
    <n v="50"/>
    <s v="NO_CONCILIADO"/>
  </r>
  <r>
    <x v="19"/>
    <m/>
    <x v="19"/>
    <x v="15"/>
    <s v="B22533080002"/>
    <s v="BOD"/>
    <n v="2253308"/>
    <m/>
    <s v="00591012001 DEP.DE CHEQ.AJENOS,RET.DE CAM.,CONCEPTO: S/G HOJA DE RUTA MT/2025-00441,DEP.: EMPRESA ESTATAL TRASPORTE POR CABLE MI TELEFERICO , PROCEDENCIA: BANCO UNION S.A., CHEQUE: 4072, FECHA DE EMISION:20/01/2025"/>
    <m/>
    <m/>
    <m/>
    <m/>
    <m/>
    <m/>
    <n v="0"/>
    <n v="655"/>
    <s v="NO_CONCILIADO"/>
  </r>
  <r>
    <x v="9"/>
    <m/>
    <x v="9"/>
    <x v="15"/>
    <s v="B22533190002"/>
    <s v="BOD"/>
    <n v="2253319"/>
    <m/>
    <s v="00578012002 DEP.DE CHEQ.AJENOS,RET.DE CAM.,CONCEPTO: REVERSION,DEP.: BOLIVIANA DE AVIACION , PROCEDENCIA: BANCO UNION S.A., CHEQUE: 19299, FECHA DE EMISION:24/01/2025"/>
    <m/>
    <m/>
    <m/>
    <m/>
    <m/>
    <m/>
    <n v="0"/>
    <n v="2904.36"/>
    <s v="NO_CONCILIADO"/>
  </r>
  <r>
    <x v="7"/>
    <m/>
    <x v="7"/>
    <x v="15"/>
    <s v="B22533380002"/>
    <s v="BOD"/>
    <n v="2253338"/>
    <m/>
    <s v="00099021001 DEP.DE CHEQ.AJENOS,RET.DE CAM.,CONCEPTO: DEVOLUCION ESTIPENDIO,DEP.: TED BENI , PROCEDENCIA: BANCO UNION S.A., CHEQUE: 3128, FECHA DE EMISION:17/01/2025"/>
    <m/>
    <m/>
    <m/>
    <m/>
    <m/>
    <m/>
    <n v="0"/>
    <n v="212819"/>
    <s v="NO_CONCILIADO"/>
  </r>
  <r>
    <x v="37"/>
    <m/>
    <x v="37"/>
    <x v="15"/>
    <s v="B22533410002"/>
    <s v="BOD"/>
    <n v="2253341"/>
    <m/>
    <s v="00514012004 DEP.DE CHEQ.AJENOS,RET.DE CAM.,CONCEPTO: TRANFERENCIA ENTRE CUENTAS PARA CUMPLIR CON OBLIGACIONES FINANCIERAS DE LA EMPRESA,DEP.: ENDE , PROCEDENCIA: BANCO UNION S.A., CHEQUE: 29243, FECHA DE EMISION:23/01/2025"/>
    <m/>
    <m/>
    <m/>
    <m/>
    <m/>
    <m/>
    <n v="0"/>
    <n v="16998849.59"/>
    <s v="NO_CONCILIADO"/>
  </r>
  <r>
    <x v="14"/>
    <m/>
    <x v="14"/>
    <x v="15"/>
    <s v="Q21588230002"/>
    <s v="CRV"/>
    <n v="2158823"/>
    <m/>
    <s v="NUMERO DE LIBRETA CUT: 00099021001 OPERACIÓN E75 TRANSFERENCIA DE LA CUENTA FISCAL BUN A LA CUT EN MN TRANSF.FDOS.AL.BCB GOBIERNO AUTONOMO MUNICIPAL DE UYUNI DE CITE: CITE: OF/GAMU/DESP/MAE NÂ° 014/2025 CUENTA CUT 3987 LIBRETA NÂ°00099021001"/>
    <m/>
    <m/>
    <m/>
    <m/>
    <m/>
    <m/>
    <n v="0"/>
    <n v="1167622.26"/>
    <s v="NO_CONCILIADO"/>
  </r>
  <r>
    <x v="14"/>
    <m/>
    <x v="14"/>
    <x v="15"/>
    <s v="Q21588250002"/>
    <s v="CRV"/>
    <n v="2158825"/>
    <m/>
    <s v="NUMERO DE LIBRETA CUT: 00099021001 OPERACIÓN E75 TRANSFERENCIA DE LA CUENTA FISCAL BUN A LA CUT EN MN TRANSF.FDOS.AL.BCB GOBIERNO AUTONOMO MUNICIPAL DE UYUNI DE CITE: OF/GAMU/DESP/MAE NÂ° 013/2025 CUENTA CUT 3987 LIBRETA NÂ°00099021001"/>
    <m/>
    <m/>
    <m/>
    <m/>
    <m/>
    <m/>
    <n v="0"/>
    <n v="740594.72"/>
    <s v="NO_CONCILIADO"/>
  </r>
  <r>
    <x v="14"/>
    <m/>
    <x v="14"/>
    <x v="15"/>
    <s v="Q21588260002"/>
    <s v="CRV"/>
    <n v="2158826"/>
    <m/>
    <s v="NUMERO DE LIBRETA CUT: 00099021001 OPERACIÓN E75 TRANSFERENCIA DE LA CUENTA FISCAL BUN A LA CUT EN MN TRANSF.FDOS.AL.BCB UNIVERSIDAD MAYOR DE SAN SIMON CITE:TYCP-T 1/25 CUENTA CUT 3987069001 LIBRETA NÂ° 00099021001"/>
    <m/>
    <m/>
    <m/>
    <m/>
    <m/>
    <m/>
    <n v="0"/>
    <n v="710423.46"/>
    <s v="NO_CONCILIADO"/>
  </r>
  <r>
    <x v="14"/>
    <m/>
    <x v="14"/>
    <x v="15"/>
    <s v="Q21588270002"/>
    <s v="CRV"/>
    <n v="2158827"/>
    <m/>
    <s v="NUMERO DE LIBRETA CUT: 00099021001 OPERACIÓN E75 TRANSFERENCIA DE LA CUENTA FISCAL BUN A LA CUT EN MN TRANSF.FDOS.AL.BCB GOB. AUTONOMO MCPAL. DE TOTORA CITE:GAMT-CE-DAF-009/2025 CUENTA CUT 3987069001 LIBRETA NÂ° 00099021001"/>
    <m/>
    <m/>
    <m/>
    <m/>
    <m/>
    <m/>
    <n v="0"/>
    <n v="26050.17"/>
    <s v="NO_CONCILIADO"/>
  </r>
  <r>
    <x v="17"/>
    <m/>
    <x v="17"/>
    <x v="15"/>
    <s v="G30037320001"/>
    <s v="CVD"/>
    <n v="3003732"/>
    <m/>
    <s v="COBRO COSTOS DE PAPELERIA SEGUN TRANSFERENCIA DEL EXTERIOR POR ORDEN DE FIDEICOMISO HERCO-CKM (LIMA PERÚ) REF.: CRED URI/EMB 02-02 CIST CONTRATO 48 FECHA VALOR 24/01/2025 LIB. 00513062002 YPFB - EXPORTACIÓN DE GLP Y OTROS-BOLIVIANOS"/>
    <m/>
    <m/>
    <m/>
    <m/>
    <m/>
    <m/>
    <n v="60"/>
    <n v="0"/>
    <s v="NO_CONCILIADO"/>
  </r>
  <r>
    <x v="20"/>
    <m/>
    <x v="20"/>
    <x v="15"/>
    <s v="S11175600001"/>
    <s v="COB"/>
    <n v="1117560"/>
    <m/>
    <s v="||COMISION TRANSFERENCIA FDOS.AL EXTERIOR 0,20% S/USD217.241,81 (EQUIV.A EUR208.525,97),REEMB.GSTS.COMUNICACION BS300.-Y EMISION COMP.CONTABLE BS60.-REF.:PAGO 3 LC I-2023-28 P/C ENVIBOL A/F BDF INDUSTRIES S.P.A.,EN COMPL.A COMP.1117559,24/01/2025. LIB.00132072001 SEDEM-ADMINISTRACION RECAUDACION ENVIBOL EN BOLIVIANOS RF.:COMIS.PAGO 3 LC I-2023-28"/>
    <m/>
    <m/>
    <m/>
    <m/>
    <m/>
    <m/>
    <n v="3340.53"/>
    <n v="0"/>
    <s v="NO_CONCILIADO"/>
  </r>
  <r>
    <x v="18"/>
    <m/>
    <x v="18"/>
    <x v="15"/>
    <s v="S11176020003"/>
    <s v="COB"/>
    <n v="1117602"/>
    <m/>
    <s v="||TRANSFERENCIA DE FONDOS S/G MENSAJE SWIFTS NROS. 1176 Y 1175 EN ATENCIÓN A CORREO ELECTRONICO Y NOTA: DGAC/10571/2024 DE F.14/3/2024 (HRE-TGL-4549) ENVIADO POR LA DIRECCIÓN GENERAL DE AERONÁUTICA CIVIL (SECTOR PÚBLICO). DEBITO DE LA LIBRETA 00117012001 DGAC, REPOSICIÓN ÚTILES DE ESCRITORIO."/>
    <m/>
    <m/>
    <m/>
    <m/>
    <m/>
    <m/>
    <n v="60"/>
    <n v="0"/>
    <s v="NO_CONCILIADO"/>
  </r>
  <r>
    <x v="72"/>
    <m/>
    <x v="72"/>
    <x v="15"/>
    <s v="S11175750003"/>
    <s v="COB"/>
    <n v="1117575"/>
    <m/>
    <s v="||TRANSFERENCIA DE FONDOS SEGÚN MENSAJE SWIFT N°1116, CORREO ELECTRÓNICO DE LA FECHA Y NOTA CITE: CAR/DGE-DNAF N°0056/2024 DE NAVEGACIÓN AEREA Y AEROPUERTOS BOLIVIANOS DE FECHA 11/03/2024 (HRE-TGL-4304). (SECTOR PÚBLICO). DÉBITO DE LA LIBRETA 00389012001 NAABOL  ADMINISTRACIÓN CENTRAL, REPOSICIÓN DE ÚTILES DE ESCRITORIO"/>
    <m/>
    <m/>
    <m/>
    <m/>
    <m/>
    <m/>
    <n v="60"/>
    <n v="0"/>
    <s v="NO_CONCILIADO"/>
  </r>
  <r>
    <x v="18"/>
    <m/>
    <x v="18"/>
    <x v="15"/>
    <s v="S11175790003"/>
    <s v="COB"/>
    <n v="1117579"/>
    <m/>
    <s v="||TRANSFERENCIA DE FONDOS S/G MENSAJE SWIFT NRO. 1117, CORREO ELECTRONICO DE LA FECHA Y NOTA CITE DGAC/10571/2024 DE F.14.03.2024 (HRE-TGL-4549) DE LA DIRECCION GENERAL DE AERONAUTICA CIVIL (SECTOR PÚBLICO). DEBITO DE LA LIBRETA 00117012001 DGAC, REPOSICIÓN DE ÚTILES DE ESCRITORIO"/>
    <m/>
    <m/>
    <m/>
    <m/>
    <m/>
    <m/>
    <n v="60"/>
    <n v="0"/>
    <s v="NO_CONCILIADO"/>
  </r>
  <r>
    <x v="57"/>
    <m/>
    <x v="57"/>
    <x v="16"/>
    <s v="O22536700002"/>
    <s v="BOD"/>
    <n v="2253670"/>
    <m/>
    <s v="00292012001 DEPOSITO DE EFECTIVO, DEPOSITANTE: ELMER VILLARES APARICIO, CONCEPTO: DEPÓSITO, CUENTA DE DEPOSITO: CUENTA UNICA DEL TESORO"/>
    <m/>
    <m/>
    <m/>
    <m/>
    <m/>
    <m/>
    <n v="0"/>
    <n v="51.5"/>
    <s v="NO_CONCILIADO"/>
  </r>
  <r>
    <x v="57"/>
    <m/>
    <x v="57"/>
    <x v="16"/>
    <s v="O22536720002"/>
    <s v="BOD"/>
    <n v="2253672"/>
    <m/>
    <s v="00292012001 DEPOSITO DE EFECTIVO, DEPOSITANTE: CESAR INTI TERAN LOAYZA, CONCEPTO: DEPÓSITO, CUENTA DE DEPOSITO: CUENTA UNICA DEL TESORO"/>
    <m/>
    <m/>
    <m/>
    <m/>
    <m/>
    <m/>
    <n v="0"/>
    <n v="103"/>
    <s v="NO_CONCILIADO"/>
  </r>
  <r>
    <x v="10"/>
    <m/>
    <x v="10"/>
    <x v="16"/>
    <s v="O22536980002"/>
    <s v="BOD"/>
    <n v="2253698"/>
    <m/>
    <s v="00020031101 DEPOSITO DE EFECTIVO, DEPOSITANTE: FELIX AUGUSTO CONDORI LAURA, CONCEPTO: PAGO POR REVERSION PARTIDA, CUENTA DE DEPOSITO: CUENTA UNICA DEL TESORO"/>
    <m/>
    <m/>
    <m/>
    <m/>
    <m/>
    <m/>
    <n v="0"/>
    <n v="13.2"/>
    <s v="NO_CONCILIADO"/>
  </r>
  <r>
    <x v="11"/>
    <m/>
    <x v="11"/>
    <x v="16"/>
    <s v="O22537030002"/>
    <s v="BOD"/>
    <n v="2253703"/>
    <m/>
    <s v="00599012001 DEPOSITO DE EFECTIVO, DEPOSITANTE: JUAN CARLOS MAMANI MAMANI, CONCEPTO: DEVOLUCION DE GASTOS NO EJECUTADOS, CUENTA DE DEPOSITO: CUENTA UNICA DEL TESORO"/>
    <m/>
    <m/>
    <m/>
    <m/>
    <m/>
    <m/>
    <n v="0"/>
    <n v="68"/>
    <s v="NO_CONCILIADO"/>
  </r>
  <r>
    <x v="7"/>
    <m/>
    <x v="7"/>
    <x v="16"/>
    <s v="O22537460002"/>
    <s v="BOD"/>
    <n v="2253746"/>
    <m/>
    <s v="00670012003 DEPOSITO DE EFECTIVO, DEPOSITANTE: IRMASOL, CONCEPTO: DEPÓSITO POR INUTILIZACION Y RECICLADO DE MATERIAL ELECTORAL DE COTEL, CUENTA DE DEPOSITO: CUENTA UNICA DEL TESORO"/>
    <m/>
    <m/>
    <m/>
    <m/>
    <m/>
    <m/>
    <n v="0"/>
    <n v="570.4"/>
    <s v="NO_CONCILIADO"/>
  </r>
  <r>
    <x v="34"/>
    <m/>
    <x v="34"/>
    <x v="16"/>
    <s v="O22537530002"/>
    <s v="BOD"/>
    <n v="2253753"/>
    <m/>
    <s v="00016011101 DEPOSITO DE EFECTIVO, DEPOSITANTE: LIBRERIA DEL MINISTERIO DE EDUCACION, CONCEPTO: VENTA DE MATERIAL BIBLIOGRAFICO Y/O MULTIMEDIA DE LA LIBRERIA DEL MINISTERIO DE EDUCACION, CUENTA DE DEPOSITO: CUENTA UNICA DEL TESORO"/>
    <m/>
    <m/>
    <m/>
    <m/>
    <m/>
    <m/>
    <n v="0"/>
    <n v="77.5"/>
    <s v="NO_CONCILIADO"/>
  </r>
  <r>
    <x v="34"/>
    <m/>
    <x v="34"/>
    <x v="16"/>
    <s v="O22537890002"/>
    <s v="BOD"/>
    <n v="2253789"/>
    <m/>
    <s v="00016011101 DEPOSITO DE EFECTIVO, DEPOSITANTE: JOSE LUIS GUTIERREZ GUTIERREZ, CONCEPTO: DEVOLUCION, CUENTA DE DEPOSITO: CUENTA UNICA DEL TESORO"/>
    <m/>
    <m/>
    <m/>
    <m/>
    <m/>
    <m/>
    <n v="0"/>
    <n v="12528"/>
    <s v="NO_CONCILIADO"/>
  </r>
  <r>
    <x v="34"/>
    <m/>
    <x v="34"/>
    <x v="16"/>
    <s v="O22537910002"/>
    <s v="BOD"/>
    <n v="2253791"/>
    <m/>
    <s v="00016011101 DEPOSITO DE EFECTIVO, DEPOSITANTE: JOSE LUIS GUTIERREZ GUTIERREZ, CONCEPTO: DEVOLUCION, CUENTA DE DEPOSITO: CUENTA UNICA DEL TESORO"/>
    <m/>
    <m/>
    <m/>
    <m/>
    <m/>
    <m/>
    <n v="0"/>
    <n v="982.13"/>
    <s v="NO_CONCILIADO"/>
  </r>
  <r>
    <x v="13"/>
    <m/>
    <x v="13"/>
    <x v="16"/>
    <s v="O22538320002"/>
    <s v="BOD"/>
    <n v="2253832"/>
    <m/>
    <s v="00099021001 DEPOSITO DE EFECTIVO, DEPOSITANTE: CARLOS IVAN COSSIO SALVATIERRA, CONCEPTO: DEVOLUCION DE SEPTIEMBRE 2023, CUENTA DE DEPOSITO: CUENTA UNICA DEL TESORO/DJBR"/>
    <m/>
    <m/>
    <m/>
    <m/>
    <m/>
    <m/>
    <n v="0"/>
    <n v="8260.73"/>
    <s v="NO_CONCILIADO"/>
  </r>
  <r>
    <x v="13"/>
    <m/>
    <x v="13"/>
    <x v="16"/>
    <s v="O22538340002"/>
    <s v="BOD"/>
    <n v="2253834"/>
    <m/>
    <s v="00099021001 DEPOSITO DE EFECTIVO, DEPOSITANTE: CARLOS IVAN COSSIO SALVATIERRA, CONCEPTO: DEVOLUCION DUODECIMA DE AGUINALDO 2023, CUENTA DE DEPOSITO: CUENTA UNICA DEL TESORO/DJBR"/>
    <m/>
    <m/>
    <m/>
    <m/>
    <m/>
    <m/>
    <n v="0"/>
    <n v="589.83000000000004"/>
    <s v="NO_CONCILIADO"/>
  </r>
  <r>
    <x v="6"/>
    <m/>
    <x v="6"/>
    <x v="16"/>
    <s v="O22538410002"/>
    <s v="BOD"/>
    <n v="2253841"/>
    <m/>
    <s v="00081011101 DEPOSITO DE EFECTIVO, DEPOSITANTE: SASHA EVELIN PIZO PEREZ, CONCEPTO: REPOSICION DE CREDENCIAL, CUENTA DE DEPOSITO: CUENTA UNICA DEL TESORO"/>
    <m/>
    <m/>
    <m/>
    <m/>
    <m/>
    <m/>
    <n v="0"/>
    <n v="25"/>
    <s v="NO_CONCILIADO"/>
  </r>
  <r>
    <x v="73"/>
    <m/>
    <x v="73"/>
    <x v="16"/>
    <s v="B22537480002"/>
    <s v="BOD"/>
    <n v="2253748"/>
    <m/>
    <s v="00099021001 DEP.DE CHEQ.AJENOS,RET.DE CAM.,CONCEPTO: DEVOLUCION DE SUELDOS Y SALARIOS,DEP.: ALEJANDRA FERNANDEZ NINA , PROCEDENCIA: BANCO UNION S.A., CHEQUE: 213455, FECHA DE EMISION:27/01/2025/DJBR"/>
    <m/>
    <m/>
    <m/>
    <m/>
    <m/>
    <m/>
    <n v="0"/>
    <n v="23034.9"/>
    <s v="NO_CONCILIADO"/>
  </r>
  <r>
    <x v="9"/>
    <m/>
    <x v="9"/>
    <x v="16"/>
    <s v="B22537770002"/>
    <s v="BOD"/>
    <n v="2253777"/>
    <m/>
    <s v="00578012002 DEP.DE CHEQ.AJENOS,RET.DE CAM.,CONCEPTO: REVERSION,DEP.: BOLIVIANA DE AVIACION , PROCEDENCIA: BANCO UNION S.A., CHEQUE: 19302, FECHA DE EMISION:27/01/2025"/>
    <m/>
    <m/>
    <m/>
    <m/>
    <m/>
    <m/>
    <n v="0"/>
    <n v="9758"/>
    <s v="NO_CONCILIADO"/>
  </r>
  <r>
    <x v="9"/>
    <m/>
    <x v="9"/>
    <x v="16"/>
    <s v="B22537780002"/>
    <s v="BOD"/>
    <n v="2253778"/>
    <m/>
    <s v="00578012002 DEP.DE CHEQ.AJENOS,RET.DE CAM.,CONCEPTO: REVERSION,DEP.: BOLIVIANA DE AVIACION , PROCEDENCIA: BANCO UNION S.A., CHEQUE: 19303, FECHA DE EMISION:27/01/2025"/>
    <m/>
    <m/>
    <m/>
    <m/>
    <m/>
    <m/>
    <n v="0"/>
    <n v="240"/>
    <s v="NO_CONCILIADO"/>
  </r>
  <r>
    <x v="9"/>
    <m/>
    <x v="9"/>
    <x v="16"/>
    <s v="B22537790002"/>
    <s v="BOD"/>
    <n v="2253779"/>
    <m/>
    <s v="00578012002 DEP.DE CHEQ.AJENOS,RET.DE CAM.,CONCEPTO: REVERSION,DEP.: BOLIVIANA DE AVIACION , PROCEDENCIA: BANCO UNION S.A., CHEQUE: 19304, FECHA DE EMISION:27/01/2025"/>
    <m/>
    <m/>
    <m/>
    <m/>
    <m/>
    <m/>
    <n v="0"/>
    <n v="1801.66"/>
    <s v="NO_CONCILIADO"/>
  </r>
  <r>
    <x v="9"/>
    <m/>
    <x v="9"/>
    <x v="16"/>
    <s v="B22537810002"/>
    <s v="BOD"/>
    <n v="2253781"/>
    <m/>
    <s v="00578012002 DEP.DE CHEQ.AJENOS,RET.DE CAM.,CONCEPTO: REVERSION,DEP.: BOLIVIANA DE AVIACION , PROCEDENCIA: BANCO UNION S.A., CHEQUE: 19305, FECHA DE EMISION:27/01/2025"/>
    <m/>
    <m/>
    <m/>
    <m/>
    <m/>
    <m/>
    <n v="0"/>
    <n v="12758"/>
    <s v="NO_CONCILIADO"/>
  </r>
  <r>
    <x v="9"/>
    <m/>
    <x v="9"/>
    <x v="16"/>
    <s v="B22537820002"/>
    <s v="BOD"/>
    <n v="2253782"/>
    <m/>
    <s v="00578012002 DEP.DE CHEQ.AJENOS,RET.DE CAM.,CONCEPTO: REVERSION,DEP.: BOLIVIANA DE AVIACION , PROCEDENCIA: BANCO UNION S.A., CHEQUE: 19306, FECHA DE EMISION:27/01/2025"/>
    <m/>
    <m/>
    <m/>
    <m/>
    <m/>
    <m/>
    <n v="0"/>
    <n v="14841.58"/>
    <s v="NO_CONCILIADO"/>
  </r>
  <r>
    <x v="9"/>
    <m/>
    <x v="9"/>
    <x v="16"/>
    <s v="B22537850002"/>
    <s v="BOD"/>
    <n v="2253785"/>
    <m/>
    <s v="00578012002 DEP.DE CHEQ.AJENOS,RET.DE CAM.,CONCEPTO: REVERSION,DEP.: BOLIVIANA DE AVIACION , PROCEDENCIA: BANCO UNION S.A., CHEQUE: 19307, FECHA DE EMISION:27/01/2025"/>
    <m/>
    <m/>
    <m/>
    <m/>
    <m/>
    <m/>
    <n v="0"/>
    <n v="14670.48"/>
    <s v="NO_CONCILIADO"/>
  </r>
  <r>
    <x v="66"/>
    <m/>
    <x v="66"/>
    <x v="16"/>
    <s v="O22538870002"/>
    <s v="BOD"/>
    <n v="2253887"/>
    <m/>
    <s v="00099021001 DEPOSITO DE EFECTIVO, DEPOSITANTE: MARIA RISELA CASTELLON VELA, CONCEPTO: DEPÓSITO REVERSION TOTAL DE SUELDOS, CUENTA DE DEPOSITO: CUENTA UNICA DEL TESORO/DJBR"/>
    <m/>
    <m/>
    <m/>
    <m/>
    <m/>
    <m/>
    <n v="0"/>
    <n v="3097.91"/>
    <s v="NO_CONCILIADO"/>
  </r>
  <r>
    <x v="45"/>
    <m/>
    <x v="45"/>
    <x v="16"/>
    <s v="Q21594560002"/>
    <s v="CRV"/>
    <n v="2159456"/>
    <m/>
    <s v="NUMERO DE LIBRETA CUT: 00572019204 OPERACIÓN E82 TRANSFERENCIA BDP FINPRO A LA CUT DESEMBOLSO 16 OP 20028 FINPRO 28 IMPLEMENTACION DE PLANTA PISCICOLA EN EL CHACO EMAPA"/>
    <m/>
    <m/>
    <m/>
    <m/>
    <m/>
    <m/>
    <n v="0"/>
    <n v="2822051.06"/>
    <s v="NO_CONCILIADO"/>
  </r>
  <r>
    <x v="45"/>
    <m/>
    <x v="45"/>
    <x v="16"/>
    <s v="Q21594590002"/>
    <s v="CRV"/>
    <n v="2159459"/>
    <m/>
    <s v="NUMERO DE LIBRETA CUT: 00572019202 OPERACIÓN E82 TRANSFERENCIA BDP FINPRO A LA CUT DESEMBOLSO 24 OP. 20024 FINPRO 25 IMPLEMENTACION DE LA PLANTA PISCICOLA EN LA AMAZONIA EMAPA"/>
    <m/>
    <m/>
    <m/>
    <m/>
    <m/>
    <m/>
    <n v="0"/>
    <n v="417071.81"/>
    <s v="NO_CONCILIADO"/>
  </r>
  <r>
    <x v="14"/>
    <m/>
    <x v="14"/>
    <x v="16"/>
    <s v="Q21598190002"/>
    <s v="CRV"/>
    <n v="2159819"/>
    <m/>
    <s v="NUMERO DE LIBRETA CUT: 00099021001 OPERACIÓN E75 TRANSFERENCIA DE LA CUENTA FISCAL BUN A LA CUT EN MN TRANSF.FDOS.AL.BCB GOB. AUTONOMO MCPAL. DE ARBIETO CITE: GAMA NÂ° 022/2025 CUENTA CUT 3987 LIBRETA NÂ° 00099021001"/>
    <m/>
    <m/>
    <m/>
    <m/>
    <m/>
    <m/>
    <n v="0"/>
    <n v="489453.64"/>
    <s v="NO_CONCILIADO"/>
  </r>
  <r>
    <x v="39"/>
    <m/>
    <x v="39"/>
    <x v="16"/>
    <s v="G30061160002"/>
    <s v="CRV"/>
    <n v="3006116"/>
    <m/>
    <s v="TRANSFERENCIA DEL EXTERIOR SEGUN SWIFT NO.1395 Y NO.1404 DE FECHA 27/01/2025 ORDENANTE: BIOAGGIL ARGENTINA SA REF.: CRED B06-PAGO DIFERIDO IMPO BS PAGO FACT N 162 LIB. 00597012001 RECURSOS PROPIOS VENTAS YLB"/>
    <m/>
    <m/>
    <m/>
    <m/>
    <m/>
    <m/>
    <n v="0"/>
    <n v="278303.34000000003"/>
    <s v="NO_CONCILIADO"/>
  </r>
  <r>
    <x v="17"/>
    <m/>
    <x v="17"/>
    <x v="16"/>
    <s v="G30061000001"/>
    <s v="CVD"/>
    <n v="3006100"/>
    <m/>
    <s v="COBRO COSTOS DE PAPELERIA SEGUN TRANSFERENCIA DEL EXTERIOR POR ORDEN DE FIDEICOMISO HERCO - CKM (LIMA PERÚ) REF.: CRED URI/EMB 02-02 CIST CONTRATO 48 FECHA VALOR 27/01/2025 LIB. 00513062002 YPFB - EXPORTACIÓN DE GLP Y OTROS-BOLIVIANOS"/>
    <m/>
    <m/>
    <m/>
    <m/>
    <m/>
    <m/>
    <n v="60"/>
    <n v="0"/>
    <s v="NO_CONCILIADO"/>
  </r>
  <r>
    <x v="17"/>
    <m/>
    <x v="17"/>
    <x v="16"/>
    <s v="G30061020001"/>
    <s v="CVD"/>
    <n v="3006102"/>
    <m/>
    <s v="COBRO COSTOS DE PAPELERIA POR REGULARIZACION DE TRANSFERENCIA DEL EXTERIOR POR ORDEN DE MTX COMERCIALIZADORA DE GAS (BRAZIL SAO PAULO) REF.: CRED INV PPA-MTX-13/25 FECHA VALOR 24/01/2025 LIB. 00513012015 YPFB-HEROES DEL CHACO-BS"/>
    <m/>
    <m/>
    <m/>
    <m/>
    <m/>
    <m/>
    <n v="60"/>
    <n v="0"/>
    <s v="NO_CONCILIADO"/>
  </r>
  <r>
    <x v="74"/>
    <m/>
    <x v="74"/>
    <x v="16"/>
    <s v="G30061030004"/>
    <s v="DVD"/>
    <n v="22518"/>
    <m/>
    <s v="VENTA DE DIVISAS CON TRANSFERENCIA DE FONDOS A SOLICITUD DE EMPRESA PUBLICA DE TRANSPORTE AEREO MILITAR SEGUN SOLICITUD 22518 REF: PAGO POR EL REQUERIMIENTOS PARA LA CONTRATACION DE SERVICIO DE ENTRENAMIENTO EN SIMULADOR DE VUELO PAGO DE LA GESTION 2024, SEGUN DOCUMENTACION ADJUNTA. EQUIVALENTES 70 LIB. 00596012001 EP-TAM GESTION ADMINISTRATIVA POR DIFERENCIAL CAMBIARIO"/>
    <m/>
    <m/>
    <m/>
    <m/>
    <m/>
    <m/>
    <n v="10710.88"/>
    <n v="0"/>
    <s v="NO_CONCILIADO"/>
  </r>
  <r>
    <x v="17"/>
    <m/>
    <x v="17"/>
    <x v="16"/>
    <s v="G30061150001"/>
    <s v="CVD"/>
    <n v="3006115"/>
    <m/>
    <s v="COBRO COSTOS DE PAPELERIA SEGUN TRANSFERENCIA DEL EXTERIOR POR ORDEN DE PETROLEO BRASILEIRO SA PETROBRAS (NY - 10001) REF.: EXB-GAS-308-24.2/27.1.2025 FECHA VALOR 27/01/2025 (TRN/20250127-00288340) LIB. 00513012007 YPFB - RECURSOS NACIONALIZACIÓN"/>
    <m/>
    <m/>
    <m/>
    <m/>
    <m/>
    <m/>
    <n v="60"/>
    <n v="0"/>
    <s v="NO_CONCILIADO"/>
  </r>
  <r>
    <x v="39"/>
    <m/>
    <x v="39"/>
    <x v="16"/>
    <s v="G30061170001"/>
    <s v="CVD"/>
    <n v="3006117"/>
    <m/>
    <s v="COBRO COSTOS DE PAPELERIA SEGUN TRANSFERENCIA DEL EXTERIOR POR ORDEN DE BIOAGGIL ARGENTINA SA REF.: CRED B06-PAGO DIFERIDO IMPO BS PAGO FACT N 162 LIB. 00597032001 YLB-COMERCIALIZACION DE DIVERSAS SALES"/>
    <m/>
    <m/>
    <m/>
    <m/>
    <m/>
    <m/>
    <n v="60"/>
    <n v="0"/>
    <s v="NO_CONCILIADO"/>
  </r>
  <r>
    <x v="39"/>
    <m/>
    <x v="39"/>
    <x v="16"/>
    <s v="S11176720001"/>
    <s v="DEV"/>
    <n v="1117672"/>
    <m/>
    <s v="||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PROV.FDOS.COMIS LC I-2024-05."/>
    <m/>
    <m/>
    <m/>
    <m/>
    <m/>
    <m/>
    <n v="2088"/>
    <n v="0"/>
    <s v="NO_CONCILIADO"/>
  </r>
  <r>
    <x v="39"/>
    <m/>
    <x v="39"/>
    <x v="16"/>
    <s v="S11176720004"/>
    <s v="COB"/>
    <n v="1117672"/>
    <m/>
    <s v="||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COMISIONES LC I-2024-05."/>
    <m/>
    <m/>
    <m/>
    <m/>
    <m/>
    <m/>
    <n v="364.12"/>
    <n v="0"/>
    <s v="NO_CONCILIADO"/>
  </r>
  <r>
    <x v="30"/>
    <m/>
    <x v="30"/>
    <x v="16"/>
    <s v="J06266310002"/>
    <s v="NTE"/>
    <n v="1080449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371"/>
    <s v="NO_CONCILIADO"/>
  </r>
  <r>
    <x v="30"/>
    <m/>
    <x v="30"/>
    <x v="16"/>
    <s v="J06266320002"/>
    <s v="NTE"/>
    <n v="1080571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41384"/>
    <s v="NO_CONCILIADO"/>
  </r>
  <r>
    <x v="30"/>
    <m/>
    <x v="30"/>
    <x v="16"/>
    <s v="J06266330002"/>
    <s v="NTE"/>
    <n v="10807516"/>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030.22"/>
    <s v="NO_CONCILIADO"/>
  </r>
  <r>
    <x v="30"/>
    <m/>
    <x v="30"/>
    <x v="16"/>
    <s v="J06266340002"/>
    <s v="NTE"/>
    <n v="10809295"/>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157883"/>
    <s v="NO_CONCILIADO"/>
  </r>
  <r>
    <x v="72"/>
    <m/>
    <x v="72"/>
    <x v="16"/>
    <s v="S11177120003"/>
    <s v="COB"/>
    <n v="1117712"/>
    <m/>
    <s v="||TRANSFERENCIA DE FONDOS S/G MENSAJE SWIFT NRO. 1179, DE LA FECHA Y NOTA CITE CAR/DGE-DNAF N. 0056/2024 DE F.11.03.2024 (HRE-TGL-4304) DE NAVEGACION AEREA Y AEROPUERTOS BOLIVIANOS (SECTOR PÚBLICO). DÉBITO DE LA LIBRETA 00389012001 NAABOL  ADMINISTRACIÓN CENTRAL, REPOSICIÓN DE ÚTILES DE ESCRITORIO"/>
    <m/>
    <m/>
    <m/>
    <m/>
    <m/>
    <m/>
    <n v="60"/>
    <n v="0"/>
    <s v="NO_CONCILIADO"/>
  </r>
  <r>
    <x v="17"/>
    <m/>
    <x v="17"/>
    <x v="16"/>
    <s v="S11176750004"/>
    <s v="COB"/>
    <n v="1117675"/>
    <m/>
    <s v="||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
    <m/>
    <m/>
    <m/>
    <m/>
    <m/>
    <m/>
    <n v="140939.44"/>
    <n v="0"/>
    <s v="NO_CONCILIADO"/>
  </r>
  <r>
    <x v="17"/>
    <m/>
    <x v="17"/>
    <x v="16"/>
    <s v="S11176780001"/>
    <s v="DDC"/>
    <n v="1117678"/>
    <m/>
    <s v="||DIFERENCIALCAMBIARIO DE SOL. 053654 - 22467 YPFB, TRANSFERENCIA DE FONDOS AL EXTERIOR PAGO A FAVOR DE GALILEO TRADING DMCC EUR 9,761,146,43 EN COMPLEMENTO A COMPROBANTE S-1117675 DE LA FECHA. DEBITO LIB.00513012004 LBP-YPFB-UNICOMERCAIL(4030005415/1-2188907) DIFERENCIAL T/C"/>
    <m/>
    <m/>
    <m/>
    <m/>
    <m/>
    <m/>
    <n v="1714354.14"/>
    <n v="0"/>
    <s v="NO_CONCILIADO"/>
  </r>
  <r>
    <x v="18"/>
    <m/>
    <x v="18"/>
    <x v="16"/>
    <s v="S11176940003"/>
    <s v="COB"/>
    <n v="1117694"/>
    <m/>
    <s v="||TRANSFERENCIA DE FONDOS S/G MENSAJE SWIFT NRO. 1337, CORREO ELECTRONICO DE LA FECHA Y NOTA CITE DGAC/10571/2024 DE F.14.03.2024 (HRE-TGL-4549) DE LA DIRECCION GENERAL DE AERONAUTICA CIVIL (SECTOR PÚBLICO). DEBITO DE LA LIBRETA 00117012001 DGAC, REPOSICIÓN DE ÚTILES DE ESCRITORIO"/>
    <m/>
    <m/>
    <m/>
    <m/>
    <m/>
    <m/>
    <n v="60"/>
    <n v="0"/>
    <s v="NO_CONCILIADO"/>
  </r>
  <r>
    <x v="18"/>
    <m/>
    <x v="18"/>
    <x v="16"/>
    <s v="S11177100003"/>
    <s v="COB"/>
    <n v="1117710"/>
    <m/>
    <s v="||TRANSFERENCIA DE FONDOS SEGÚN MENSAJE SWIFT N°1178, CORREO ELECTRÓNICO DE LA FECHA Y NOTA CITE: DGAC/10571/2024 (HRE-TGL-4549) DE FECHA 14/03/2024 DE LA DIRECCIÓN GENERAL DE AERONÁUTICA CIVIL. (SECTOR PÚBLICO). DÉBITO DE LA LIBRETA 00117012001 DGAC, REPOSICIÓN DE ÚTILES DE ESCRITORIO."/>
    <m/>
    <m/>
    <m/>
    <m/>
    <m/>
    <m/>
    <n v="60"/>
    <n v="0"/>
    <s v="NO_CONCILIADO"/>
  </r>
  <r>
    <x v="72"/>
    <m/>
    <x v="72"/>
    <x v="16"/>
    <s v="S11176840003"/>
    <s v="COB"/>
    <n v="1117684"/>
    <m/>
    <s v="||TRANSFERENCIA DE FONDOS SEGÚN MENSAJES SWIFT N°1390 Y 1399 DE LA FECHA Y NOTA CITE: CAR/DGE-DNAF N°0056/2024 DE NAVEGACIÓN AEREA Y AEROPUERTOS BOLIVIANOS DE FECHA 11/03/2024 (HRE-TGL-4304). (SECTOR PÚBLICO). DÉBITO DE LA LIBRETA 00389012001 NAABOL  ADMINISTRACIÓN CENTRAL, REPOSICIÓN DE ÚTILES DE ESCRITORIO"/>
    <m/>
    <m/>
    <m/>
    <m/>
    <m/>
    <m/>
    <n v="60"/>
    <n v="0"/>
    <s v="NO_CONCILIADO"/>
  </r>
  <r>
    <x v="18"/>
    <m/>
    <x v="18"/>
    <x v="16"/>
    <s v="S11176850003"/>
    <s v="COB"/>
    <n v="1117685"/>
    <m/>
    <s v="||TRANSFERENCIA DE FONDOS S/G MENSAJE SWIFTS NROS. 1391 Y 1400 EN ATENCIÓN A NOTA: DGAC/10571/2024 DE F.14/3/2024 (HRE-TGL-4549) ENVIADO POR LA DIRECCIÓN GENERAL DE AERONÁUTICA CIVIL (SECTOR PÚBLICO). DEBITO DE LA LIBRETA 00117012001 DGAC, REPOSICIÓN ÚTILES DE ESCRITORIO."/>
    <m/>
    <m/>
    <m/>
    <m/>
    <m/>
    <m/>
    <n v="60"/>
    <n v="0"/>
    <s v="NO_CONCILIADO"/>
  </r>
  <r>
    <x v="25"/>
    <m/>
    <x v="25"/>
    <x v="16"/>
    <s v="S11176950003"/>
    <s v="COB"/>
    <n v="1117695"/>
    <m/>
    <s v="||TRANSFERENCIA DE FONDOS S/G MENSAJES SWIFT NROS.1389 Y 1398 DE LA FECHA. Y NOTA CITE ADSIB-NE N°156 (HRE-TGL-3929) DE F.04.03.2024 POR LA ADSIB DEBITO DE LA LIBRETA 00119012001 ADSIB, REPOSICIÓN DE ÚTILES DE ESCRITORIO."/>
    <m/>
    <m/>
    <m/>
    <m/>
    <m/>
    <m/>
    <n v="60"/>
    <n v="0"/>
    <s v="NO_CONCILIADO"/>
  </r>
  <r>
    <x v="28"/>
    <m/>
    <x v="28"/>
    <x v="16"/>
    <s v="S11177320001"/>
    <s v="COB"/>
    <n v="1117732"/>
    <m/>
    <s v="COBRO DE||ÚTILES DE ESCRITORIO POR EL REG. DEL COMP. CONTABLE N°1117687 POR EL 1ER DESEMBOLSO A FAVOR TGN REPRESENTADO POR EL MEFP PARA EL CRÉDITO EXT. GESTIÓN 2025 EN EL MARCO DE LA LEY N°1613 SG. NOTA: MEFP/VTCP/DGCP/UEPS/N°052/2025 DE LA CTA. N° 3987, LIB 00099021001 TGN-RECURSOS ORDINARIOS&quot;"/>
    <m/>
    <m/>
    <m/>
    <m/>
    <m/>
    <m/>
    <n v="60"/>
    <n v="0"/>
    <s v="NO_CONCILIADO"/>
  </r>
  <r>
    <x v="17"/>
    <m/>
    <x v="17"/>
    <x v="16"/>
    <s v="S11177330004"/>
    <s v="COB"/>
    <n v="1117733"/>
    <m/>
    <s v="||TRANSFERENCIA DE FONDOS S/G.CITE: MEFP/VTCP/DGPOT/UPCFTGN/N°85/2025 DE LA FECHA DEL MIN.DE ECONOMIA Y FINANZAS PUBLICAS. (HRE-TSO-115) DE LA FECHA REMITIDO POR EL MEFP DEBITO DE LA LIBRETA N°00513012007 YPFB RECURSOS NACIONALIZACIÓN. REPOSICION UTILES DE ESCRITORIO"/>
    <m/>
    <m/>
    <m/>
    <m/>
    <m/>
    <m/>
    <n v="60"/>
    <n v="0"/>
    <s v="NO_CONCILIADO"/>
  </r>
  <r>
    <x v="17"/>
    <m/>
    <x v="17"/>
    <x v="16"/>
    <s v="S11177330001"/>
    <s v="DEV"/>
    <n v="1117733"/>
    <m/>
    <s v="||TRANSFERENCIA DE FONDOS S/G.CITE: MEFP/VTCP/DGPOT/UPCFTGN/N°85/2025 DE LA FECHA DEL MIN.DE ECONOMIA Y FINANZAS PUBLICAS. (HRE-TSO-115) DE LA FECHA REMITIDO POR EL MEFP DEBITO DE LA LIBRETA N°00513012015 YPFB - HEROES DEL CHACO - BS. (VENTA DIVISAS)"/>
    <m/>
    <m/>
    <m/>
    <m/>
    <m/>
    <m/>
    <n v="291423670.31999999"/>
    <n v="0"/>
    <s v="NO_CONCILIADO"/>
  </r>
  <r>
    <x v="34"/>
    <m/>
    <x v="34"/>
    <x v="17"/>
    <s v="O22540600002"/>
    <s v="BOD"/>
    <n v="2254060"/>
    <m/>
    <s v="00016011101 DEPOSITO DE EFECTIVO, DEPOSITANTE: EDWIN ESTEBAN MIRANDA QUENTA, CONCEPTO: DEVOLUCION DEL CURSO RELACIONES HUMANAS EN EL SERVICIO PUBLICO, CUENTA DE DEPOSITO: CUENTA UNICA DEL TESORO"/>
    <m/>
    <m/>
    <m/>
    <m/>
    <m/>
    <m/>
    <n v="0"/>
    <n v="180"/>
    <s v="NO_CONCILIADO"/>
  </r>
  <r>
    <x v="21"/>
    <m/>
    <x v="21"/>
    <x v="17"/>
    <s v="O22540690002"/>
    <s v="BOD"/>
    <n v="2254069"/>
    <m/>
    <s v="00066047005 DEPOSITO DE EFECTIVO, DEPOSITANTE: RAQUEL NOEMI ZARATE CRUZ, CONCEPTO: OMISION DE MARCADO, CUENTA DE DEPOSITO: CUENTA UNICA DEL TESORO"/>
    <m/>
    <m/>
    <m/>
    <m/>
    <m/>
    <m/>
    <n v="0"/>
    <n v="268"/>
    <s v="NO_CONCILIADO"/>
  </r>
  <r>
    <x v="1"/>
    <m/>
    <x v="1"/>
    <x v="17"/>
    <s v="O22540800002"/>
    <s v="BOD"/>
    <n v="2254080"/>
    <m/>
    <s v="00099021001 DEPOSITO DE EFECTIVO, DEPOSITANTE: ROSSMARY BARRERA VINO, CONCEPTO: PAGO CUOTA POR CONVENIO CON SENASIR, CUENTA DE DEPOSITO: CUENTA UNICA DEL TESORO"/>
    <m/>
    <m/>
    <m/>
    <m/>
    <m/>
    <m/>
    <n v="0"/>
    <n v="165.32"/>
    <s v="NO_CONCILIADO"/>
  </r>
  <r>
    <x v="23"/>
    <m/>
    <x v="23"/>
    <x v="17"/>
    <s v="O22540890002"/>
    <s v="BOD"/>
    <n v="2254089"/>
    <m/>
    <s v="00086044201 DEPOSITO DE EFECTIVO, DEPOSITANTE: SIST. RIEGO ZONA NORTE POCOATA BAJA-ARANI, CONCEPTO: CONTRAPARTE PROGRAMA RUMBO, CUENTA DE DEPOSITO: CUENTA UNICA DEL TESORO"/>
    <m/>
    <m/>
    <m/>
    <m/>
    <m/>
    <m/>
    <n v="0"/>
    <n v="45945"/>
    <s v="NO_CONCILIADO"/>
  </r>
  <r>
    <x v="3"/>
    <m/>
    <x v="3"/>
    <x v="17"/>
    <s v="O22540950002"/>
    <s v="BOD"/>
    <n v="2254095"/>
    <m/>
    <s v="00046171101 DEPOSITO DE EFECTIVO, DEPOSITANTE: PROBLOCK BOLIVIA, CONCEPTO: PAGO DE SANCION, CUENTA DE DEPOSITO: CUENTA UNICA DEL TESORO"/>
    <m/>
    <m/>
    <m/>
    <m/>
    <m/>
    <m/>
    <n v="0"/>
    <n v="3000"/>
    <s v="NO_CONCILIADO"/>
  </r>
  <r>
    <x v="24"/>
    <m/>
    <x v="24"/>
    <x v="17"/>
    <s v="O22540980002"/>
    <s v="BOD"/>
    <n v="2254098"/>
    <m/>
    <s v="00383012001 DEPOSITO DE EFECTIVO, DEPOSITANTE: MENSAJE DE PAZ, CONCEPTO: PAGO SERVICIOS DICIEMBRE, CUENTA DE DEPOSITO: CUENTA UNICA DEL TESORO"/>
    <m/>
    <m/>
    <m/>
    <m/>
    <m/>
    <m/>
    <n v="0"/>
    <n v="1398"/>
    <s v="NO_CONCILIADO"/>
  </r>
  <r>
    <x v="48"/>
    <m/>
    <x v="48"/>
    <x v="17"/>
    <s v="O22541060002"/>
    <s v="BOD"/>
    <n v="2254106"/>
    <m/>
    <s v="00099021001 DEPOSITO DE EFECTIVO, DEPOSITANTE: NELSON VENTURA PACO, CONCEPTO: DEVOLUCION DE PASAJE AEREO NO UTILIZADO, CUENTA DE DEPOSITO: CUENTA UNICA DEL TESORO/DJBR"/>
    <m/>
    <m/>
    <m/>
    <m/>
    <m/>
    <m/>
    <n v="0"/>
    <n v="781.5"/>
    <s v="NO_CONCILIADO"/>
  </r>
  <r>
    <x v="3"/>
    <m/>
    <x v="3"/>
    <x v="17"/>
    <s v="O22541200002"/>
    <s v="BOD"/>
    <n v="2254120"/>
    <m/>
    <s v="00046024204 DEPOSITO DE EFECTIVO, DEPOSITANTE: JUAN CARLOS SAAVEDRA CALDERON, CONCEPTO: REVERSION DE ALQUILER CORREP. MES 12/2024, CUENTA DE DEPOSITO: CUENTA UNICA DEL TESORO"/>
    <m/>
    <m/>
    <m/>
    <m/>
    <m/>
    <m/>
    <n v="0"/>
    <n v="1066.67"/>
    <s v="NO_CONCILIADO"/>
  </r>
  <r>
    <x v="1"/>
    <m/>
    <x v="1"/>
    <x v="17"/>
    <s v="O22541230002"/>
    <s v="BOD"/>
    <n v="2254123"/>
    <m/>
    <s v="00099021001 DEPOSITO DE EFECTIVO, DEPOSITANTE: RICHARD VALENTIN QUISBERT LAURA CI 3383211, CONCEPTO: DEPÓSITO MONTO EXCEDENTARIO A LA REMUNERACION MAXIMA - ENERO 2025, CUENTA DE DEPOSITO: CUENTA UNICA DEL TESORO"/>
    <m/>
    <m/>
    <m/>
    <m/>
    <m/>
    <m/>
    <n v="0"/>
    <n v="13437.98"/>
    <s v="NO_CONCILIADO"/>
  </r>
  <r>
    <x v="47"/>
    <m/>
    <x v="47"/>
    <x v="17"/>
    <s v="O22541260002"/>
    <s v="BOD"/>
    <n v="2254126"/>
    <m/>
    <s v="00099021001 DEPOSITO DE EFECTIVO, DEPOSITANTE: ROBER FROILAN MARTINEZ LARUTA CI: 4950549, CONCEPTO: PAGO POR EXCESO DE REFRIGERIO DE 9, 23 DE ABRIL 2024, CUENTA DE DEPOSITO: CUENTA UNICA DEL TESORO/DJBR"/>
    <m/>
    <m/>
    <m/>
    <m/>
    <m/>
    <m/>
    <n v="0"/>
    <n v="36"/>
    <s v="NO_CONCILIADO"/>
  </r>
  <r>
    <x v="47"/>
    <m/>
    <x v="47"/>
    <x v="17"/>
    <s v="O22541310002"/>
    <s v="BOD"/>
    <n v="2254131"/>
    <m/>
    <s v="00099021001 DEPOSITO DE EFECTIVO, DEPOSITANTE: JENNY ROCIO TORREZ PEREZ CI: 7493069, CONCEPTO: PAGO POR EXCESO DE REFRIGERIO DE 10 DE ABRIL 2024, CUENTA DE DEPOSITO: CUENTA UNICA DEL TESORO/DJBR"/>
    <m/>
    <m/>
    <m/>
    <m/>
    <m/>
    <m/>
    <n v="0"/>
    <n v="18"/>
    <s v="NO_CONCILIADO"/>
  </r>
  <r>
    <x v="47"/>
    <m/>
    <x v="47"/>
    <x v="17"/>
    <s v="O22541340002"/>
    <s v="BOD"/>
    <n v="2254134"/>
    <m/>
    <s v="00099021001 DEPOSITO DE EFECTIVO, DEPOSITANTE: ELENA CHIRI AMBROCIO CI: 6684603, CONCEPTO: PAGO POR EXCESO DE REFRIGERIO DE 24 DE MAYO 2024, CUENTA DE DEPOSITO: CUENTA UNICA DEL TESORO/DJBR"/>
    <m/>
    <m/>
    <m/>
    <m/>
    <m/>
    <m/>
    <n v="0"/>
    <n v="18"/>
    <s v="NO_CONCILIADO"/>
  </r>
  <r>
    <x v="34"/>
    <m/>
    <x v="34"/>
    <x v="17"/>
    <s v="O22541350002"/>
    <s v="BOD"/>
    <n v="2254135"/>
    <m/>
    <s v="00016011101 DEPOSITO DE EFECTIVO, DEPOSITANTE: LIBRERIA DEL MINISTERIO DE EDUCACION, CONCEPTO: VENTA DE MATERIAL BIBLIOGRAFICO Y/O MULTIMEDIA DE LA LIBRERIA DEL MINISTERIO DE EDUCACION, CUENTA DE DEPOSITO: CUENTA UNICA DEL TESORO"/>
    <m/>
    <m/>
    <m/>
    <m/>
    <m/>
    <m/>
    <n v="0"/>
    <n v="153"/>
    <s v="NO_CONCILIADO"/>
  </r>
  <r>
    <x v="75"/>
    <m/>
    <x v="75"/>
    <x v="17"/>
    <s v="O22541360002"/>
    <s v="BOD"/>
    <n v="2254136"/>
    <m/>
    <s v="00099021001 DEPOSITO DE EFECTIVO, DEPOSITANTE: ALEXANDER GONZALES CANDIA, CONCEPTO: DEVOLUCION PREV. 1689, CUENTA DE DEPOSITO: CUENTA UNICA DEL TESORO/DJBR"/>
    <m/>
    <m/>
    <m/>
    <m/>
    <m/>
    <m/>
    <n v="0"/>
    <n v="928"/>
    <s v="NO_CONCILIADO"/>
  </r>
  <r>
    <x v="1"/>
    <m/>
    <x v="1"/>
    <x v="17"/>
    <s v="O22541370002"/>
    <s v="BOD"/>
    <n v="2254137"/>
    <m/>
    <s v="00099021001 DEPOSITO DE EFECTIVO, DEPOSITANTE: SILVANA OJEDA PANOZO CI: 4631448 CH, CONCEPTO: PAGO POR EXCESO DE REFRIGERIO DE 12 DE DICIEMBRE 2023, CUENTA DE DEPOSITO: CUENTA UNICA DEL TESORO"/>
    <m/>
    <m/>
    <m/>
    <m/>
    <m/>
    <m/>
    <n v="0"/>
    <n v="18"/>
    <s v="NO_CONCILIADO"/>
  </r>
  <r>
    <x v="1"/>
    <m/>
    <x v="1"/>
    <x v="17"/>
    <s v="O22541380002"/>
    <s v="BOD"/>
    <n v="2254138"/>
    <m/>
    <s v="00099021001 DEPOSITO DE EFECTIVO, DEPOSITANTE: JOSE LUIS TOLA LIZARASO CI: 9345142 CH, CONCEPTO: PAGO POR EXCESO DE UN DIA DE SUELDO DE 23/01/2024, CUENTA DE DEPOSITO: CUENTA UNICA DEL TESORO"/>
    <m/>
    <m/>
    <m/>
    <m/>
    <m/>
    <m/>
    <n v="0"/>
    <n v="269.3"/>
    <s v="NO_CONCILIADO"/>
  </r>
  <r>
    <x v="65"/>
    <m/>
    <x v="65"/>
    <x v="17"/>
    <s v="O22541510002"/>
    <s v="BOD"/>
    <n v="2254151"/>
    <m/>
    <s v="00099021001 DEPOSITO DE EFECTIVO, DEPOSITANTE: LIDIA DRUCILA MENDOZA VIOREL, CONCEPTO: DEVOLUCION DE PAGO EN EXCESO POR CONCEPTO DE PAGO DE REFRIGERIO DE LA GESTION 2023., CUENTA DE DEPOSITO: CUENTA UNICA DEL TESORO/DJBR"/>
    <m/>
    <m/>
    <m/>
    <m/>
    <m/>
    <m/>
    <n v="0"/>
    <n v="54"/>
    <s v="NO_CONCILIADO"/>
  </r>
  <r>
    <x v="13"/>
    <m/>
    <x v="13"/>
    <x v="17"/>
    <s v="O22541690002"/>
    <s v="BOD"/>
    <n v="2254169"/>
    <m/>
    <s v="00099021001 DEPOSITO DE EFECTIVO, DEPOSITANTE: ARIEL ISIDRO TORREZ GUERRA, CONCEPTO: DEVOLUCION HABER DEL MES DE OCTUBRE 2023, CUENTA DE DEPOSITO: CUENTA UNICA DEL TESORO/DJBR"/>
    <m/>
    <m/>
    <m/>
    <m/>
    <m/>
    <m/>
    <n v="0"/>
    <n v="2268.2199999999998"/>
    <s v="NO_CONCILIADO"/>
  </r>
  <r>
    <x v="20"/>
    <m/>
    <x v="20"/>
    <x v="17"/>
    <s v="O22541910002"/>
    <s v="BOD"/>
    <n v="2254191"/>
    <m/>
    <s v="00132092001 DEPOSITO DE EFECTIVO, DEPOSITANTE: JUAN CARLOS LAYME HUANCA, CONCEPTO: DEV. SERVICIO CAFETERIA -SEDEM 12/ 2024 PREV. 128,1, CUENTA DE DEPOSITO: CUENTA UNICA DEL TESORO"/>
    <m/>
    <m/>
    <m/>
    <m/>
    <m/>
    <m/>
    <n v="0"/>
    <n v="395.25"/>
    <s v="NO_CONCILIADO"/>
  </r>
  <r>
    <x v="20"/>
    <m/>
    <x v="20"/>
    <x v="17"/>
    <s v="O22541920002"/>
    <s v="BOD"/>
    <n v="2254192"/>
    <m/>
    <s v="00132092001 DEPOSITO DE EFECTIVO, DEPOSITANTE: JUAN CARLOS LAYME HUANCA, CONCEPTO: DEV. DEVOLUCION DEL 7 % SERVICIO CAFETERIA - SEDEM PREV. 129,1, CUENTA DE DEPOSITO: CUENTA UNICA DEL TESORO"/>
    <m/>
    <m/>
    <m/>
    <m/>
    <m/>
    <m/>
    <n v="0"/>
    <n v="108.71"/>
    <s v="NO_CONCILIADO"/>
  </r>
  <r>
    <x v="1"/>
    <m/>
    <x v="1"/>
    <x v="17"/>
    <s v="O22541980002"/>
    <s v="BOD"/>
    <n v="2254198"/>
    <m/>
    <s v="00099021001 DEPOSITO DE EFECTIVO, DEPOSITANTE: COBOCE RL, CONCEPTO: MULTA POR IMCUMPLIMIENTO EN LA ENTREGA DE UN EJEMPLAR DE PERIODICO, CUENTA DE DEPOSITO: CUENTA UNICA DEL TESORO"/>
    <m/>
    <m/>
    <m/>
    <m/>
    <m/>
    <m/>
    <n v="0"/>
    <n v="7.02"/>
    <s v="NO_CONCILIADO"/>
  </r>
  <r>
    <x v="23"/>
    <m/>
    <x v="23"/>
    <x v="17"/>
    <s v="O22542070002"/>
    <s v="BOD"/>
    <n v="2254207"/>
    <m/>
    <s v="00086044201 DEPOSITO DE EFECTIVO, DEPOSITANTE: SISTEMA DE RIEGO MACHACA, CONCEPTO: CONTRAPARTE PROGRAMA RUMBO, CUENTA DE DEPOSITO: CUENTA UNICA DEL TESORO"/>
    <m/>
    <m/>
    <m/>
    <m/>
    <m/>
    <m/>
    <n v="0"/>
    <n v="52071"/>
    <s v="NO_CONCILIADO"/>
  </r>
  <r>
    <x v="23"/>
    <m/>
    <x v="23"/>
    <x v="17"/>
    <s v="O22542080002"/>
    <s v="BOD"/>
    <n v="2254208"/>
    <m/>
    <s v="00086044201 DEPOSITO DE EFECTIVO, DEPOSITANTE: SISTEMA DE RIEGO SINDICATO VILLA ABRA, CONCEPTO: CONTRAPARTE PROGRAMA RUMBO, CUENTA DE DEPOSITO: CUENTA UNICA DEL TESORO"/>
    <m/>
    <m/>
    <m/>
    <m/>
    <m/>
    <m/>
    <n v="0"/>
    <n v="45945"/>
    <s v="NO_CONCILIADO"/>
  </r>
  <r>
    <x v="27"/>
    <m/>
    <x v="27"/>
    <x v="17"/>
    <s v="O22542250002"/>
    <s v="BOD"/>
    <n v="2254225"/>
    <m/>
    <s v="00291012002 DEPOSITO DE EFECTIVO, DEPOSITANTE: SANDRA VERONICA ACEBEY QUIROGA, CONCEPTO: DEVOLUCION DE VIATICO, CUENTA DE DEPOSITO: CUENTA UNICA DEL TESORO"/>
    <m/>
    <m/>
    <m/>
    <m/>
    <m/>
    <m/>
    <n v="0"/>
    <n v="571"/>
    <s v="NO_CONCILIADO"/>
  </r>
  <r>
    <x v="23"/>
    <m/>
    <x v="23"/>
    <x v="17"/>
    <s v="O22542290002"/>
    <s v="BOD"/>
    <n v="2254229"/>
    <m/>
    <s v="00086044201 DEPOSITO DE EFECTIVO, DEPOSITANTE: SINDICATO AGRARIO VILLA FLORIDA, CONCEPTO: CONTRAPARTE PROGRAMA RUMBO, CUENTA DE DEPOSITO: CUENTA UNICA DEL TESORO"/>
    <m/>
    <m/>
    <m/>
    <m/>
    <m/>
    <m/>
    <n v="0"/>
    <n v="27567"/>
    <s v="NO_CONCILIADO"/>
  </r>
  <r>
    <x v="23"/>
    <m/>
    <x v="23"/>
    <x v="17"/>
    <s v="O22542300002"/>
    <s v="BOD"/>
    <n v="2254230"/>
    <m/>
    <s v="00086044201 DEPOSITO DE EFECTIVO, DEPOSITANTE: SISTEMA DE RIEGO DEL SINDICATO VALLE HERMOSO, CONCEPTO: CONTRAPARTE PROGRAMA RUMBO, CUENTA DE DEPOSITO: CUENTA UNICA DEL TESORO"/>
    <m/>
    <m/>
    <m/>
    <m/>
    <m/>
    <m/>
    <n v="0"/>
    <n v="24504"/>
    <s v="NO_CONCILIADO"/>
  </r>
  <r>
    <x v="34"/>
    <m/>
    <x v="34"/>
    <x v="17"/>
    <s v="O22542440002"/>
    <s v="BOD"/>
    <n v="2254244"/>
    <m/>
    <s v="00099021001 DEPOSITO DE EFECTIVO, DEPOSITANTE: MARIA SOLEDAD CHINO MAMANI CI 6785524 LP, CONCEPTO: DEVOLUCION CONTRATO DGSU-016/2018 DE LA EX-BECARIA MARIA SOLEDAD CHINO MAMANI, CUENTA DE DEPOSITO: CUENTA UNICA DEL TESORO"/>
    <m/>
    <m/>
    <m/>
    <m/>
    <m/>
    <m/>
    <n v="0"/>
    <n v="2000"/>
    <s v="NO_CONCILIADO"/>
  </r>
  <r>
    <x v="34"/>
    <m/>
    <x v="34"/>
    <x v="17"/>
    <s v="O22542600002"/>
    <s v="BOD"/>
    <n v="2254260"/>
    <m/>
    <s v="00016011101 DEPOSITO DE EFECTIVO, DEPOSITANTE: YANETH FIDA CONDE KANTURA, CONCEPTO: DEPÓSITO, CUENTA DE DEPOSITO: CUENTA UNICA DEL TESORO"/>
    <m/>
    <m/>
    <m/>
    <m/>
    <m/>
    <m/>
    <n v="0"/>
    <n v="180"/>
    <s v="NO_CONCILIADO"/>
  </r>
  <r>
    <x v="29"/>
    <m/>
    <x v="29"/>
    <x v="17"/>
    <s v="O22542780002"/>
    <s v="BOD"/>
    <n v="2254278"/>
    <m/>
    <s v="00206012001 DEPOSITO DE EFECTIVO, DEPOSITANTE: INSTITUTO NACIONAL DE ESTADISTICA, CONCEPTO: DEPÓSITO POR VENTA DE LA OFICINA CENTRAL LA PAZ DE FECHA 27/01/25, CUENTA DE DEPOSITO: CUENTA UNICA DEL TESORO"/>
    <m/>
    <m/>
    <m/>
    <m/>
    <m/>
    <m/>
    <n v="0"/>
    <n v="20"/>
    <s v="NO_CONCILIADO"/>
  </r>
  <r>
    <x v="24"/>
    <m/>
    <x v="24"/>
    <x v="17"/>
    <s v="O22542830002"/>
    <s v="BOD"/>
    <n v="2254283"/>
    <m/>
    <s v="00383012001 DEPOSITO DE EFECTIVO, DEPOSITANTE: AGENCIA BOLIVIANA DE CORREOS, CONCEPTO: REGIONAL LA PAZ 20-25/01/2025, CUENTA DE DEPOSITO: CUENTA UNICA DEL TESORO"/>
    <m/>
    <m/>
    <m/>
    <m/>
    <m/>
    <m/>
    <n v="0"/>
    <n v="39918"/>
    <s v="NO_CONCILIADO"/>
  </r>
  <r>
    <x v="31"/>
    <m/>
    <x v="31"/>
    <x v="17"/>
    <s v="B22540570002"/>
    <s v="BOD"/>
    <n v="2254057"/>
    <m/>
    <s v="00099021001 DEP.DE CHEQ.AJENOS,RET.DE CAM.,CONCEPTO: INCAPACIDADES,DEP.: CAJA NACIONAL DE SALUD, PROCEDENCIA: BANCO UNION S.A., CHEQUE: 38158, FECHA DE EMISION:27/01/2025_x000a_DT - 065 - P - 0145"/>
    <m/>
    <m/>
    <m/>
    <m/>
    <m/>
    <m/>
    <n v="0"/>
    <n v="1557.93"/>
    <s v="NO_CONCILIADO"/>
  </r>
  <r>
    <x v="31"/>
    <m/>
    <x v="31"/>
    <x v="17"/>
    <s v="B22540570002"/>
    <s v="BOD"/>
    <n v="2254057"/>
    <m/>
    <s v="00099021001 DEP.DE CHEQ.AJENOS,RET.DE CAM.,CONCEPTO: INCAPACIDADES,DEP.: CAJA NACIONAL DE SALUD, PROCEDENCIA: BANCO UNION S.A., CHEQUE: 38158, FECHA DE EMISION:27/01/2025_x000a_DT - 065 - P - 0145"/>
    <m/>
    <m/>
    <m/>
    <m/>
    <m/>
    <m/>
    <n v="0"/>
    <n v="4896"/>
    <s v="NO_CONCILIADO"/>
  </r>
  <r>
    <x v="31"/>
    <m/>
    <x v="31"/>
    <x v="17"/>
    <s v="B22540570002"/>
    <s v="BOD"/>
    <n v="2254057"/>
    <m/>
    <s v="00099021001 DEP.DE CHEQ.AJENOS,RET.DE CAM.,CONCEPTO: INCAPACIDADES,DEP.: CAJA NACIONAL DE SALUD, PROCEDENCIA: BANCO UNION S.A., CHEQUE: 38158, FECHA DE EMISION:27/01/2025_x000a_DT - 065 - P - 0145"/>
    <m/>
    <m/>
    <m/>
    <m/>
    <m/>
    <m/>
    <n v="0"/>
    <n v="10981.74"/>
    <s v="NO_CONCILIADO"/>
  </r>
  <r>
    <x v="31"/>
    <m/>
    <x v="31"/>
    <x v="17"/>
    <s v="B22540570002"/>
    <s v="BOD"/>
    <n v="2254057"/>
    <m/>
    <s v="00099021001 DEP.DE CHEQ.AJENOS,RET.DE CAM.,CONCEPTO: INCAPACIDADES,DEP.: CAJA NACIONAL DE SALUD, PROCEDENCIA: BANCO UNION S.A., CHEQUE: 38158, FECHA DE EMISION:27/01/2025_x000a_DT - 065 - P - 0145"/>
    <m/>
    <m/>
    <m/>
    <m/>
    <m/>
    <m/>
    <n v="0"/>
    <n v="384.81"/>
    <s v="NO_CONCILIADO"/>
  </r>
  <r>
    <x v="31"/>
    <m/>
    <x v="31"/>
    <x v="17"/>
    <s v="B22540570002"/>
    <s v="BOD"/>
    <n v="2254057"/>
    <m/>
    <s v="00099021001 DEP.DE CHEQ.AJENOS,RET.DE CAM.,CONCEPTO: INCAPACIDADES,DEP.: CAJA NACIONAL DE SALUD, PROCEDENCIA: BANCO UNION S.A., CHEQUE: 38158, FECHA DE EMISION:27/01/2025_x000a_DT - 065 - P - 0145"/>
    <m/>
    <m/>
    <m/>
    <m/>
    <m/>
    <m/>
    <n v="0"/>
    <n v="13853.7"/>
    <s v="NO_CONCILIADO"/>
  </r>
  <r>
    <x v="31"/>
    <m/>
    <x v="31"/>
    <x v="17"/>
    <s v="B22540570002"/>
    <s v="BOD"/>
    <n v="2254057"/>
    <m/>
    <s v="00099021001 DEP.DE CHEQ.AJENOS,RET.DE CAM.,CONCEPTO: INCAPACIDADES,DEP.: CAJA NACIONAL DE SALUD, PROCEDENCIA: BANCO UNION S.A., CHEQUE: 38158, FECHA DE EMISION:27/01/2025_x000a_DT - 065 - P - 0145"/>
    <m/>
    <m/>
    <m/>
    <m/>
    <m/>
    <m/>
    <n v="0"/>
    <n v="8236.35"/>
    <s v="NO_CONCILIADO"/>
  </r>
  <r>
    <x v="31"/>
    <m/>
    <x v="31"/>
    <x v="17"/>
    <s v="B22540570002"/>
    <s v="BOD"/>
    <n v="2254057"/>
    <m/>
    <s v="00099021001 DEP.DE CHEQ.AJENOS,RET.DE CAM.,CONCEPTO: INCAPACIDADES,DEP.: CAJA NACIONAL DE SALUD, PROCEDENCIA: BANCO UNION S.A., CHEQUE: 38158, FECHA DE EMISION:27/01/2025_x000a_DT - 065 - P - 0145"/>
    <m/>
    <m/>
    <m/>
    <m/>
    <m/>
    <m/>
    <n v="0"/>
    <n v="3717.9"/>
    <s v="NO_CONCILIADO"/>
  </r>
  <r>
    <x v="31"/>
    <m/>
    <x v="31"/>
    <x v="17"/>
    <s v="B22540570002"/>
    <s v="BOD"/>
    <n v="2254057"/>
    <m/>
    <s v="00099021001 DEP.DE CHEQ.AJENOS,RET.DE CAM.,CONCEPTO: INCAPACIDADES,DEP.: CAJA NACIONAL DE SALUD, PROCEDENCIA: BANCO UNION S.A., CHEQUE: 38158, FECHA DE EMISION:27/01/2025_x000a_DT - 065 - P - 0145"/>
    <m/>
    <m/>
    <m/>
    <m/>
    <m/>
    <m/>
    <n v="0"/>
    <n v="5536.35"/>
    <s v="NO_CONCILIADO"/>
  </r>
  <r>
    <x v="31"/>
    <m/>
    <x v="31"/>
    <x v="17"/>
    <s v="B22540570002"/>
    <s v="BOD"/>
    <n v="2254057"/>
    <m/>
    <s v="00099021001 DEP.DE CHEQ.AJENOS,RET.DE CAM.,CONCEPTO: INCAPACIDADES,DEP.: CAJA NACIONAL DE SALUD, PROCEDENCIA: BANCO UNION S.A., CHEQUE: 38158, FECHA DE EMISION:27/01/2025_x000a_DT - 065 - P - 0145"/>
    <m/>
    <m/>
    <m/>
    <m/>
    <m/>
    <m/>
    <n v="0"/>
    <n v="2395.98"/>
    <s v="NO_CONCILIADO"/>
  </r>
  <r>
    <x v="31"/>
    <m/>
    <x v="31"/>
    <x v="17"/>
    <s v="B22540570002"/>
    <s v="BOD"/>
    <n v="2254057"/>
    <m/>
    <s v="00099021001 DEP.DE CHEQ.AJENOS,RET.DE CAM.,CONCEPTO: INCAPACIDADES,DEP.: CAJA NACIONAL DE SALUD, PROCEDENCIA: BANCO UNION S.A., CHEQUE: 38158, FECHA DE EMISION:27/01/2025_x000a_DT - 065 - P - 0145"/>
    <m/>
    <m/>
    <m/>
    <m/>
    <m/>
    <m/>
    <n v="0"/>
    <n v="7542.9"/>
    <s v="NO_CONCILIADO"/>
  </r>
  <r>
    <x v="49"/>
    <m/>
    <x v="49"/>
    <x v="17"/>
    <s v="B22540580002 "/>
    <s v="BOD"/>
    <n v="2254058"/>
    <m/>
    <s v="00099021001 DEP.DE CHEQ.AJENOS,RET.DE CAM.,CONCEPTO: INCAPACIDADES,DEP.: CAJA NACIONAL DE SALUD, PROCEDENCIA: BANCO UNION S.A., CHEQUE: 38132, FECHA DE EMISION:27/01/2025_x000a_DT - 065 - P - 0146"/>
    <m/>
    <m/>
    <m/>
    <m/>
    <m/>
    <m/>
    <n v="0"/>
    <n v="1797.72"/>
    <s v="NO_CONCILIADO"/>
  </r>
  <r>
    <x v="22"/>
    <m/>
    <x v="22"/>
    <x v="17"/>
    <s v="B22540580002 "/>
    <s v="BOD"/>
    <n v="2254058"/>
    <m/>
    <s v="00099021001 DEP.DE CHEQ.AJENOS,RET.DE CAM.,CONCEPTO: INCAPACIDADES,DEP.: CAJA NACIONAL DE SALUD, PROCEDENCIA: BANCO UNION S.A., CHEQUE: 38132, FECHA DE EMISION:27/01/2025_x000a_DT - 065 - P - 0146"/>
    <m/>
    <m/>
    <m/>
    <m/>
    <m/>
    <m/>
    <n v="0"/>
    <n v="3309.6"/>
    <s v="NO_CONCILIADO"/>
  </r>
  <r>
    <x v="15"/>
    <m/>
    <x v="15"/>
    <x v="17"/>
    <s v="B22540580002 "/>
    <s v="BOD"/>
    <n v="2254058"/>
    <m/>
    <s v="00099021001 DEP.DE CHEQ.AJENOS,RET.DE CAM.,CONCEPTO: INCAPACIDADES,DEP.: CAJA NACIONAL DE SALUD, PROCEDENCIA: BANCO UNION S.A., CHEQUE: 38132, FECHA DE EMISION:27/01/2025_x000a_DT - 065 - P - 0146"/>
    <m/>
    <m/>
    <m/>
    <m/>
    <m/>
    <m/>
    <n v="0"/>
    <n v="1610.7"/>
    <s v="NO_CONCILIADO"/>
  </r>
  <r>
    <x v="23"/>
    <m/>
    <x v="23"/>
    <x v="17"/>
    <s v="B22540580002 "/>
    <s v="BOD"/>
    <n v="2254058"/>
    <m/>
    <s v="00099021001 DEP.DE CHEQ.AJENOS,RET.DE CAM.,CONCEPTO: INCAPACIDADES,DEP.: CAJA NACIONAL DE SALUD, PROCEDENCIA: BANCO UNION S.A., CHEQUE: 38132, FECHA DE EMISION:27/01/2025_x000a_DT - 065 - P - 0146"/>
    <m/>
    <m/>
    <m/>
    <m/>
    <m/>
    <m/>
    <n v="0"/>
    <n v="7839"/>
    <s v="NO_CONCILIADO"/>
  </r>
  <r>
    <x v="76"/>
    <m/>
    <x v="76"/>
    <x v="17"/>
    <s v="B22540580002 "/>
    <s v="BOD"/>
    <n v="2254058"/>
    <m/>
    <s v="00099021001 DEP.DE CHEQ.AJENOS,RET.DE CAM.,CONCEPTO: INCAPACIDADES,DEP.: CAJA NACIONAL DE SALUD, PROCEDENCIA: BANCO UNION S.A., CHEQUE: 38132, FECHA DE EMISION:27/01/2025_x000a_DT - 065 - P - 0146"/>
    <m/>
    <m/>
    <m/>
    <m/>
    <m/>
    <m/>
    <n v="0"/>
    <n v="973627.66"/>
    <s v="NO_CONCILIADO"/>
  </r>
  <r>
    <x v="49"/>
    <m/>
    <x v="49"/>
    <x v="17"/>
    <s v="B22540580002 "/>
    <s v="BOD"/>
    <n v="2254058"/>
    <m/>
    <s v="00099021001 DEP.DE CHEQ.AJENOS,RET.DE CAM.,CONCEPTO: INCAPACIDADES,DEP.: CAJA NACIONAL DE SALUD, PROCEDENCIA: BANCO UNION S.A., CHEQUE: 38132, FECHA DE EMISION:27/01/2025_x000a_DT - 065 - P - 0146"/>
    <m/>
    <m/>
    <m/>
    <m/>
    <m/>
    <m/>
    <n v="0"/>
    <n v="346078.76"/>
    <s v="NO_CONCILIADO"/>
  </r>
  <r>
    <x v="13"/>
    <m/>
    <x v="13"/>
    <x v="17"/>
    <s v="B22540580002 "/>
    <s v="BOD"/>
    <n v="2254058"/>
    <m/>
    <s v="00099021001 DEP.DE CHEQ.AJENOS,RET.DE CAM.,CONCEPTO: INCAPACIDADES,DEP.: CAJA NACIONAL DE SALUD, PROCEDENCIA: BANCO UNION S.A., CHEQUE: 38132, FECHA DE EMISION:27/01/2025_x000a_DT - 065 - P - 0146"/>
    <m/>
    <m/>
    <m/>
    <m/>
    <m/>
    <m/>
    <n v="0"/>
    <n v="191587.88"/>
    <s v="NO_CONCILIADO"/>
  </r>
  <r>
    <x v="10"/>
    <m/>
    <x v="10"/>
    <x v="17"/>
    <s v="B22540580002 "/>
    <s v="BOD"/>
    <n v="2254058"/>
    <m/>
    <s v="00099021001 DEP.DE CHEQ.AJENOS,RET.DE CAM.,CONCEPTO: INCAPACIDADES,DEP.: CAJA NACIONAL DE SALUD, PROCEDENCIA: BANCO UNION S.A., CHEQUE: 38132, FECHA DE EMISION:27/01/2025_x000a_DT - 065 - P - 0146"/>
    <m/>
    <m/>
    <m/>
    <m/>
    <m/>
    <m/>
    <n v="0"/>
    <n v="1885.52"/>
    <s v="NO_CONCILIADO"/>
  </r>
  <r>
    <x v="26"/>
    <m/>
    <x v="26"/>
    <x v="17"/>
    <s v="B22540580002 "/>
    <s v="BOD"/>
    <n v="2254058"/>
    <m/>
    <s v="00099021001 DEP.DE CHEQ.AJENOS,RET.DE CAM.,CONCEPTO: INCAPACIDADES,DEP.: CAJA NACIONAL DE SALUD, PROCEDENCIA: BANCO UNION S.A., CHEQUE: 38132, FECHA DE EMISION:27/01/2025_x000a_DT - 065 - P - 0146"/>
    <m/>
    <m/>
    <m/>
    <m/>
    <m/>
    <m/>
    <n v="0"/>
    <n v="16121.7"/>
    <s v="NO_CONCILIADO"/>
  </r>
  <r>
    <x v="77"/>
    <m/>
    <x v="77"/>
    <x v="17"/>
    <s v="B22540580002 "/>
    <s v="BOD"/>
    <n v="2254058"/>
    <m/>
    <s v="00099021001 DEP.DE CHEQ.AJENOS,RET.DE CAM.,CONCEPTO: INCAPACIDADES,DEP.: CAJA NACIONAL DE SALUD, PROCEDENCIA: BANCO UNION S.A., CHEQUE: 38132, FECHA DE EMISION:27/01/2025_x000a_DT - 065 - P - 0146"/>
    <m/>
    <m/>
    <m/>
    <m/>
    <m/>
    <m/>
    <n v="0"/>
    <n v="4217.05"/>
    <s v="NO_CONCILIADO"/>
  </r>
  <r>
    <x v="10"/>
    <m/>
    <x v="10"/>
    <x v="17"/>
    <s v="B22540580002 "/>
    <s v="BOD"/>
    <n v="2254058"/>
    <m/>
    <s v="00099021001 DEP.DE CHEQ.AJENOS,RET.DE CAM.,CONCEPTO: INCAPACIDADES,DEP.: CAJA NACIONAL DE SALUD, PROCEDENCIA: BANCO UNION S.A., CHEQUE: 38132, FECHA DE EMISION:27/01/2025_x000a_DT - 065 - P - 0146"/>
    <m/>
    <m/>
    <m/>
    <m/>
    <m/>
    <m/>
    <n v="0"/>
    <n v="6971.25"/>
    <s v="NO_CONCILIADO"/>
  </r>
  <r>
    <x v="67"/>
    <m/>
    <x v="67"/>
    <x v="17"/>
    <s v="B22540580002 "/>
    <s v="BOD"/>
    <n v="2254058"/>
    <m/>
    <s v="00099021001 DEP.DE CHEQ.AJENOS,RET.DE CAM.,CONCEPTO: INCAPACIDADES,DEP.: CAJA NACIONAL DE SALUD, PROCEDENCIA: BANCO UNION S.A., CHEQUE: 38132, FECHA DE EMISION:27/01/2025_x000a_DT - 065 - P - 0146"/>
    <m/>
    <m/>
    <m/>
    <m/>
    <m/>
    <m/>
    <n v="0"/>
    <n v="26742.21"/>
    <s v="NO_CONCILIADO"/>
  </r>
  <r>
    <x v="12"/>
    <m/>
    <x v="12"/>
    <x v="17"/>
    <s v="B22540580002 "/>
    <s v="BOD"/>
    <n v="2254058"/>
    <m/>
    <s v="00099021001 DEP.DE CHEQ.AJENOS,RET.DE CAM.,CONCEPTO: INCAPACIDADES,DEP.: CAJA NACIONAL DE SALUD, PROCEDENCIA: BANCO UNION S.A., CHEQUE: 38132, FECHA DE EMISION:27/01/2025_x000a_DT - 065 - P - 0146"/>
    <m/>
    <m/>
    <m/>
    <m/>
    <m/>
    <m/>
    <n v="0"/>
    <n v="9440.6200000000008"/>
    <s v="NO_CONCILIADO"/>
  </r>
  <r>
    <x v="29"/>
    <m/>
    <x v="29"/>
    <x v="17"/>
    <s v="B22540580002 "/>
    <s v="BOD"/>
    <n v="2254058"/>
    <m/>
    <s v="00099021001 DEP.DE CHEQ.AJENOS,RET.DE CAM.,CONCEPTO: INCAPACIDADES,DEP.: CAJA NACIONAL DE SALUD, PROCEDENCIA: BANCO UNION S.A., CHEQUE: 38132, FECHA DE EMISION:27/01/2025_x000a_DT - 065 - P - 0146"/>
    <m/>
    <m/>
    <m/>
    <m/>
    <m/>
    <m/>
    <n v="0"/>
    <n v="114.13"/>
    <s v="NO_CONCILIADO"/>
  </r>
  <r>
    <x v="13"/>
    <m/>
    <x v="13"/>
    <x v="17"/>
    <s v="B22540580002 "/>
    <s v="BOD"/>
    <n v="2254058"/>
    <m/>
    <s v="00099021001 DEP.DE CHEQ.AJENOS,RET.DE CAM.,CONCEPTO: INCAPACIDADES,DEP.: CAJA NACIONAL DE SALUD, PROCEDENCIA: BANCO UNION S.A., CHEQUE: 38132, FECHA DE EMISION:27/01/2025_x000a_DT - 065 - P - 0146"/>
    <m/>
    <m/>
    <m/>
    <m/>
    <m/>
    <m/>
    <n v="0"/>
    <n v="424.46"/>
    <s v="NO_CONCILIADO"/>
  </r>
  <r>
    <x v="10"/>
    <m/>
    <x v="10"/>
    <x v="17"/>
    <s v="B22540580002 "/>
    <s v="BOD"/>
    <n v="2254058"/>
    <m/>
    <s v="00099021001 DEP.DE CHEQ.AJENOS,RET.DE CAM.,CONCEPTO: INCAPACIDADES,DEP.: CAJA NACIONAL DE SALUD, PROCEDENCIA: BANCO UNION S.A., CHEQUE: 38132, FECHA DE EMISION:27/01/2025_x000a_DT - 065 - P - 0146"/>
    <m/>
    <m/>
    <m/>
    <m/>
    <m/>
    <m/>
    <n v="0"/>
    <n v="873.18"/>
    <s v="NO_CONCILIADO"/>
  </r>
  <r>
    <x v="12"/>
    <m/>
    <x v="12"/>
    <x v="17"/>
    <s v="B22540580002 "/>
    <s v="BOD"/>
    <n v="2254058"/>
    <m/>
    <s v="00099021001 DEP.DE CHEQ.AJENOS,RET.DE CAM.,CONCEPTO: INCAPACIDADES,DEP.: CAJA NACIONAL DE SALUD, PROCEDENCIA: BANCO UNION S.A., CHEQUE: 38132, FECHA DE EMISION:27/01/2025_x000a_DT - 065 - P - 0146"/>
    <m/>
    <m/>
    <m/>
    <m/>
    <m/>
    <m/>
    <n v="0"/>
    <n v="7249.8"/>
    <s v="NO_CONCILIADO"/>
  </r>
  <r>
    <x v="31"/>
    <m/>
    <x v="31"/>
    <x v="17"/>
    <s v="B22540590002 "/>
    <s v="BOD"/>
    <n v="2254059"/>
    <m/>
    <s v="00099021001 DEP.DE CHEQ.AJENOS,RET.DE CAM.,CONCEPTO: INCAPACIDADES,DEP.: CAJA NACIONAL DE SALUD, PROCEDENCIA: BANCO UNION S.A., CHEQUE: 38157, FECHA DE EMISION:27/01/2025_x000a_DT - 065 - P - 0144"/>
    <m/>
    <m/>
    <m/>
    <m/>
    <m/>
    <m/>
    <n v="0"/>
    <n v="23454.79"/>
    <s v="NO_CONCILIADO"/>
  </r>
  <r>
    <x v="31"/>
    <m/>
    <x v="31"/>
    <x v="17"/>
    <s v="B22540590002 "/>
    <s v="BOD"/>
    <n v="2254059"/>
    <m/>
    <s v="00099021001 DEP.DE CHEQ.AJENOS,RET.DE CAM.,CONCEPTO: INCAPACIDADES,DEP.: CAJA NACIONAL DE SALUD, PROCEDENCIA: BANCO UNION S.A., CHEQUE: 38157, FECHA DE EMISION:27/01/2025_x000a_DT - 065 - P - 0144"/>
    <m/>
    <m/>
    <m/>
    <m/>
    <m/>
    <m/>
    <n v="0"/>
    <n v="38139.57"/>
    <s v="NO_CONCILIADO"/>
  </r>
  <r>
    <x v="31"/>
    <m/>
    <x v="31"/>
    <x v="17"/>
    <s v="B22540590002 "/>
    <s v="BOD"/>
    <n v="2254059"/>
    <m/>
    <s v="00099021001 DEP.DE CHEQ.AJENOS,RET.DE CAM.,CONCEPTO: INCAPACIDADES,DEP.: CAJA NACIONAL DE SALUD, PROCEDENCIA: BANCO UNION S.A., CHEQUE: 38157, FECHA DE EMISION:27/01/2025_x000a_DT - 065 - P - 0144"/>
    <m/>
    <m/>
    <m/>
    <m/>
    <m/>
    <m/>
    <n v="0"/>
    <n v="25720.2"/>
    <s v="NO_CONCILIADO"/>
  </r>
  <r>
    <x v="9"/>
    <m/>
    <x v="9"/>
    <x v="17"/>
    <s v="B22541420002"/>
    <s v="BOD"/>
    <n v="2254142"/>
    <m/>
    <s v="00578012002 DEP.DE CHEQ.AJENOS,RET.DE CAM.,CONCEPTO: REVERSION,DEP.: BOLIVIANA DE AVIACION , PROCEDENCIA: BANCO UNION S.A., CHEQUE: 19308, FECHA DE EMISION:28/01/2025"/>
    <m/>
    <m/>
    <m/>
    <m/>
    <m/>
    <m/>
    <n v="0"/>
    <n v="2085.73"/>
    <s v="NO_CONCILIADO"/>
  </r>
  <r>
    <x v="9"/>
    <m/>
    <x v="9"/>
    <x v="17"/>
    <s v="B22541450002"/>
    <s v="BOD"/>
    <n v="2254145"/>
    <m/>
    <s v="00578012002 DEP.DE CHEQ.AJENOS,RET.DE CAM.,CONCEPTO: REVERSION,DEP.: BOLIVIANA DE AVIACION , PROCEDENCIA: BANCO UNION S.A., CHEQUE: 19309, FECHA DE EMISION:28/01/2025"/>
    <m/>
    <m/>
    <m/>
    <m/>
    <m/>
    <m/>
    <n v="0"/>
    <n v="630"/>
    <s v="NO_CONCILIADO"/>
  </r>
  <r>
    <x v="1"/>
    <m/>
    <x v="1"/>
    <x v="17"/>
    <s v="B22541470002"/>
    <s v="BOD"/>
    <n v="2254147"/>
    <m/>
    <s v="00099021001 DEP.DE CHEQ.AJENOS,RET.DE CAM.,CONCEPTO: DEPÓSITO,DEP.: CRISTIAN VILACAHUA PIMENTEL , PROCEDENCIA: BANCO UNION S.A., CHEQUE: 213456, FECHA DE EMISION:28/01/2025"/>
    <m/>
    <m/>
    <m/>
    <m/>
    <m/>
    <m/>
    <n v="0"/>
    <n v="4166.87"/>
    <s v="NO_CONCILIADO"/>
  </r>
  <r>
    <x v="45"/>
    <m/>
    <x v="45"/>
    <x v="17"/>
    <s v="Q21602400002"/>
    <s v="CRV"/>
    <n v="2160240"/>
    <m/>
    <s v="NUMERO DE LIBRETA CUT: 00572019202 OPERACIÓN E82 TRANSFERENCIA BDP FINPRO A LA CUT DESEMBOLSO 25 FINPRO 25 OP. 20024 IMPLEMENTACION DE LA PLANTA PISCICOLA EN LA AMAZONIA EMAPA"/>
    <m/>
    <m/>
    <m/>
    <m/>
    <m/>
    <m/>
    <n v="0"/>
    <n v="2230101.66"/>
    <s v="NO_CONCILIADO"/>
  </r>
  <r>
    <x v="28"/>
    <m/>
    <x v="28"/>
    <x v="17"/>
    <s v="G30073850003"/>
    <s v="COB"/>
    <n v="19598"/>
    <m/>
    <s v="PAGO A BID PRÉSTAMO 3060/BL-BO VCTO. 28-01-2025 POR CUENTA DE TGN , NTI. 019598 VALOR 28-01-2025 CAPITAL USD 883.236,01 INTERESES USD 560.586,91 CTA. 3987 CUENTA UNICA DEL TESORO LIB. 00099021001 REF.: COMISIONES BANCARIAS"/>
    <m/>
    <m/>
    <m/>
    <m/>
    <m/>
    <m/>
    <n v="10264.61"/>
    <n v="0"/>
    <s v="NO_CONCILIADO"/>
  </r>
  <r>
    <x v="24"/>
    <m/>
    <x v="24"/>
    <x v="17"/>
    <s v="Q21604590002"/>
    <s v="CRV"/>
    <n v="2160459"/>
    <m/>
    <s v="NUMERO DE LIBRETA CUT: 00383012001 OPERACIÓN E18 TRANSFERENCIA DEL SISTEMA FINANCIERO POR CUENTA DE TERCEROS A LA CUT PAGO POR CORRESPONDENCIA ORURO ENERO 2025 DE CRECER IFD"/>
    <m/>
    <m/>
    <m/>
    <m/>
    <m/>
    <m/>
    <n v="0"/>
    <n v="133"/>
    <s v="NO_CONCILIADO"/>
  </r>
  <r>
    <x v="28"/>
    <m/>
    <x v="28"/>
    <x v="17"/>
    <s v="G30075790003"/>
    <s v="COB"/>
    <n v="19542"/>
    <m/>
    <s v="PAGO A BID PRÉSTAMO 2450/BL-BO VCTO. 28-01-2025 POR CUENTA DE TGN , NTI. 019542 VALOR 28-01-2025 CAPITAL USD 279.430,17 INTERESES USD 171.592,81 CTA. 3987 CUENTA UNICA DEL TESORO LIB. 00099021001 REF.: COMISIONES BANCARIAS"/>
    <m/>
    <m/>
    <m/>
    <m/>
    <m/>
    <m/>
    <n v="3454"/>
    <n v="0"/>
    <s v="NO_CONCILIADO"/>
  </r>
  <r>
    <x v="17"/>
    <m/>
    <x v="17"/>
    <x v="17"/>
    <s v="G30077630001"/>
    <s v="CVD"/>
    <n v="3007763"/>
    <m/>
    <s v="COBRO COSTOS DE PAPELERIA SEGUN TRANSFERENCIA DEL EXTERIOR POR ORDEN DE OILY LUBRIFICANTES E QUIMICOS (BRAZIL RIO DE JANEIRO) REF.. CRED 5239304.22010 FECHA VALOR 27/01/2025 LIB. 00513062002 YPFB - EXPORTACIÓN DE GLP Y OTROS-BOLIVIANOS"/>
    <m/>
    <m/>
    <m/>
    <m/>
    <m/>
    <m/>
    <n v="60"/>
    <n v="0"/>
    <s v="NO_CONCILIADO"/>
  </r>
  <r>
    <x v="17"/>
    <m/>
    <x v="17"/>
    <x v="17"/>
    <s v="G30077650001"/>
    <s v="CVD"/>
    <n v="3007765"/>
    <m/>
    <s v="COBRO COSTOS DE PAPELERIA SEGUN TRANSFERENCIA DEL EXTERIOR POR ORDEN DE FIDEICOMISO HERCO-CKM (LIMA PERU) REF.. CRED URI/EMB 02-01 CISTERNA 2025 CONTRATO 48 FECHA VALOR 28/01/2025 LIB. 00513062002 YPFB - EXPORTACIÓN DE GLP Y OTROS-BOLIVIANOS"/>
    <m/>
    <m/>
    <m/>
    <m/>
    <m/>
    <m/>
    <n v="60"/>
    <n v="0"/>
    <s v="NO_CONCILIADO"/>
  </r>
  <r>
    <x v="14"/>
    <m/>
    <x v="14"/>
    <x v="17"/>
    <s v="Q21606000002"/>
    <s v="CRV"/>
    <n v="2160600"/>
    <m/>
    <s v="NUMERO DE LIBRETA CUT: 00099021001 OPERACIÓN E75 TRANSFERENCIA DE LA CUENTA FISCAL BUN A LA CUT EN MN TRANSF.FDOS.AL.BCB GOBIERNO AUTONOMO GUARANI CHARAGUA IYAMBAE CITE: TRI.OF.EXT.NÂ°34/2025 CUENTA CUT 3987 LIBRETA NÂ° 00099021001"/>
    <m/>
    <m/>
    <m/>
    <m/>
    <m/>
    <m/>
    <n v="0"/>
    <n v="0.42"/>
    <s v="NO_CONCILIADO"/>
  </r>
  <r>
    <x v="14"/>
    <m/>
    <x v="14"/>
    <x v="17"/>
    <s v="Q21605750002"/>
    <s v="CRV"/>
    <n v="2160575"/>
    <m/>
    <s v="NUMERO DE LIBRETA CUT: 00099021001 OPERACIÓN E75 TRANSFERENCIA DE LA CUENTA FISCAL BUN A LA CUT EN MN TRANSF.FDOS.AL.BCB GOBIERNO AUTONOMO MUNICIPAL UNCIA CITE: GAMU/SMAF/004-2025 CUENTA CUT 3987 LIBRETA NÂ°00099021001"/>
    <m/>
    <m/>
    <m/>
    <m/>
    <m/>
    <m/>
    <n v="0"/>
    <n v="35726.78"/>
    <s v="NO_CONCILIADO"/>
  </r>
  <r>
    <x v="14"/>
    <m/>
    <x v="14"/>
    <x v="17"/>
    <s v="Q21605770002"/>
    <s v="CRV"/>
    <n v="2160577"/>
    <m/>
    <s v="NUMERO DE LIBRETA CUT: 00099021001 OPERACIÓN E75 TRANSFERENCIA DE LA CUENTA FISCAL BUN A LA CUT EN MN TRANSF.FDOS,AL.BCB GOBIERNO AUTONOMO MUNICIPAL SUCRE, DIR.FINANCIERA CITE NÂ° 014/2025 CUENTA CUT 3987 LIBRETA NÂ° 00099021001"/>
    <m/>
    <m/>
    <m/>
    <m/>
    <m/>
    <m/>
    <n v="0"/>
    <n v="87448"/>
    <s v="NO_CONCILIADO"/>
  </r>
  <r>
    <x v="14"/>
    <m/>
    <x v="14"/>
    <x v="17"/>
    <s v="Q21606010002"/>
    <s v="CRV"/>
    <n v="2160601"/>
    <m/>
    <s v="NUMERO DE LIBRETA CUT: 00099021001 OPERACIÓN E75 TRANSFERENCIA DE LA CUENTA FISCAL BUN A LA CUT EN MN TRANSF.FDOS.AL.BCB GOBIERNO AUTONOMO MUNICIPAL POTOSI CITE: SAF-DF-TES-14/2025 CUENTA CUT 3987 LIBRETA NÂ°00099021001"/>
    <m/>
    <m/>
    <m/>
    <m/>
    <m/>
    <m/>
    <n v="0"/>
    <n v="45820.92"/>
    <s v="NO_CONCILIADO"/>
  </r>
  <r>
    <x v="14"/>
    <m/>
    <x v="14"/>
    <x v="17"/>
    <s v="Q21606020002"/>
    <s v="CRV"/>
    <n v="2160602"/>
    <m/>
    <s v="NUMERO DE LIBRETA CUT: 00099021001 OPERACIÓN E75 TRANSFERENCIA DE LA CUENTA FISCAL BUN A LA CUT EN MN TRANSF.FDOS,AL.BCB GOBIERNO AUTONOMO MUNICIPAL POTOSI CITE: SAF-DF-TES-13/2025 CUENTA CUT 3987 LIBRETA NÂ°00099021001"/>
    <m/>
    <m/>
    <m/>
    <m/>
    <m/>
    <m/>
    <n v="0"/>
    <n v="103826.64"/>
    <s v="NO_CONCILIADO"/>
  </r>
  <r>
    <x v="14"/>
    <m/>
    <x v="14"/>
    <x v="17"/>
    <s v="Q21606030002"/>
    <s v="CRV"/>
    <n v="2160603"/>
    <m/>
    <s v="NUMERO DE LIBRETA CUT: 00099021001 OPERACIÓN E75 TRANSFERENCIA DE LA CUENTA FISCAL BUN A LA CUT EN MN TRANSF.FDOS.AL.BCB GOBIERNO AUTONOMO MUNICIPAL DE CURVA CITE: GAMC/MAE/TMM/NÂ°32/2025 CUENTA CUT 3987 LIBRETA NÂ° 00099021001"/>
    <m/>
    <m/>
    <m/>
    <m/>
    <m/>
    <m/>
    <n v="0"/>
    <n v="93828.39"/>
    <s v="NO_CONCILIADO"/>
  </r>
  <r>
    <x v="14"/>
    <m/>
    <x v="14"/>
    <x v="17"/>
    <s v="Q21606050002"/>
    <s v="CRV"/>
    <n v="2160605"/>
    <m/>
    <s v="NUMERO DE LIBRETA CUT: 00099021001 OPERACIÓN E75 TRANSFERENCIA DE LA CUENTA FISCAL BUN A LA CUT EN MN TRANSF.FDOS.AL.BCB GOBIERNO AUTONOMO MUNICIPAL DE INQUISIVI CITE: GAMI/MAE/031/2025 CUENTA CUT 3987 LIBRETA NÂ° 00099021001"/>
    <m/>
    <m/>
    <m/>
    <m/>
    <m/>
    <m/>
    <n v="0"/>
    <n v="1683.91"/>
    <s v="NO_CONCILIADO"/>
  </r>
  <r>
    <x v="14"/>
    <m/>
    <x v="14"/>
    <x v="17"/>
    <s v="Q21606060002"/>
    <s v="CRV"/>
    <n v="2160606"/>
    <m/>
    <s v="NUMERO DE LIBRETA CUT: 00099021001 OPERACIÓN E75 TRANSFERENCIA DE LA CUENTA FISCAL BUN A LA CUT EN MN TRANSF.FDOS.AL.BCB GOBIERNO AUTONOMO MUNICIPAL DE GUANAY CITE: GAMG/MAE/VTY/NÂ° 014/2025 CUENTA CUT 3987 LIBRETA NÂ° 00099021001"/>
    <m/>
    <m/>
    <m/>
    <m/>
    <m/>
    <m/>
    <n v="0"/>
    <n v="0.04"/>
    <s v="NO_CONCILIADO"/>
  </r>
  <r>
    <x v="14"/>
    <m/>
    <x v="14"/>
    <x v="17"/>
    <s v="Q21606070002"/>
    <s v="CRV"/>
    <n v="2160607"/>
    <m/>
    <s v="NUMERO DE LIBRETA CUT: 00099021001 OPERACIÓN E75 TRANSFERENCIA DE LA CUENTA FISCAL BUN A LA CUT EN MN TRANSF.FDOS.AL.BCB GOBIERNO AUTONOMO MUNICIPAL DE GUANAY CITE: GAMG/MAE/VTY/NÂ° 013/2025 CUENTA CUT 3987 LIBRETA NÂ° 00099021001"/>
    <m/>
    <m/>
    <m/>
    <m/>
    <m/>
    <m/>
    <n v="0"/>
    <n v="377419.6"/>
    <s v="NO_CONCILIADO"/>
  </r>
  <r>
    <x v="17"/>
    <m/>
    <x v="17"/>
    <x v="17"/>
    <s v="G30082750001"/>
    <s v="CVD"/>
    <n v="3008275"/>
    <m/>
    <s v="COBRO COSTOS DE PAPELERIA SEGUN TRANSFERENCIA DEL EXTERIOR POR ORDEN DE CORPORACIÓN PARAGUAYA DISTRUBU DE DERIVADOS DE PETROLEO SA (ASUNCIÓN PARAGUAY) REF.: CRED ANTICIPO 150 TN GLP FECHA VALOR 28/01/2025 LIB. 00513062002 YPFB - EXPORTACIÓN DE GLP Y OTROS-BOLIVIANOS"/>
    <m/>
    <m/>
    <m/>
    <m/>
    <m/>
    <m/>
    <n v="60"/>
    <n v="0"/>
    <s v="NO_CONCILIADO"/>
  </r>
  <r>
    <x v="18"/>
    <m/>
    <x v="18"/>
    <x v="17"/>
    <s v="S11178250003"/>
    <s v="COB"/>
    <n v="1117825"/>
    <m/>
    <s v="||TRANSFERENCIA DE FONDOS S/G MENSAJES SWIFT NROS. 1462 Y 1472 DE LA FECHA Y NOTA CITE DGAC/10571/2024 DE F.14.03.2024 (HRE-TGL-4549) DE LA DIRECCION GENERAL DE AERONAUTICA CIVIL (SECTOR PÚBLICO). DEBITO DE LA LIBRETA 00117012001 DGAC, REPOSICIÓN DE ÚTILES DE ESCRITORIO"/>
    <m/>
    <m/>
    <m/>
    <m/>
    <m/>
    <m/>
    <n v="60"/>
    <n v="0"/>
    <s v="NO_CONCILIADO"/>
  </r>
  <r>
    <x v="28"/>
    <m/>
    <x v="28"/>
    <x v="17"/>
    <s v="S11178340001"/>
    <s v="COB"/>
    <n v="1117834"/>
    <m/>
    <s v="||COBRO DE UTILES POR REGULARIZACION DE NUESTRO REGISTRO TRANSITORIO SEGUN COMPROBANTE S-1117245 DEL 20-01-2025 POR COBRO DE COMISIONES QUE EFECTUA EL MUFG BANK LTD., POR PAGO DEL PRESTAMO JICA BV-P5, SEGUN NOTA MEFP/VTCP/DGCP/UODP/N° 063/2025 DEL 28-01-2025 LIBRETA NRO. 00099021001 TGN RECURSOS ORDINARIOS REF.: UTILES DE ESCRITORIO"/>
    <m/>
    <m/>
    <m/>
    <m/>
    <m/>
    <m/>
    <n v="60"/>
    <n v="0"/>
    <s v="NO_CONCILIADO"/>
  </r>
  <r>
    <x v="28"/>
    <m/>
    <x v="28"/>
    <x v="17"/>
    <s v="S11178350001"/>
    <s v="PTV"/>
    <n v="1117835"/>
    <m/>
    <s v="||TRANSFERENCIA DE FONDOS POR PARTE DEL TGN, PARA REDENCIÓN ANTICIPADA DE BONOS DEL TGN, SEGÚN NOTA MEFP/VTCP/DGCP/UODP/N° 067/2025 DE FECHA 28-01-2025 DEL MINISTERIO DE ECONOMÍA Y FINANZAS PÚBLICAS, LIBRETA 00099021001 TGN - RECURSOS ORDINARIOS  MONEDA NACIONAL LIBRETA 00099021001 TGN - RECURSOS ORDINARIOS  MONEDA NACIONAL"/>
    <m/>
    <m/>
    <m/>
    <m/>
    <m/>
    <m/>
    <n v="30138360.23"/>
    <n v="0"/>
    <s v="NO_CONCILIADO"/>
  </r>
  <r>
    <x v="72"/>
    <m/>
    <x v="72"/>
    <x v="17"/>
    <s v="S11178390003"/>
    <s v="COB"/>
    <n v="1117839"/>
    <m/>
    <s v="||TRANSFERENCIA DE FONDOS S/G MENSAJE SWIFT NRO. 1440, CORREO ELECTRONICO CON INFORMACION ADICIONAL DE LA FECHA Y NOTA CITE CAR/DGE-DNAF/N°0056/2024 DE F.11.03.2024. (HRE-TGL-4304) ENVIADA POR LA NAVEGACION AEREA Y AEROPUERTOS BOLIVIANOS (SECTOR PÚBLICO). DEBITO DE LA LIB. 00389012001 NAABOL- ADMINISTRACIÓN , REPOSICIÓN DE ÚTILES DE ESCRITORIO"/>
    <m/>
    <m/>
    <m/>
    <m/>
    <m/>
    <m/>
    <n v="60"/>
    <n v="0"/>
    <s v="NO_CONCILIADO"/>
  </r>
  <r>
    <x v="18"/>
    <m/>
    <x v="18"/>
    <x v="17"/>
    <s v="S11178400003"/>
    <s v="COB"/>
    <n v="1117840"/>
    <m/>
    <s v="||TRANSFERENCIA DE FONDOS SEGÚN MENSAJE SWIFT N°1439, CORREO ELECTRÓNICO DE LA FECHA Y NOTA CITE: DGAC/10571/2024 (HRE-TGL-4549) DE FECHA 14/03/2024 DE LA DIRECCIÓN GENERAL DE AERONÁUTICA CIVIL. (SECTOR PÚBLICO). DÉBITO DE LA LIBRETA 00117012001 DGAC, REPOSICIÓN DE ÚTILES DE ESCRITORIO."/>
    <m/>
    <m/>
    <m/>
    <m/>
    <m/>
    <m/>
    <n v="60"/>
    <n v="0"/>
    <s v="NO_CONCILIADO"/>
  </r>
  <r>
    <x v="48"/>
    <m/>
    <x v="48"/>
    <x v="17"/>
    <s v="J06266580002"/>
    <s v="ARC"/>
    <n v="10833830"/>
    <m/>
    <s v="REGISTRO POR LA DEVOLUCION DE RECURSOS NO EJECUTADOS EMERGENTE DE LA TRANSFERENCIA DEL PROGRAMA BOLIVIA CAMBIA GESTION 2024 DEL PROYECTO CONST. UNIDAD EDUCATIVA PUENTE VILLA YANACACHI DE ACUERDO A CONVENIO UPRE-CIF-IG 0100/2023 FIRMADO CON LA UNIDAD DE PROYECTOS ESPECIALES (UPRE) Y EL MUNICIPIO DE YANACACHI, DEPOSITO REALIZADO A CCF Nº 3987 CUENTA UNICA DEL TESORO LIBRETA Nº 00099021001 TGN RECURSOS ORDINARIOS POR EL AJUSTE DE SALDOS DE ACUERDO A EXTRACTO Y PAGOS REALIZADOS"/>
    <m/>
    <m/>
    <m/>
    <m/>
    <m/>
    <m/>
    <n v="0"/>
    <n v="11.87"/>
    <s v="NO_CONCILIADO"/>
  </r>
  <r>
    <x v="56"/>
    <m/>
    <x v="56"/>
    <x v="17"/>
    <s v="S11178060002"/>
    <s v="CRV"/>
    <n v="10000021636698"/>
    <m/>
    <s v="TRANSFERENCIA DE FONDOS DE DPTOS.DE ENCAJE LEGAL DEL SISTEMA FINANCIERO A DPTOS.CTES.DEL SECTOR PUBLICO S/G CITE' ACTA DE REUNIÓN M||EFP-BUSA-BCB DE FECHA 28/01/2025, TRANS. EN APLICACIÓN PROCESOS ANEXO 3X DE FECHA:24/01/2025 LOTE NRO:121981. TRANSFERENCIA A FONDOS A LA CUT CTA.:10000021636698"/>
    <m/>
    <m/>
    <m/>
    <m/>
    <m/>
    <m/>
    <n v="0"/>
    <n v="501"/>
    <s v="NO_CONCILIADO"/>
  </r>
  <r>
    <x v="20"/>
    <m/>
    <x v="20"/>
    <x v="17"/>
    <s v="S11178080002"/>
    <s v="CRV"/>
    <n v="10000026017645"/>
    <m/>
    <s v="TRANSFERENCIA DE FONDOS DE DPTOS.DE ENCAJE LEGAL DEL SISTEMA FINANCIERO A DPTOS.CTES.DEL SECTOR PUBLICO S/G CITE' ACTA DE REUNIÓN M||EFP-BUSA-BCB DE FECHA 28/01/2025, TRANS. EN APLICACIÓN PROCESOS ANEXO 3X DE FECHA:24/01/2025 LOTE NRO:121981. TRANSFERENCIA A FONDOS A LA CUT CTA.:10000026017645"/>
    <m/>
    <m/>
    <m/>
    <m/>
    <m/>
    <m/>
    <n v="0"/>
    <n v="44000"/>
    <s v="NO_CONCILIADO"/>
  </r>
  <r>
    <x v="78"/>
    <m/>
    <x v="78"/>
    <x v="17"/>
    <s v="S11178090002"/>
    <s v="CRV"/>
    <n v="10000028449820"/>
    <m/>
    <s v="TRANSFERENCIA DE FONDOS DE DPTOS.DE ENCAJE LEGAL DEL SISTEMA FINANCIERO A DPTOS.CTES.DEL SECTOR PUBLICO S/G CITE' ACTA DE REUNIÓN M||EFP-BUSA-BCB DE FECHA 28/01/2025, TRANS. EN APLICACIÓN PROCESOS ANEXO 3X DE FECHA:24/01/2025 LOTE NRO:121981. TRANSFERENCIA A FONDOS A LA CUT CTA.:10000028449820"/>
    <m/>
    <m/>
    <m/>
    <m/>
    <m/>
    <m/>
    <n v="0"/>
    <n v="3998.12"/>
    <s v="NO_CONCILIADO"/>
  </r>
  <r>
    <x v="34"/>
    <m/>
    <x v="34"/>
    <x v="17"/>
    <s v="S11178100002"/>
    <s v="CRV"/>
    <n v="10000028754013"/>
    <m/>
    <s v="TRANSFERENCIA DE FONDOS DE DPTOS.DE ENCAJE LEGAL DEL SISTEMA FINANCIERO A DPTOS.CTES.DEL SECTOR PUBLICO S/G CITE' ACTA DE REUNIÓN M||EFP-BUSA-BCB DE FECHA 28/01/2025, TRANS. EN APLICACIÓN PROCESOS ANEXO 3X DE FECHA:24/01/2025 LOTE NRO:121981. TRANSFERENCIA A FONDOS A LA CUT CTA.:10000028754013"/>
    <m/>
    <m/>
    <m/>
    <m/>
    <m/>
    <m/>
    <n v="0"/>
    <n v="2160"/>
    <s v="NO_CONCILIADO"/>
  </r>
  <r>
    <x v="3"/>
    <m/>
    <x v="3"/>
    <x v="17"/>
    <s v="S11178120002"/>
    <s v="CRV"/>
    <n v="10000041244041"/>
    <m/>
    <s v="TRANSFERENCIA DE FONDOS DE DPTOS.DE ENCAJE LEGAL DEL SISTEMA FINANCIERO A DPTOS.CTES.DEL SECTOR PUBLICO S/G CITE' ACTA DE REUNIÓN M||EFP-BUSA-BCB DE FECHA 28/01/2025, TRANS. EN APLICACIÓN PROCESOS ANEXO 3X DE FECHA:24/01/2025 LOTE NRO:121981. TRANSFERENCIA A FONDOS A LA CUT CTA.:10000041244041"/>
    <m/>
    <m/>
    <m/>
    <m/>
    <m/>
    <m/>
    <n v="0"/>
    <n v="39981.21"/>
    <s v="NO_CONCILIADO"/>
  </r>
  <r>
    <x v="34"/>
    <m/>
    <x v="34"/>
    <x v="18"/>
    <s v="O22544660002"/>
    <s v="BOD"/>
    <n v="2254466"/>
    <m/>
    <s v="00016011101 DEPOSITO DE EFECTIVO, DEPOSITANTE: LIBRERIA DEL MINISTERIO DE EDUCACION, CONCEPTO: VENTA DE MATERIAL BIBLIOGRAFICO Y/O MULTIMEDIA DE LA LIBRERIA DEL MINISTERIO DE EDUCACION, CUENTA DE DEPOSITO: CUENTA UNICA DEL TESORO"/>
    <m/>
    <m/>
    <m/>
    <m/>
    <m/>
    <m/>
    <n v="0"/>
    <n v="30.5"/>
    <s v="NO_CONCILIADO"/>
  </r>
  <r>
    <x v="1"/>
    <m/>
    <x v="1"/>
    <x v="18"/>
    <s v="O22544840002"/>
    <s v="BOD"/>
    <n v="2254484"/>
    <m/>
    <s v="00099021001 DEPOSITO DE EFECTIVO, DEPOSITANTE: DANIEL ALIZARES JAEN, CONCEPTO: DEV. RECRUSOS NO EJECUTADOS EN F.A., CUENTA DE DEPOSITO: CUENTA UNICA DEL TESORO"/>
    <m/>
    <m/>
    <m/>
    <m/>
    <m/>
    <m/>
    <n v="0"/>
    <n v="5400"/>
    <s v="NO_CONCILIADO"/>
  </r>
  <r>
    <x v="1"/>
    <m/>
    <x v="1"/>
    <x v="18"/>
    <s v="O22544850002"/>
    <s v="BOD"/>
    <n v="2254485"/>
    <m/>
    <s v="00099021001 DEPOSITO DE EFECTIVO, DEPOSITANTE: FREDDY ROJAS SORIA, CONCEPTO: DEV. RECRUSOS NO EJECUTADOS EN F.A., CUENTA DE DEPOSITO: CUENTA UNICA DEL TESORO"/>
    <m/>
    <m/>
    <m/>
    <m/>
    <m/>
    <m/>
    <n v="0"/>
    <n v="8280"/>
    <s v="NO_CONCILIADO"/>
  </r>
  <r>
    <x v="3"/>
    <m/>
    <x v="3"/>
    <x v="18"/>
    <s v="O22544890002"/>
    <s v="BOD"/>
    <n v="2254489"/>
    <m/>
    <s v="00046171101 DEPOSITO DE EFECTIVO, DEPOSITANTE: INQUIBOL SRL, CONCEPTO: SANCION, CUENTA DE DEPOSITO: CUENTA UNICA DEL TESORO"/>
    <m/>
    <m/>
    <m/>
    <m/>
    <m/>
    <m/>
    <n v="0"/>
    <n v="10000"/>
    <s v="NO_CONCILIADO"/>
  </r>
  <r>
    <x v="79"/>
    <m/>
    <x v="79"/>
    <x v="18"/>
    <s v="O22544960002"/>
    <s v="BOD"/>
    <n v="2254496"/>
    <m/>
    <s v="00293014201 DEPOSITO DE EFECTIVO, DEPOSITANTE: IBEX EXPRESS LTDA, CONCEPTO: DEV. SALDO, CUENTA DE DEPOSITO: CUENTA UNICA DEL TESORO"/>
    <m/>
    <m/>
    <m/>
    <m/>
    <m/>
    <m/>
    <n v="0"/>
    <n v="206"/>
    <s v="NO_CONCILIADO"/>
  </r>
  <r>
    <x v="24"/>
    <m/>
    <x v="24"/>
    <x v="18"/>
    <s v="O22545060002"/>
    <s v="BOD"/>
    <n v="2254506"/>
    <m/>
    <s v="00383012001 DEPOSITO DE EFECTIVO, DEPOSITANTE: MIGUEL ANGEL CASTRO SALAZAR, CONCEPTO: PAGO CASILLA N°1506N GESTION 2025, CUENTA DE DEPOSITO: CUENTA UNICA DEL TESORO"/>
    <m/>
    <m/>
    <m/>
    <m/>
    <m/>
    <m/>
    <n v="0"/>
    <n v="420"/>
    <s v="NO_CONCILIADO"/>
  </r>
  <r>
    <x v="3"/>
    <m/>
    <x v="3"/>
    <x v="18"/>
    <s v="O22545420002"/>
    <s v="BOD"/>
    <n v="2254542"/>
    <m/>
    <s v="00046171101 DEPOSITO DE EFECTIVO, DEPOSITANTE: LOBA IMPORT EXPORT SRL, CONCEPTO: SANCION PECUNIARIA, CUENTA DE DEPOSITO: CUENTA UNICA DEL TESORO"/>
    <m/>
    <m/>
    <m/>
    <m/>
    <m/>
    <m/>
    <n v="0"/>
    <n v="5000"/>
    <s v="NO_CONCILIADO"/>
  </r>
  <r>
    <x v="15"/>
    <m/>
    <x v="15"/>
    <x v="18"/>
    <s v="O22545440002"/>
    <s v="BOD"/>
    <n v="2254544"/>
    <m/>
    <s v="00283022001 DEPOSITO DE EFECTIVO, DEPOSITANTE: ADUANA NACIONAL, CONCEPTO: DEVOLUCION SALDO NO EJECUTADO C-31 N°356.1 GESTION 2024 SERVICIO DE FOTOCOPIAS Y ANILLADOS, CUENTA DE DEPOSITO: CUENTA UNICA DEL TESORO"/>
    <m/>
    <m/>
    <m/>
    <m/>
    <m/>
    <m/>
    <n v="0"/>
    <n v="0.02"/>
    <s v="NO_CONCILIADO"/>
  </r>
  <r>
    <x v="1"/>
    <m/>
    <x v="1"/>
    <x v="18"/>
    <s v="O22545500002"/>
    <s v="BOD"/>
    <n v="2254550"/>
    <m/>
    <s v="00099021001 DEPOSITO DE EFECTIVO, DEPOSITANTE: REYNALDO ZEBALLOS CALLISAYA, CONCEPTO: DEV. AGUINALDO 2023 ITEM :82505, CUENTA DE DEPOSITO: CUENTA UNICA DEL TESORO"/>
    <m/>
    <m/>
    <m/>
    <m/>
    <m/>
    <m/>
    <n v="0"/>
    <n v="6290.03"/>
    <s v="NO_CONCILIADO"/>
  </r>
  <r>
    <x v="1"/>
    <m/>
    <x v="1"/>
    <x v="18"/>
    <s v="O22545650002"/>
    <s v="BOD"/>
    <n v="2254565"/>
    <m/>
    <s v="00099021001 DEPOSITO DE EFECTIVO, DEPOSITANTE: MARCO ANTONIO GONZALES ANGULO, CONCEPTO: DEV. VIATICOS, CUENTA DE DEPOSITO: CUENTA UNICA DEL TESORO"/>
    <m/>
    <m/>
    <m/>
    <m/>
    <m/>
    <m/>
    <n v="0"/>
    <n v="480"/>
    <s v="NO_CONCILIADO"/>
  </r>
  <r>
    <x v="17"/>
    <m/>
    <x v="17"/>
    <x v="18"/>
    <s v="O22545740002"/>
    <s v="BOD"/>
    <n v="2254574"/>
    <m/>
    <s v="00513132001 DEPOSITO DE EFECTIVO, DEPOSITANTE: LUIS FERNANDO VERAZAIN PATIÑO, CONCEPTO: DEVOLUCION POR PAGO EN DEMASIA SERVICIO CONSULTORIA DE LINEA CORRESPONDIENTE A NOVIEMBRE 2024, CUENTA DE DEPOSITO: CUENTA UNICA DEL TESORO"/>
    <m/>
    <m/>
    <m/>
    <m/>
    <m/>
    <m/>
    <n v="0"/>
    <n v="1624.2"/>
    <s v="NO_CONCILIADO"/>
  </r>
  <r>
    <x v="47"/>
    <m/>
    <x v="47"/>
    <x v="18"/>
    <s v="O22545810002"/>
    <s v="BOD"/>
    <n v="2254581"/>
    <m/>
    <s v="00099021001 DEPOSITO DE EFECTIVO, DEPOSITANTE: CHOQUE GUTIERREZ DAVID CI: 5788971, CONCEPTO: DEVOLUCION DE PAGO EN EXCESO POR PAGO DE BONO REFRIGERIO DE FECHA 15/ABR/2024, CUENTA DE DEPOSITO: CUENTA UNICA DEL TESORO/DJBR"/>
    <m/>
    <m/>
    <m/>
    <m/>
    <m/>
    <m/>
    <n v="0"/>
    <n v="18"/>
    <s v="NO_CONCILIADO"/>
  </r>
  <r>
    <x v="47"/>
    <m/>
    <x v="47"/>
    <x v="18"/>
    <s v="O22545850002"/>
    <s v="BOD"/>
    <n v="2254585"/>
    <m/>
    <s v="00099021001 DEPOSITO DE EFECTIVO, DEPOSITANTE: ARAMAYO JUAN MAURICIO CI: 5803206, CONCEPTO: DEVOLUCION DE PAGO EN EXCESO POR PAGO DE BONO REFRIGERIO DE FECHA 15/ABR/2024, CUENTA DE DEPOSITO: CUENTA UNICA DEL TESORO/DJBR"/>
    <m/>
    <m/>
    <m/>
    <m/>
    <m/>
    <m/>
    <n v="0"/>
    <n v="18"/>
    <s v="NO_CONCILIADO"/>
  </r>
  <r>
    <x v="1"/>
    <m/>
    <x v="1"/>
    <x v="18"/>
    <s v="O22545880002"/>
    <s v="BOD"/>
    <n v="2254588"/>
    <m/>
    <s v="00099021001 DEPOSITO DE EFECTIVO, DEPOSITANTE: SILVANA ROJAS PANOZO CI: 4269321, CONCEPTO: DEVOLUCION DE PAGO EN EXCESO POR PAGO DE BONO REFRIGERIO DE FECHA 12/DIC/2023, CUENTA DE DEPOSITO: CUENTA UNICA DEL TESORO"/>
    <m/>
    <m/>
    <m/>
    <m/>
    <m/>
    <m/>
    <n v="0"/>
    <n v="18"/>
    <s v="NO_CONCILIADO"/>
  </r>
  <r>
    <x v="47"/>
    <m/>
    <x v="47"/>
    <x v="18"/>
    <s v="O22545890002"/>
    <s v="BOD"/>
    <n v="2254589"/>
    <m/>
    <s v="00099021001 DEPOSITO DE EFECTIVO, DEPOSITANTE: CHOQUE MURILLO MABEL TANIA, CONCEPTO: DEVOLUCION DE PAGO EN EXCESO POR PAGO DE BONO REFRIGERIO DE FECHA 15/ABR/2024, CUENTA DE DEPOSITO: CUENTA UNICA DEL TESORO/DJBR"/>
    <m/>
    <m/>
    <m/>
    <m/>
    <m/>
    <m/>
    <n v="0"/>
    <n v="18"/>
    <s v="NO_CONCILIADO"/>
  </r>
  <r>
    <x v="1"/>
    <m/>
    <x v="1"/>
    <x v="18"/>
    <s v="O22545930002"/>
    <s v="BOD"/>
    <n v="2254593"/>
    <m/>
    <s v="00099021001 DEPOSITO DE EFECTIVO, DEPOSITANTE: WENDY SHIRLEY GUISBERT SANCHEZ CI 2684990, CONCEPTO: DEPÓSITO POR EXCEDENTE POR TOPE SALARIAL, CUENTA DE DEPOSITO: CUENTA UNICA DEL TESORO"/>
    <m/>
    <m/>
    <m/>
    <m/>
    <m/>
    <m/>
    <n v="0"/>
    <n v="679.03"/>
    <s v="NO_CONCILIADO"/>
  </r>
  <r>
    <x v="11"/>
    <m/>
    <x v="11"/>
    <x v="18"/>
    <s v="O22546040002"/>
    <s v="BOD"/>
    <n v="2254604"/>
    <m/>
    <s v="00599012001 DEPOSITO DE EFECTIVO, DEPOSITANTE: BRUNO RICHARD MALDONADO TAMAYO, CONCEPTO: AGUA DICIEMBRE 2024, CUENTA DE DEPOSITO: CUENTA UNICA DEL TESORO"/>
    <m/>
    <m/>
    <m/>
    <m/>
    <m/>
    <m/>
    <n v="0"/>
    <n v="216"/>
    <s v="NO_CONCILIADO"/>
  </r>
  <r>
    <x v="80"/>
    <m/>
    <x v="80"/>
    <x v="18"/>
    <s v="O22546150002"/>
    <s v="BOD"/>
    <n v="2254615"/>
    <m/>
    <s v="00099021001 DEPOSITO DE EFECTIVO, DEPOSITANTE: CIRO RAUL QUIAPE CALLOCOSI - UPEA, CONCEPTO: DEV. RECURSO CONVENIO INTERINSTITUCIONAL FINANCIAMIENTO N °21 PROY CUENCA PARANI, CUENTA DE DEPOSITO: CUENTA UNICA DEL TESORO"/>
    <m/>
    <m/>
    <m/>
    <m/>
    <m/>
    <m/>
    <n v="0"/>
    <n v="295914.15000000002"/>
    <s v="NO_CONCILIADO"/>
  </r>
  <r>
    <x v="23"/>
    <m/>
    <x v="23"/>
    <x v="18"/>
    <s v="O22546180002"/>
    <s v="BOD"/>
    <n v="2254618"/>
    <m/>
    <s v="00086044201 DEPOSITO DE EFECTIVO, DEPOSITANTE: SIST. RIEGO ZONA NORTE POCOATA BAJA-ARANI, CONCEPTO: CONTRAPARTE PROGRAMA RUMBO-ALUISO ROJAS DESCONZI, CUENTA DE DEPOSITO: CUENTA UNICA DEL TESORO"/>
    <m/>
    <m/>
    <m/>
    <m/>
    <m/>
    <m/>
    <n v="0"/>
    <n v="3063"/>
    <s v="NO_CONCILIADO"/>
  </r>
  <r>
    <x v="3"/>
    <m/>
    <x v="3"/>
    <x v="18"/>
    <s v="O22546190002"/>
    <s v="BOD"/>
    <n v="2254619"/>
    <m/>
    <s v="00046171101 DEPOSITO DE EFECTIVO, DEPOSITANTE: IMPORTADORA LOGMARK ESAPRO SA, CONCEPTO: PAGO DE MULTA, CUENTA DE DEPOSITO: CUENTA UNICA DEL TESORO"/>
    <m/>
    <m/>
    <m/>
    <m/>
    <m/>
    <m/>
    <n v="0"/>
    <n v="1666"/>
    <s v="NO_CONCILIADO"/>
  </r>
  <r>
    <x v="23"/>
    <m/>
    <x v="23"/>
    <x v="18"/>
    <s v="O22546200002"/>
    <s v="BOD"/>
    <n v="2254620"/>
    <m/>
    <s v="00086044201 DEPOSITO DE EFECTIVO, DEPOSITANTE: SISTEMA DE RIEGO VILLA FLORES-ARANI, CONCEPTO: CONTRAPARTE PROGRAMA RUMBO, CUENTA DE DEPOSITO: CUENTA UNICA DEL TESORO"/>
    <m/>
    <m/>
    <m/>
    <m/>
    <m/>
    <m/>
    <n v="0"/>
    <n v="4689"/>
    <s v="NO_CONCILIADO"/>
  </r>
  <r>
    <x v="3"/>
    <m/>
    <x v="3"/>
    <x v="18"/>
    <s v="O22546210002"/>
    <s v="BOD"/>
    <n v="2254621"/>
    <m/>
    <s v="00046171101 DEPOSITO DE EFECTIVO, DEPOSITANTE: MARIA LUISA ALIAGA MAMANI, CONCEPTO: PAGO SANCION PECUNIARIA IMPUESTA A MEDLYCAREUSA BOLIVIA. TITULAR MARIA LUISA ALIAGA MAMANI, CUENTA DE DEPOSITO: CUENTA UNICA DEL TESORO"/>
    <m/>
    <m/>
    <m/>
    <m/>
    <m/>
    <m/>
    <n v="0"/>
    <n v="1000"/>
    <s v="NO_CONCILIADO"/>
  </r>
  <r>
    <x v="24"/>
    <m/>
    <x v="24"/>
    <x v="18"/>
    <s v="O22546470002"/>
    <s v="BOD"/>
    <n v="2254647"/>
    <m/>
    <s v="00383012001 DEPOSITO DE EFECTIVO, DEPOSITANTE: RIVECO CONSTRUCCIONES S.R.L., CONCEPTO: PAGO SERVICIOS PERIODO DICIEMBRE GESTION 2024, CUENTA DE DEPOSITO: CUENTA UNICA DEL TESORO"/>
    <m/>
    <m/>
    <m/>
    <m/>
    <m/>
    <m/>
    <n v="0"/>
    <n v="5177.5"/>
    <s v="NO_CONCILIADO"/>
  </r>
  <r>
    <x v="1"/>
    <m/>
    <x v="1"/>
    <x v="18"/>
    <s v="O22546620002"/>
    <s v="BOD"/>
    <n v="2254662"/>
    <m/>
    <s v="00099021001 DEPOSITO DE EFECTIVO, DEPOSITANTE: NILDA QUISPE CHAIÑA, CONCEPTO: MULTA POR INCUMPLIMIENTO AL PLAZO DE ENTREGA DE BIENES, CUENTA DE DEPOSITO: CUENTA UNICA DEL TESORO"/>
    <m/>
    <m/>
    <m/>
    <m/>
    <m/>
    <m/>
    <n v="0"/>
    <n v="650.4"/>
    <s v="NO_CONCILIADO"/>
  </r>
  <r>
    <x v="23"/>
    <m/>
    <x v="23"/>
    <x v="18"/>
    <s v="O22546640002"/>
    <s v="BOD"/>
    <n v="2254664"/>
    <m/>
    <s v="00086107013 DEPOSITO DE EFECTIVO, DEPOSITANTE: PABLO CHOQUE CUSI, CONCEPTO: DEV. REFRIGERIO, CUENTA DE DEPOSITO: CUENTA UNICA DEL TESORO"/>
    <m/>
    <m/>
    <m/>
    <m/>
    <m/>
    <m/>
    <n v="0"/>
    <n v="595"/>
    <s v="NO_CONCILIADO"/>
  </r>
  <r>
    <x v="3"/>
    <m/>
    <x v="3"/>
    <x v="18"/>
    <s v="O22546720002"/>
    <s v="BOD"/>
    <n v="2254672"/>
    <m/>
    <s v="00046171101 DEPOSITO DE EFECTIVO, DEPOSITANTE: JAIME GUILLEN ORTEGA, CONCEPTO: MULTA PECUNIARIA POR INFRACCION, CUENTA DE DEPOSITO: CUENTA UNICA DEL TESORO"/>
    <m/>
    <m/>
    <m/>
    <m/>
    <m/>
    <m/>
    <n v="0"/>
    <n v="5000"/>
    <s v="NO_CONCILIADO"/>
  </r>
  <r>
    <x v="24"/>
    <m/>
    <x v="24"/>
    <x v="18"/>
    <s v="B22544970002"/>
    <s v="BOD"/>
    <n v="2254497"/>
    <m/>
    <s v="00383012001 DEP.DE CHEQ.AJENOS,RET.DE CAM.,CONCEPTO: REEMBOLSO AGENCIA BOLIVIANA DE CORREOS,DEP.: CAJA DE SALUD CORDES , PROCEDENCIA: BANCO UNION S.A., CHEQUE: 45261, FECHA DE EMISION:28/01/2025"/>
    <m/>
    <m/>
    <m/>
    <m/>
    <m/>
    <m/>
    <n v="0"/>
    <n v="1801"/>
    <s v="NO_CONCILIADO"/>
  </r>
  <r>
    <x v="60"/>
    <m/>
    <x v="60"/>
    <x v="18"/>
    <s v="B22544980002"/>
    <s v="BOD"/>
    <n v="2254498"/>
    <m/>
    <s v="00099021001 DEP.DE CHEQ.AJENOS,RET.DE CAM.,CONCEPTO: REEMBOLSO AGENCIA BOLIVIANA DE ENERGIA NUCLEAR,DEP.: CAJA DE SALUD CORDES , PROCEDENCIA: BANCO UNION S.A., CHEQUE: 45233, FECHA DE EMISION:31/12/2024"/>
    <m/>
    <m/>
    <m/>
    <m/>
    <m/>
    <m/>
    <n v="0"/>
    <n v="158488.64000000001"/>
    <s v="NO_CONCILIADO"/>
  </r>
  <r>
    <x v="23"/>
    <m/>
    <x v="23"/>
    <x v="18"/>
    <s v="B22545000002"/>
    <s v="BOD"/>
    <n v="2254500"/>
    <m/>
    <s v="00099021001 DEP.DE CHEQ.AJENOS,RET.DE CAM.,CONCEPTO: REEMBOLSO MINISTERIO DE MEDIO AMBIENTE Y AGUA,DEP.: CAJA DE SALUD CORDES , PROCEDENCIA: BANCO UNION S.A., CHEQUE: 45243, FECHA DE EMISION:31/12/2024"/>
    <m/>
    <m/>
    <m/>
    <m/>
    <m/>
    <m/>
    <n v="0"/>
    <n v="2028.26"/>
    <s v="NO_CONCILIADO"/>
  </r>
  <r>
    <x v="81"/>
    <m/>
    <x v="81"/>
    <x v="18"/>
    <s v="B22545090002"/>
    <s v="BOD"/>
    <n v="2254509"/>
    <m/>
    <s v="00423012001 DEP.DE CHEQ.AJENOS,RET.DE CAM.,CONCEPTO: CONVENIO INTERINSTITUCIONAL,DEP.: UNIVALLE SA , PROCEDENCIA: BANCO NACIONAL DE BOLIVIA S.A., CHEQUE: 7738, FECHA DE EMISION:24/01/2025"/>
    <m/>
    <m/>
    <m/>
    <m/>
    <m/>
    <m/>
    <n v="0"/>
    <n v="4454.3999999999996"/>
    <s v="NO_CONCILIADO"/>
  </r>
  <r>
    <x v="23"/>
    <m/>
    <x v="23"/>
    <x v="18"/>
    <s v="B22545430002"/>
    <s v="BOD"/>
    <n v="2254543"/>
    <m/>
    <s v="00086031101 DEP.DE CHEQ.AJENOS,RET.DE CAM.,CONCEPTO: RECAUDACION SISCO DE OCTUBRE/24,DEP.: SERNAP PN CARRASCO , PROCEDENCIA: BANCO UNION S.A., CHEQUE: 1591, FECHA DE EMISION:16/01/2025"/>
    <m/>
    <m/>
    <m/>
    <m/>
    <m/>
    <m/>
    <n v="0"/>
    <n v="1775"/>
    <s v="NO_CONCILIADO"/>
  </r>
  <r>
    <x v="81"/>
    <m/>
    <x v="81"/>
    <x v="18"/>
    <s v="B22545110002"/>
    <s v="BOD"/>
    <n v="2254511"/>
    <m/>
    <s v="00423012001 DEP.DE CHEQ.AJENOS,RET.DE CAM.,CONCEPTO: CONVENIO INTERINSTITUCIONAL,DEP.: UNIVALLE SA , PROCEDENCIA: BANCO NACIONAL DE BOLIVIA S.A., CHEQUE: 7737, FECHA DE EMISION:24/01/2025"/>
    <m/>
    <m/>
    <m/>
    <m/>
    <m/>
    <m/>
    <n v="0"/>
    <n v="4176"/>
    <s v="NO_CONCILIADO"/>
  </r>
  <r>
    <x v="56"/>
    <m/>
    <x v="56"/>
    <x v="18"/>
    <s v="B22545230002"/>
    <s v="BOD"/>
    <n v="2254523"/>
    <m/>
    <s v="00155010001 DEP.DE CHEQ.AJENOS,RET.DE CAM.,CONCEPTO: ACREDITACION DE FIANZA ECONOMICA ABG. WENDY GISELA SANCHEZ GONZALES,DEP.: DIRNOPLU , PROCEDENCIA: BANCO UNION S.A., CHEQUE: 1034, FECHA DE EMISION:28/01/2025"/>
    <m/>
    <m/>
    <m/>
    <m/>
    <m/>
    <m/>
    <n v="0"/>
    <n v="118100"/>
    <s v="NO_CONCILIADO"/>
  </r>
  <r>
    <x v="23"/>
    <m/>
    <x v="23"/>
    <x v="18"/>
    <s v="B22545410002"/>
    <s v="BOD"/>
    <n v="2254541"/>
    <m/>
    <s v="00086031101 DEP.DE CHEQ.AJENOS,RET.DE CAM.,CONCEPTO: RECAUDACION SISCO DE DICIEMBRE/2024,DEP.: SERNAP PN CARRASCO , PROCEDENCIA: BANCO UNION S.A., CHEQUE: 1590, FECHA DE EMISION:31/12/2024"/>
    <m/>
    <m/>
    <m/>
    <m/>
    <m/>
    <m/>
    <n v="0"/>
    <n v="1620"/>
    <s v="NO_CONCILIADO"/>
  </r>
  <r>
    <x v="65"/>
    <m/>
    <x v="65"/>
    <x v="18"/>
    <s v="B22545680002"/>
    <s v="BOD"/>
    <n v="2254568"/>
    <m/>
    <s v="00041011103 DEP.DE CHEQ.AJENOS,RET.DE CAM.,CONCEPTO: DEPÓSITOS REALIZADOS PARA LA EMISION DE AUTORIZACIONES PREVIAS DE IMPORTACION - DICIEMBRE 2024,DEP.: MDPYEP , PROCEDENCIA: BANCO UNION S.A., CHEQUE: 1355, FECHA DE EMISION:23/01/2025"/>
    <m/>
    <m/>
    <m/>
    <m/>
    <m/>
    <m/>
    <n v="0"/>
    <n v="259060"/>
    <s v="NO_CONCILIADO"/>
  </r>
  <r>
    <x v="43"/>
    <m/>
    <x v="43"/>
    <x v="18"/>
    <s v="B22545690002"/>
    <s v="BOD"/>
    <n v="2254569"/>
    <m/>
    <s v="00595012002 DEP.DE CHEQ.AJENOS,RET.DE CAM.,CONCEPTO: DEV. BAJAS POR INCAPACIDAD TEMPORAL,DEP.: CAJA DE SALUD DE LA BANCA PRIVADA , PROCEDENCIA: BANCO NACIONAL DE BOLIVIA S.A., CHEQUE: 7235642, FECHA DE EMISION:30/12/2024"/>
    <m/>
    <m/>
    <m/>
    <m/>
    <m/>
    <m/>
    <n v="0"/>
    <n v="2558.25"/>
    <s v="NO_CONCILIADO"/>
  </r>
  <r>
    <x v="65"/>
    <m/>
    <x v="65"/>
    <x v="18"/>
    <s v="B22545700002"/>
    <s v="BOD"/>
    <n v="2254570"/>
    <m/>
    <s v="00041011104 DEP.DE CHEQ.AJENOS,RET.DE CAM.,CONCEPTO: DEPÓSITOS REALIZADOS PARA LA EMISION DE CERTIFICACION HECHO EN BOLIVIA - DICIEMBRE 2024,DEP.: MDPYEP , PROCEDENCIA: BANCO UNION S.A., CHEQUE: 1356, FECHA DE EMISION:23/01/2025"/>
    <m/>
    <m/>
    <m/>
    <m/>
    <m/>
    <m/>
    <n v="0"/>
    <n v="33750"/>
    <s v="NO_CONCILIADO"/>
  </r>
  <r>
    <x v="43"/>
    <m/>
    <x v="43"/>
    <x v="18"/>
    <s v="B22545710002"/>
    <s v="BOD"/>
    <n v="2254571"/>
    <m/>
    <s v="00595012002 DEP.DE CHEQ.AJENOS,RET.DE CAM.,CONCEPTO: DEV. BAJAS POR INCAPACIDAD TEMPORAL,DEP.: CAJA DE SALUD DE LA BANCA PRIVADA , PROCEDENCIA: BANCO NACIONAL DE BOLIVIA S.A., CHEQUE: 4197407, FECHA DE EMISION:30/12/2024"/>
    <m/>
    <m/>
    <m/>
    <m/>
    <m/>
    <m/>
    <n v="0"/>
    <n v="13166.1"/>
    <s v="NO_CONCILIADO"/>
  </r>
  <r>
    <x v="27"/>
    <m/>
    <x v="27"/>
    <x v="18"/>
    <s v="B22545720002"/>
    <s v="BOD"/>
    <n v="2254572"/>
    <m/>
    <s v="00291012008 DEP.DE CHEQ.AJENOS,RET.DE CAM.,CONCEPTO: GIRO DEL INTERIOR,DEP.: GUIDO CAMPOS VILLANUEVA , PROCEDENCIA: BANCO UNION S.A., CHEQUE: 213461, FECHA DE EMISION:29/01/2025"/>
    <m/>
    <m/>
    <m/>
    <m/>
    <m/>
    <m/>
    <n v="0"/>
    <n v="16486.060000000001"/>
    <s v="NO_CONCILIADO"/>
  </r>
  <r>
    <x v="43"/>
    <m/>
    <x v="43"/>
    <x v="18"/>
    <s v="B22545730002"/>
    <s v="BOD"/>
    <n v="2254573"/>
    <m/>
    <s v="00595012002 DEP.DE CHEQ.AJENOS,RET.DE CAM.,CONCEPTO: DEV. BAJAS POR INCAPACIDAD TEMPORAL,DEP.: CAJA DE SALUD DE LA BANCA PRIVADA , PROCEDENCIA: BANCO NACIONAL DE BOLIVIA S.A., CHEQUE: 4197380, FECHA DE EMISION:30/12/2024"/>
    <m/>
    <m/>
    <m/>
    <m/>
    <m/>
    <m/>
    <n v="0"/>
    <n v="13986.2"/>
    <s v="NO_CONCILIADO"/>
  </r>
  <r>
    <x v="14"/>
    <m/>
    <x v="14"/>
    <x v="18"/>
    <s v="Q21612170002"/>
    <s v="CRV"/>
    <n v="2161217"/>
    <m/>
    <s v="NUMERO DE LIBRETA CUT: 00099021001 OPERACIÓN E75 TRANSFERENCIA DE LA CUENTA FISCAL BUN A LA CUT EN MN TRANSF.FDOS.AL.BCB UNIVERSIDAD AUTONOMA JUAN MISAEL SARACHO, CITE: UNIV.SGAF.FIN.OF.04/2025 CUENTA CUT 3987 LIBRETA NÂ° 00099021001"/>
    <m/>
    <m/>
    <m/>
    <m/>
    <m/>
    <m/>
    <n v="0"/>
    <n v="14547.14"/>
    <s v="NO_CONCILIADO"/>
  </r>
  <r>
    <x v="14"/>
    <m/>
    <x v="14"/>
    <x v="18"/>
    <s v="Q21612190002"/>
    <s v="CRV"/>
    <n v="2161219"/>
    <m/>
    <s v="NUMERO DE LIBRETA CUT: 00099021001 OPERACIÓN E75 TRANSFERENCIA DE LA CUENTA FISCAL BUN A LA CUT EN MN TRANSF.FDOS.AL.BCB UNIVERSIDAD AUTONOMA JUAN MISAEL SARACHO, CITE: UNIV.SGAF.FIN.OF.05/2025 CUENTA CUT 3987 LIBRETA NÂ° 00099021001"/>
    <m/>
    <m/>
    <m/>
    <m/>
    <m/>
    <m/>
    <n v="0"/>
    <n v="12080"/>
    <s v="NO_CONCILIADO"/>
  </r>
  <r>
    <x v="17"/>
    <m/>
    <x v="17"/>
    <x v="18"/>
    <s v="G30099750001"/>
    <s v="CVD"/>
    <n v="3009975"/>
    <m/>
    <s v="COBRO COSTOS DE PAPELERIA SEGUN TRANSFERENCIA DEL EXTERIOR POR ORDEN DE FIDEICOMISO HERCO-CKM (LIMA PERÚ) REF.: CRED URI/EMB 03-03 CISTERNAS CONTRATO 48 FECHA VALOR 29/01/2025 LIB. 00513062002 YPFB - EXPORTACIÓN DE GLP Y OTROS-BOLIVIANOS"/>
    <m/>
    <m/>
    <m/>
    <m/>
    <m/>
    <m/>
    <n v="60"/>
    <n v="0"/>
    <s v="NO_CONCILIADO"/>
  </r>
  <r>
    <x v="17"/>
    <m/>
    <x v="17"/>
    <x v="18"/>
    <s v="G30099770001"/>
    <s v="CVD"/>
    <n v="3009977"/>
    <m/>
    <s v="COBRO COSTOS DE PAPELERIA SEGUN TRANSFERENCIA DEL EXTERIOR POR ORDEN DE MTX COMERCIALIZADORA DE GAS (BRAZIL SAO PAULO) REF.: CRED INV PPA-MTX-14/25 FECHA VALOR 28/01/2025 LIB. 00513012015 YPFB-HEROES DEL CHACO-BS"/>
    <m/>
    <m/>
    <m/>
    <m/>
    <m/>
    <m/>
    <n v="60"/>
    <n v="0"/>
    <s v="NO_CONCILIADO"/>
  </r>
  <r>
    <x v="72"/>
    <m/>
    <x v="72"/>
    <x v="18"/>
    <s v="S11179290003"/>
    <s v="COB"/>
    <n v="1117929"/>
    <m/>
    <s v="||TRANSFERENCIA DE FONDOS S/G MENSAJES SWIFTS NROS. 1535-1539 EN ATENCIÓN A NOTA CITE: CAR/DGE-DNAF N°0056/2024 DE FECHA 11/3/2024 (HRE-TGL-4304) ENVIADA POR NAVEGACIÓN AÉREA Y AEROPUERTOS BOLIVIANOS (SECTOR PÚBLICO). DEBITO DE LA LIBRETA 00389012001 NAABOL-ADMINISTRACIÓN CENTRAL, COBRO DE ÚTILES DE ESCRITORIO."/>
    <m/>
    <m/>
    <m/>
    <m/>
    <m/>
    <m/>
    <n v="60"/>
    <n v="0"/>
    <s v="NO_CONCILIADO"/>
  </r>
  <r>
    <x v="18"/>
    <m/>
    <x v="18"/>
    <x v="18"/>
    <s v="S11179400003"/>
    <s v="COB"/>
    <n v="1117940"/>
    <m/>
    <s v="||TRANSFERENCIA DE FONDOS S/G MENSAJES SWIFT NROS. 1533 Y 1538 DE LA FECHA Y NOTA CITE DGAC/10571/2024 DE F.14.03.2024 (HRE-TGL-4549) DE LA DIRECCION GENERAL DE AERONAUTICA CIVIL (SECTOR PÚBLICO). DEBITO DE LA LIBRETA 00117012001 DGAC, REPOSICIÓN DE ÚTILES DE ESCRITORIO."/>
    <m/>
    <m/>
    <m/>
    <m/>
    <m/>
    <m/>
    <n v="60"/>
    <n v="0"/>
    <s v="NO_CONCILIADO"/>
  </r>
  <r>
    <x v="82"/>
    <m/>
    <x v="82"/>
    <x v="18"/>
    <s v="S11179600001"/>
    <s v="COB"/>
    <n v="1117960"/>
    <m/>
    <s v="||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
    <m/>
    <m/>
    <m/>
    <m/>
    <m/>
    <m/>
    <n v="443.07"/>
    <n v="0"/>
    <s v="NO_CONCILIADO"/>
  </r>
  <r>
    <x v="72"/>
    <m/>
    <x v="72"/>
    <x v="18"/>
    <s v="S11180210003"/>
    <s v="COB"/>
    <n v="1118021"/>
    <m/>
    <s v="||TRANSFERENCIA DE FONDOS S/G MENSAJE SWIFT NRO. 1546 EN ATENCIÓN A CORREO ELECTRONICO Y NOTA CITE: CAR/DGE-DNAF N°0056/2024 DE FECHA 11/3/2024 (HRE-TGL-4304) ENVIADA POR NAVEGACIÓN AÉREA Y AEROPUERTOS BOLIVIANOS (SECTOR PÚBLICO). DEBITO DE LA LIBRETA 00389012001 NAABOL-ADMINISTRACIÓN CENTRAL, COBRO DE ÚTILES DE ESCRITORIO."/>
    <m/>
    <m/>
    <m/>
    <m/>
    <m/>
    <m/>
    <n v="60"/>
    <n v="0"/>
    <s v="NO_CONCILIADO"/>
  </r>
  <r>
    <x v="18"/>
    <m/>
    <x v="18"/>
    <x v="18"/>
    <s v="S11179660003"/>
    <s v="COB"/>
    <n v="1117966"/>
    <m/>
    <s v="||TRANSFERENCIA DE FONDOS S/G MENSAJE SWIFT NRO. 1509 EN ATENCIÓN A NOTA: DGAC/10571/2024 DE F.14/3/2024 (HRE-TGL-4549) ENVIADO POR LA DIRECCIÓN GENERAL DE AERONÁUTICA CIVIL (SECTOR PÚBLICO). DEBITO DE LA LIBRETA 00117012001 DGAC, REPOSICIÓN ÚTILES DE ESCRITORIO."/>
    <m/>
    <m/>
    <m/>
    <m/>
    <m/>
    <m/>
    <n v="60"/>
    <n v="0"/>
    <s v="NO_CONCILIADO"/>
  </r>
  <r>
    <x v="18"/>
    <m/>
    <x v="18"/>
    <x v="18"/>
    <s v="S11180110003"/>
    <s v="COB"/>
    <n v="1118011"/>
    <m/>
    <s v="||TRANSFERENCIA DE FONDOS SEGÚN MENSAJE SWIFT N°1520, CORREO ELECTRÓNICO DE LA FECHA Y NOTA CITE: DGAC/10571/2024 (HRE-TGL-4549) DE FECHA 14/03/2024 DE LA DIRECCIÓN GENERAL DE AERONÁUTICA CIVIL. (SECTOR PÚBLICO). DÉBITO DE LA LIBRETA 00117012001 DGAC, REPOSICIÓN DE ÚTILES DE ESCRITORIO."/>
    <m/>
    <m/>
    <m/>
    <m/>
    <m/>
    <m/>
    <n v="60"/>
    <n v="0"/>
    <s v="NO_CONCILIADO"/>
  </r>
  <r>
    <x v="18"/>
    <m/>
    <x v="18"/>
    <x v="18"/>
    <s v="S11180120003"/>
    <s v="COB"/>
    <n v="1118012"/>
    <m/>
    <s v="||TRANSFERENCIA DE FONDOS S/G MENSAJES SWIFT NROS. 1545, CORREO ELECTRONICO DE LA FECHA Y NOTA CITE DGAC/10571/2024 DE F.14.03.2024 (HRE-TGL-4549) DE LA DIRECCION GENERAL DE AERONAUTICA CIVIL (SECTOR PÚBLICO). DEBITO DE LA LIBRETA 00117012001 DGAC, REPOSICIÓN DE ÚTILES DE ESCRITORIO."/>
    <m/>
    <m/>
    <m/>
    <m/>
    <m/>
    <m/>
    <n v="60"/>
    <n v="0"/>
    <s v="NO_CONCILIADO"/>
  </r>
  <r>
    <x v="72"/>
    <m/>
    <x v="72"/>
    <x v="18"/>
    <s v="S11180240003"/>
    <s v="COB"/>
    <n v="1118024"/>
    <m/>
    <s v="||TRANSFERENCIA DE FONDOS S/G MENSAJES SWIFTS NROS. 1537-1531 EN ATENCIÓN A CORREO ELECTRÓNICO Y NOTA CITE: CAR/DGE-DNAF N°0056/2024 DE FECHA 11/3/2024 (HRE-TGL-4304) ENVIADA POR NAVEGACIÓN AÉREA Y AEROPUERTOS BOLIVIANOS (SECTOR PÚBLICO). DEBITO DE LA LIBRETA 00389012001 NAABOL-ADMINISTRACIÓN CENTRAL, COBRO DE ÚTILES DE ESCRITORIO"/>
    <m/>
    <m/>
    <m/>
    <m/>
    <m/>
    <m/>
    <n v="60"/>
    <n v="0"/>
    <s v="NO_CONCILIADO"/>
  </r>
  <r>
    <x v="18"/>
    <m/>
    <x v="18"/>
    <x v="18"/>
    <s v="S11180280003"/>
    <s v="COB"/>
    <n v="1118028"/>
    <m/>
    <s v="||TRANSFERENCIA DE FONDOS S/G MENSAJE SWIFT NRO. 1554 DE LA FECHA Y NOTA CITE DGAC/10571/2024 DE F.14.03.2024 (HRE-TGL-4549) DE LA DIRECCION GENERAL DE AERONAUTICA CIVIL (SECTOR PÚBLICO). DEBITO DE LA LIBRETA 00117012001 DGAC, REPOSICIÓN DE ÚTILES DE ESCRITORIO."/>
    <m/>
    <m/>
    <m/>
    <m/>
    <m/>
    <m/>
    <n v="60"/>
    <n v="0"/>
    <s v="NO_CONCILIADO"/>
  </r>
  <r>
    <x v="18"/>
    <m/>
    <x v="18"/>
    <x v="18"/>
    <s v="S11180310003"/>
    <s v="COB"/>
    <n v="1118031"/>
    <m/>
    <s v="||TRANSFERENCIA DE FONDOS S/G MENSAJE SWIFT NRO. 1555, DE LA FECHA Y NOTA CITE DGAC/10571/2024 DE F.14.03.2024 (HRE-TGL-4549) DE LA DIRECCION GENERAL DE AERONAUTICA CIVIL (SECTOR PÚBLICO). DEBITO DE LA LIBRETA 00117012001 DGAC, REPOSICIÓN DE ÚTILES DE ESCRITORIO"/>
    <m/>
    <m/>
    <m/>
    <m/>
    <m/>
    <m/>
    <n v="60"/>
    <n v="0"/>
    <s v="NO_CONCILIADO"/>
  </r>
  <r>
    <x v="32"/>
    <m/>
    <x v="32"/>
    <x v="18"/>
    <s v="Q21617730002"/>
    <s v="CRV"/>
    <n v="2161773"/>
    <m/>
    <s v="NUMERO DE LIBRETA CUT: 03420102001 OPERACIÓN E18 TRANSFERENCIA DEL SISTEMA FINANCIERO POR CUENTA DE TERCEROS A LA CUT TRANSFERENCIA DE RECURSOS DEL FIDEICOMISO AEVIVIENDA A SOLICITUD DE LA GERENCIA NACIONAL DE FIDEICOMISO"/>
    <m/>
    <m/>
    <m/>
    <m/>
    <m/>
    <m/>
    <n v="0"/>
    <n v="1511396.08"/>
    <s v="NO_CONCILIADO"/>
  </r>
  <r>
    <x v="17"/>
    <m/>
    <x v="17"/>
    <x v="18"/>
    <s v="S11179570004"/>
    <s v="COB"/>
    <n v="1117957"/>
    <m/>
    <s v="||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
    <m/>
    <m/>
    <m/>
    <m/>
    <m/>
    <m/>
    <n v="28205.56"/>
    <n v="0"/>
    <s v="NO_CONCILIADO"/>
  </r>
  <r>
    <x v="17"/>
    <m/>
    <x v="17"/>
    <x v="18"/>
    <s v="S11179590001"/>
    <s v="DDC"/>
    <n v="1117959"/>
    <m/>
    <s v="||DIFERENCIALCAMBIARIO DE SOL. 053728 - 22521 YPFB, TRANSFERENCIA DE FONDOS AL EXTERIOR PAGO A FAVOR DE GALILEO TRADING DMCC EUR 1.946.812,30 EN COMPLEMENTO A COMPROBANTE S-1117957 DE LA FECHA. LIB.00513012004 LBP-YPFB-UNICOMERCAIL(4030005415/1-2188907) DIFERENCIAL CAMBIARIO"/>
    <m/>
    <m/>
    <m/>
    <m/>
    <m/>
    <m/>
    <n v="205720.2"/>
    <n v="0"/>
    <s v="NO_CONCILIADO"/>
  </r>
  <r>
    <x v="69"/>
    <m/>
    <x v="69"/>
    <x v="18"/>
    <s v="F0022956"/>
    <s v="DAU"/>
    <n v="10797606"/>
    <m/>
    <s v="De: 00287102007 Débito Automático (DA) según CITE: AISEM/DAF/UF/CE/00720/24, Inf. Legal AISEM/DAJ/UAJ/INF/N°00378/24 e Inf Técnico DAF/UF/INF/N°00442/24 y la declaración jurada de aceptación de DA por concepto de anticipo y la nota de la DGAJ del MEFP que recomienda la viabilidad del DA, por incumplimiento al anticipo correspondiente al Contrato Administrativo N°004/2017 de 18 de mayo 2017. (HR 2024-59087-R)."/>
    <m/>
    <m/>
    <m/>
    <m/>
    <m/>
    <m/>
    <n v="2292269.7599999998"/>
    <n v="0"/>
    <s v="NO_CONCILIADO"/>
  </r>
  <r>
    <x v="10"/>
    <m/>
    <x v="10"/>
    <x v="19"/>
    <s v="O22548450002"/>
    <s v="BOD"/>
    <n v="2254845"/>
    <m/>
    <s v="00020014203 DEPOSITO DE EFECTIVO, DEPOSITANTE: ENTEL SA, CONCEPTO: DEV. PAGO EXCEDENTE, CUENTA DE DEPOSITO: CUENTA UNICA DEL TESORO"/>
    <m/>
    <m/>
    <m/>
    <m/>
    <m/>
    <m/>
    <n v="0"/>
    <n v="24.58"/>
    <s v="NO_CONCILIADO"/>
  </r>
  <r>
    <x v="47"/>
    <m/>
    <x v="47"/>
    <x v="19"/>
    <s v="O22548570002"/>
    <s v="BOD"/>
    <n v="2254857"/>
    <m/>
    <s v="00099021001 DEPOSITO DE EFECTIVO, DEPOSITANTE: RUBEN FELIPE AGUILAR PANIAGUA, CONCEPTO: DEV. DE AGUINALDO, CUENTA DE DEPOSITO: CUENTA UNICA DEL TESORO/DJBR"/>
    <m/>
    <m/>
    <m/>
    <m/>
    <m/>
    <m/>
    <n v="0"/>
    <n v="250.37"/>
    <s v="NO_CONCILIADO"/>
  </r>
  <r>
    <x v="3"/>
    <m/>
    <x v="3"/>
    <x v="19"/>
    <s v="O22548860002"/>
    <s v="BOD"/>
    <n v="2254886"/>
    <m/>
    <s v="00046171101 DEPOSITO DE EFECTIVO, DEPOSITANTE: IMPORTADORA COMERCIAL MEDITEC, CONCEPTO: SANCION JURIDICA, CUENTA DE DEPOSITO: CUENTA UNICA DEL TESORO"/>
    <m/>
    <m/>
    <m/>
    <m/>
    <m/>
    <m/>
    <n v="0"/>
    <n v="1000"/>
    <s v="NO_CONCILIADO"/>
  </r>
  <r>
    <x v="3"/>
    <m/>
    <x v="3"/>
    <x v="19"/>
    <s v="O22548880002"/>
    <s v="BOD"/>
    <n v="2254888"/>
    <m/>
    <s v="00046171101 DEPOSITO DE EFECTIVO, DEPOSITANTE: SANT DRUG SRL, CONCEPTO: SANCION JURIDICA, CUENTA DE DEPOSITO: CUENTA UNICA DEL TESORO"/>
    <m/>
    <m/>
    <m/>
    <m/>
    <m/>
    <m/>
    <n v="0"/>
    <n v="2500"/>
    <s v="NO_CONCILIADO"/>
  </r>
  <r>
    <x v="24"/>
    <m/>
    <x v="24"/>
    <x v="19"/>
    <s v="O22548890002"/>
    <s v="BOD"/>
    <n v="2254889"/>
    <m/>
    <s v="00383012001 DEPOSITO DE EFECTIVO, DEPOSITANTE: ARTES ELECTRONICAS SRL, CONCEPTO: PAGO MES DICIEMBRE 2024, CUENTA DE DEPOSITO: CUENTA UNICA DEL TESORO"/>
    <m/>
    <m/>
    <m/>
    <m/>
    <m/>
    <m/>
    <n v="0"/>
    <n v="139"/>
    <s v="NO_CONCILIADO"/>
  </r>
  <r>
    <x v="34"/>
    <m/>
    <x v="34"/>
    <x v="19"/>
    <s v="O22548940002"/>
    <s v="BOD"/>
    <n v="2254894"/>
    <m/>
    <s v="00016011101 DEPOSITO DE EFECTIVO, DEPOSITANTE: MARIA ELENA MAMANI LAIME, CONCEPTO: DEVOLUCION, CUENTA DE DEPOSITO: CUENTA UNICA DEL TESORO"/>
    <m/>
    <m/>
    <m/>
    <m/>
    <m/>
    <m/>
    <n v="0"/>
    <n v="27"/>
    <s v="NO_CONCILIADO"/>
  </r>
  <r>
    <x v="34"/>
    <m/>
    <x v="34"/>
    <x v="19"/>
    <s v="O22548950002"/>
    <s v="BOD"/>
    <n v="2254895"/>
    <m/>
    <s v="00016011101 DEPOSITO DE EFECTIVO, DEPOSITANTE: BERTHA PAICHO, CONCEPTO: DEVOLUCION, CUENTA DE DEPOSITO: CUENTA UNICA DEL TESORO"/>
    <m/>
    <m/>
    <m/>
    <m/>
    <m/>
    <m/>
    <n v="0"/>
    <n v="146"/>
    <s v="NO_CONCILIADO"/>
  </r>
  <r>
    <x v="1"/>
    <m/>
    <x v="1"/>
    <x v="19"/>
    <s v="O22549320002"/>
    <s v="BOD"/>
    <n v="2254932"/>
    <m/>
    <s v="00099021001 DEPOSITO DE EFECTIVO, DEPOSITANTE: MARINEZ CASTILLO LLUITO, CONCEPTO: DEVOLUCION, CUENTA DE DEPOSITO: CUENTA UNICA DEL TESORO"/>
    <m/>
    <m/>
    <m/>
    <m/>
    <m/>
    <m/>
    <n v="0"/>
    <n v="2958.52"/>
    <s v="NO_CONCILIADO"/>
  </r>
  <r>
    <x v="3"/>
    <m/>
    <x v="3"/>
    <x v="19"/>
    <s v="O22549450002"/>
    <s v="BOD"/>
    <n v="2254945"/>
    <m/>
    <s v="00046171101 DEPOSITO DE EFECTIVO, DEPOSITANTE: IMPORTADORA AVENFARMA SRL, CONCEPTO: SANCION JURIDICA, CUENTA DE DEPOSITO: CUENTA UNICA DEL TESORO"/>
    <m/>
    <m/>
    <m/>
    <m/>
    <m/>
    <m/>
    <n v="0"/>
    <n v="1000"/>
    <s v="NO_CONCILIADO"/>
  </r>
  <r>
    <x v="61"/>
    <m/>
    <x v="61"/>
    <x v="19"/>
    <s v="O22549910002"/>
    <s v="BOD"/>
    <n v="2254991"/>
    <m/>
    <s v="00190012004 DEPOSITO DE EFECTIVO, DEPOSITANTE: ALVAREZ CONTRERAS ARIEL, CONCEPTO: DEVOLUCION DE VIATICOS, CUENTA DE DEPOSITO: CUENTA UNICA DEL TESORO"/>
    <m/>
    <m/>
    <m/>
    <m/>
    <m/>
    <m/>
    <n v="0"/>
    <n v="377"/>
    <s v="NO_CONCILIADO"/>
  </r>
  <r>
    <x v="61"/>
    <m/>
    <x v="61"/>
    <x v="19"/>
    <s v="O22549940002"/>
    <s v="BOD"/>
    <n v="2254994"/>
    <m/>
    <s v="00190012004 DEPOSITO DE EFECTIVO, DEPOSITANTE: FLORES AGUILAR ROBERTO, CONCEPTO: DEVOLUCION DE VIATICOS, CUENTA DE DEPOSITO: CUENTA UNICA DEL TESORO"/>
    <m/>
    <m/>
    <m/>
    <m/>
    <m/>
    <m/>
    <n v="0"/>
    <n v="155"/>
    <s v="NO_CONCILIADO"/>
  </r>
  <r>
    <x v="61"/>
    <m/>
    <x v="61"/>
    <x v="19"/>
    <s v="O22549950002"/>
    <s v="BOD"/>
    <n v="2254995"/>
    <m/>
    <s v="00190012004 DEPOSITO DE EFECTIVO, DEPOSITANTE: ALVAREZ CONTRERAS ARIEL, CONCEPTO: DEVOLUCION DE VIATICOS, CUENTA DE DEPOSITO: CUENTA UNICA DEL TESORO"/>
    <m/>
    <m/>
    <m/>
    <m/>
    <m/>
    <m/>
    <n v="0"/>
    <n v="377"/>
    <s v="NO_CONCILIADO"/>
  </r>
  <r>
    <x v="61"/>
    <m/>
    <x v="61"/>
    <x v="19"/>
    <s v="O22549960002"/>
    <s v="BOD"/>
    <n v="2254996"/>
    <m/>
    <s v="00190012003 DEPOSITO DE EFECTIVO, DEPOSITANTE: GALLARDO FLORES FRANZ YAMIL, CONCEPTO: DEVOLUCION DE VIATICOS, CUENTA DE DEPOSITO: CUENTA UNICA DEL TESORO"/>
    <m/>
    <m/>
    <m/>
    <m/>
    <m/>
    <m/>
    <n v="0"/>
    <n v="1001.7"/>
    <s v="NO_CONCILIADO"/>
  </r>
  <r>
    <x v="61"/>
    <m/>
    <x v="61"/>
    <x v="19"/>
    <s v="O22549970002"/>
    <s v="BOD"/>
    <n v="2254997"/>
    <m/>
    <s v="00190012003 DEPOSITO DE EFECTIVO, DEPOSITANTE: GALLARDO FLORES FRANZ YAMIL, CONCEPTO: DEVOLUCION DE VIATICOS, CUENTA DE DEPOSITO: CUENTA UNICA DEL TESORO"/>
    <m/>
    <m/>
    <m/>
    <m/>
    <m/>
    <m/>
    <n v="0"/>
    <n v="371"/>
    <s v="NO_CONCILIADO"/>
  </r>
  <r>
    <x v="61"/>
    <m/>
    <x v="61"/>
    <x v="19"/>
    <s v="O22549980002"/>
    <s v="BOD"/>
    <n v="2254998"/>
    <m/>
    <s v="00190012003 DEPOSITO DE EFECTIVO, DEPOSITANTE: GALLARDO FLORES FRANZ YAMIL, CONCEPTO: DEVOLUCIOND E VIATICOS, CUENTA DE DEPOSITO: CUENTA UNICA DEL TESORO"/>
    <m/>
    <m/>
    <m/>
    <m/>
    <m/>
    <m/>
    <n v="0"/>
    <n v="259.7"/>
    <s v="NO_CONCILIADO"/>
  </r>
  <r>
    <x v="61"/>
    <m/>
    <x v="61"/>
    <x v="19"/>
    <s v="O22549990002"/>
    <s v="BOD"/>
    <n v="2254999"/>
    <m/>
    <s v="00190012003 DEPOSITO DE EFECTIVO, DEPOSITANTE: GALLARDO FLORES FRANZ YAMIL, CONCEPTO: DEVOLUCION DE VIATICOS, CUENTA DE DEPOSITO: CUENTA UNICA DEL TESORO"/>
    <m/>
    <m/>
    <m/>
    <m/>
    <m/>
    <m/>
    <n v="0"/>
    <n v="1001.7"/>
    <s v="NO_CONCILIADO"/>
  </r>
  <r>
    <x v="63"/>
    <m/>
    <x v="63"/>
    <x v="19"/>
    <s v="O22550000002"/>
    <s v="BOD"/>
    <n v="2255000"/>
    <m/>
    <s v="00099021001 DEPOSITO DE EFECTIVO, DEPOSITANTE: CARLOS FRANCISCO SARAVIA QUISBERT, CONCEPTO: DEVOLUCION DE PAGO EN EXCESO, CUENTA DE DEPOSITO: CUENTA UNICA DEL TESORO/DJBR"/>
    <m/>
    <m/>
    <m/>
    <m/>
    <m/>
    <m/>
    <n v="0"/>
    <n v="3201.48"/>
    <s v="NO_CONCILIADO"/>
  </r>
  <r>
    <x v="61"/>
    <m/>
    <x v="61"/>
    <x v="19"/>
    <s v="O22550010002"/>
    <s v="BOD"/>
    <n v="2255001"/>
    <m/>
    <s v="00190012003 DEPOSITO DE EFECTIVO, DEPOSITANTE: GALLARDO FLORES FRANZ YAMIL, CONCEPTO: DEVOLUCION DE VIATICOS, CUENTA DE DEPOSITO: CUENTA UNICA DEL TESORO"/>
    <m/>
    <m/>
    <m/>
    <m/>
    <m/>
    <m/>
    <n v="0"/>
    <n v="371"/>
    <s v="NO_CONCILIADO"/>
  </r>
  <r>
    <x v="61"/>
    <m/>
    <x v="61"/>
    <x v="19"/>
    <s v="O22550020002"/>
    <s v="BOD"/>
    <n v="2255002"/>
    <m/>
    <s v="00190012003 DEPOSITO DE EFECTIVO, DEPOSITANTE: GALLARDO FLORES FRANZ YAMIL, CONCEPTO: DEVOLUCION DE VIATICOS, CUENTA DE DEPOSITO: CUENTA UNICA DEL TESORO"/>
    <m/>
    <m/>
    <m/>
    <m/>
    <m/>
    <m/>
    <n v="0"/>
    <n v="155.4"/>
    <s v="NO_CONCILIADO"/>
  </r>
  <r>
    <x v="61"/>
    <m/>
    <x v="61"/>
    <x v="19"/>
    <s v="O22550030002"/>
    <s v="BOD"/>
    <n v="2255003"/>
    <m/>
    <s v="00190012003 DEPOSITO DE EFECTIVO, DEPOSITANTE: CLAVIJO MOUNZON OMAR, CONCEPTO: PAGO INDEBIDO CLAVIJO MOUNZON OMAR, CUENTA DE DEPOSITO: CUENTA UNICA DEL TESORO"/>
    <m/>
    <m/>
    <m/>
    <m/>
    <m/>
    <m/>
    <n v="0"/>
    <n v="300"/>
    <s v="NO_CONCILIADO"/>
  </r>
  <r>
    <x v="61"/>
    <m/>
    <x v="61"/>
    <x v="19"/>
    <s v="O22550040002"/>
    <s v="BOD"/>
    <n v="2255004"/>
    <m/>
    <s v="00190012003 DEPOSITO DE EFECTIVO, DEPOSITANTE: COCA NOGALES HERNAN, CONCEPTO: PAGO INDEBIDO CLAVIJO MOUNZON OMAR, CUENTA DE DEPOSITO: CUENTA UNICA DEL TESORO"/>
    <m/>
    <m/>
    <m/>
    <m/>
    <m/>
    <m/>
    <n v="0"/>
    <n v="300"/>
    <s v="NO_CONCILIADO"/>
  </r>
  <r>
    <x v="40"/>
    <m/>
    <x v="40"/>
    <x v="19"/>
    <s v="O22550050002"/>
    <s v="BOD"/>
    <n v="2255005"/>
    <m/>
    <s v="00290012001 DEPOSITO DE EFECTIVO, DEPOSITANTE: MILTON GERMAN CARDENAS LLANQUE, CONCEPTO: DEPÓSITO POR DEVOLUCION VIATICO - SANTA CRUZ, CUENTA DE DEPOSITO: CUENTA UNICA DEL TESORO"/>
    <m/>
    <m/>
    <m/>
    <m/>
    <m/>
    <m/>
    <n v="0"/>
    <n v="111.3"/>
    <s v="NO_CONCILIADO"/>
  </r>
  <r>
    <x v="1"/>
    <m/>
    <x v="1"/>
    <x v="19"/>
    <s v="O22550190002"/>
    <s v="BOD"/>
    <n v="2255019"/>
    <m/>
    <s v="00099021001 DEPOSITO DE EFECTIVO, DEPOSITANTE: PAULINO LLANOS CRUZ, CONCEPTO: COMPRA DE GRANOS DE TRIGO, CUENTA DE DEPOSITO: CUENTA UNICA DEL TESORO"/>
    <m/>
    <m/>
    <m/>
    <m/>
    <m/>
    <m/>
    <n v="0"/>
    <n v="724.8"/>
    <s v="NO_CONCILIADO"/>
  </r>
  <r>
    <x v="47"/>
    <m/>
    <x v="47"/>
    <x v="19"/>
    <s v="O22550320002"/>
    <s v="BOD"/>
    <n v="2255032"/>
    <m/>
    <s v="00099021001 DEPOSITO DE EFECTIVO, DEPOSITANTE: CAMARA DE SENADORES, CONCEPTO: POR EXCESOS DE REFRIGERIO DE 1,2 DE ABRIL 2024, CUENTA DE DEPOSITO: CUENTA UNICA DEL TESORO"/>
    <m/>
    <m/>
    <m/>
    <m/>
    <m/>
    <m/>
    <n v="0"/>
    <n v="36"/>
    <s v="NO_CONCILIADO"/>
  </r>
  <r>
    <x v="47"/>
    <m/>
    <x v="47"/>
    <x v="19"/>
    <s v="O22550330002"/>
    <s v="BOD"/>
    <n v="2255033"/>
    <m/>
    <s v="00099021001 DEPOSITO DE EFECTIVO, DEPOSITANTE: JHASMANI LOPEZ RIVERA, CONCEPTO: DEV. EXAMEN PREOCUPACIONAL GESTION 2023, CUENTA DE DEPOSITO: CUENTA UNICA DEL TESORO/DJBR"/>
    <m/>
    <m/>
    <m/>
    <m/>
    <m/>
    <m/>
    <n v="0"/>
    <n v="100"/>
    <s v="NO_CONCILIADO"/>
  </r>
  <r>
    <x v="3"/>
    <m/>
    <x v="3"/>
    <x v="19"/>
    <s v="O22550470002"/>
    <s v="BOD"/>
    <n v="2255047"/>
    <m/>
    <s v="00046034201 DEPOSITO DE EFECTIVO, DEPOSITANTE: VICTOR HUGO CARBALLO MAMANI, CONCEPTO: DEVOLUCION C-31 NRO 1277, CUENTA DE DEPOSITO: CUENTA UNICA DEL TESORO"/>
    <m/>
    <m/>
    <m/>
    <m/>
    <m/>
    <m/>
    <n v="0"/>
    <n v="888"/>
    <s v="NO_CONCILIADO"/>
  </r>
  <r>
    <x v="1"/>
    <m/>
    <x v="1"/>
    <x v="19"/>
    <s v="B22548560002"/>
    <s v="BOD"/>
    <n v="2254856"/>
    <m/>
    <s v="00099021001 DEP.DE CHEQ.AJENOS,RET.DE CAM.,CONCEPTO: DEV. PASAJES AEREOS,DEP.: BOA , PROCEDENCIA: BANCO UNION S.A., CHEQUE: 19300, FECHA DE EMISION:24/01/2025"/>
    <m/>
    <m/>
    <m/>
    <m/>
    <m/>
    <m/>
    <n v="0"/>
    <n v="3794"/>
    <s v="NO_CONCILIADO"/>
  </r>
  <r>
    <x v="50"/>
    <m/>
    <x v="50"/>
    <x v="19"/>
    <s v="B22548580002"/>
    <s v="BOD"/>
    <n v="2254858"/>
    <m/>
    <s v="00526012001 DEP.DE CHEQ.AJENOS,RET.DE CAM.,CONCEPTO: CAMPAÑA BONO NAVIDEÑO 2024,DEP.: BOLIVIA TV , PROCEDENCIA: BANCO UNION S.A., CHEQUE: 16988, FECHA DE EMISION:29/01/2025"/>
    <m/>
    <m/>
    <m/>
    <m/>
    <m/>
    <m/>
    <n v="0"/>
    <n v="99940"/>
    <s v="NO_CONCILIADO"/>
  </r>
  <r>
    <x v="9"/>
    <m/>
    <x v="9"/>
    <x v="19"/>
    <s v="B22548960002"/>
    <s v="BOD"/>
    <n v="2254896"/>
    <m/>
    <s v="00578012002 DEP.DE CHEQ.AJENOS,RET.DE CAM.,CONCEPTO: REVERSION,DEP.: BOLIVIANA DE AVIACION , PROCEDENCIA: BANCO UNION S.A., CHEQUE: 19342, FECHA DE EMISION:30/01/2025"/>
    <m/>
    <m/>
    <m/>
    <m/>
    <m/>
    <m/>
    <n v="0"/>
    <n v="6069.01"/>
    <s v="NO_CONCILIADO"/>
  </r>
  <r>
    <x v="5"/>
    <m/>
    <x v="5"/>
    <x v="19"/>
    <s v="B22548980002"/>
    <s v="BOD"/>
    <n v="2254898"/>
    <m/>
    <s v="00030011106 DEP.DE CHEQ.AJENOS,RET.DE CAM.,CONCEPTO: REPOSICION CREDENCIALES,DEP.: M.J.T.I. , PROCEDENCIA: BANCO UNION S.A., CHEQUE: 1281, FECHA DE EMISION:28/01/2025"/>
    <m/>
    <m/>
    <m/>
    <m/>
    <m/>
    <m/>
    <n v="0"/>
    <n v="200"/>
    <s v="NO_CONCILIADO"/>
  </r>
  <r>
    <x v="35"/>
    <m/>
    <x v="35"/>
    <x v="19"/>
    <s v="B22549030002"/>
    <s v="BOD"/>
    <n v="2254903"/>
    <m/>
    <s v="00163012001 DEP.DE CHEQ.AJENOS,RET.DE CAM.,CONCEPTO: POR TELEFONIA EN EXCESO GESTION 2024,DEP.: AGENCIA NACIONAL DE HIDROCARBUROS , PROCEDENCIA: BANCO UNION S.A., CHEQUE: 7826, FECHA DE EMISION:23/01/2025"/>
    <m/>
    <m/>
    <m/>
    <m/>
    <m/>
    <m/>
    <n v="0"/>
    <n v="8.6999999999999993"/>
    <s v="NO_CONCILIADO"/>
  </r>
  <r>
    <x v="3"/>
    <m/>
    <x v="3"/>
    <x v="19"/>
    <s v="B22549040002"/>
    <s v="BOD"/>
    <n v="2254904"/>
    <m/>
    <s v="00046171101 DEP.DE CHEQ.AJENOS,RET.DE CAM.,CONCEPTO: SANCION,DEP.: LABORATORIOS EUROFARMA BOLIVIA S.A. , PROCEDENCIA: BANCO NACIONAL DE BOLIVIA S.A., CHEQUE: 6736532, FECHA DE EMISION:29/01/2025"/>
    <m/>
    <m/>
    <m/>
    <m/>
    <m/>
    <m/>
    <n v="0"/>
    <n v="2000"/>
    <s v="NO_CONCILIADO"/>
  </r>
  <r>
    <x v="0"/>
    <m/>
    <x v="0"/>
    <x v="19"/>
    <s v="B22549130002"/>
    <s v="BOD"/>
    <n v="2254913"/>
    <m/>
    <s v="00070011102 DEP.DE CHEQ.AJENOS,RET.DE CAM.,CONCEPTO: DEV. CURSO AIMARA GES.2024,DEP.: JUAN SUAREZ- ANDREA MANCHENGO , PROCEDENCIA: BANCO UNION S.A., CHEQUE: 11500, FECHA DE EMISION:28/01/2025"/>
    <m/>
    <m/>
    <m/>
    <m/>
    <m/>
    <m/>
    <n v="0"/>
    <n v="220"/>
    <s v="NO_CONCILIADO"/>
  </r>
  <r>
    <x v="7"/>
    <m/>
    <x v="7"/>
    <x v="19"/>
    <s v="B22549180002"/>
    <s v="BOD"/>
    <n v="2254918"/>
    <m/>
    <s v="00670012002 DEP.DE CHEQ.AJENOS,RET.DE CAM.,CONCEPTO: DESCUENTO 2 DIAS DE PERMISO,DEP.: VERONICA QUISBERT POMA , PROCEDENCIA: BANCO UNION S.A., CHEQUE: 1097, FECHA DE EMISION:28/01/2025"/>
    <m/>
    <m/>
    <m/>
    <m/>
    <m/>
    <m/>
    <n v="0"/>
    <n v="570.53"/>
    <s v="NO_CONCILIADO"/>
  </r>
  <r>
    <x v="7"/>
    <m/>
    <x v="7"/>
    <x v="19"/>
    <s v="B22549200002"/>
    <s v="BOD"/>
    <n v="2254920"/>
    <m/>
    <s v="00670012002 DEP.DE CHEQ.AJENOS,RET.DE CAM.,CONCEPTO: DESCUENTO 1,5 DIAS PERMISO,DEP.: SURYA CORDOVA GARVIAZU , PROCEDENCIA: BANCO UNION S.A., CHEQUE: 1098, FECHA DE EMISION:28/01/2025"/>
    <m/>
    <m/>
    <m/>
    <m/>
    <m/>
    <m/>
    <n v="0"/>
    <n v="427.9"/>
    <s v="NO_CONCILIADO"/>
  </r>
  <r>
    <x v="7"/>
    <m/>
    <x v="7"/>
    <x v="19"/>
    <s v="B22549230002"/>
    <s v="BOD"/>
    <n v="2254923"/>
    <m/>
    <s v="00099021001 DEP.DE CHEQ.AJENOS,RET.DE CAM.,CONCEPTO: DESCEUNTO POR PERMISO ELECTORAL,DEP.: TSE CONSULTORES INDIVIDUALES , PROCEDENCIA: BANCO UNION S.A., CHEQUE: 1099, FECHA DE EMISION:28/01/2025"/>
    <m/>
    <m/>
    <m/>
    <m/>
    <m/>
    <m/>
    <n v="0"/>
    <n v="1945.33"/>
    <s v="NO_CONCILIADO"/>
  </r>
  <r>
    <x v="7"/>
    <m/>
    <x v="7"/>
    <x v="19"/>
    <s v="B22549240002"/>
    <s v="BOD"/>
    <n v="2254924"/>
    <m/>
    <s v="00670012002 DEP.DE CHEQ.AJENOS,RET.DE CAM.,CONCEPTO: DEV. BONO FRONTERA DIC/24,DEP.: CLEDY CALDERON CRUZ , PROCEDENCIA: BANCO UNION S.A., CHEQUE: 1091, FECHA DE EMISION:28/01/2025"/>
    <m/>
    <m/>
    <m/>
    <m/>
    <m/>
    <m/>
    <n v="0"/>
    <n v="516"/>
    <s v="NO_CONCILIADO"/>
  </r>
  <r>
    <x v="9"/>
    <m/>
    <x v="9"/>
    <x v="19"/>
    <s v="B22549360002"/>
    <s v="BOD"/>
    <n v="2254936"/>
    <m/>
    <s v="00578012002 DEP.DE CHEQ.AJENOS,RET.DE CAM.,CONCEPTO: REVERSION,DEP.: BOLIVIANA DE AVIACION , PROCEDENCIA: BANCO UNION S.A., CHEQUE: 19344, FECHA DE EMISION:30/01/2025"/>
    <m/>
    <m/>
    <m/>
    <m/>
    <m/>
    <m/>
    <n v="0"/>
    <n v="53592.83"/>
    <s v="NO_CONCILIADO"/>
  </r>
  <r>
    <x v="9"/>
    <m/>
    <x v="9"/>
    <x v="19"/>
    <s v="B22549380002"/>
    <s v="BOD"/>
    <n v="2254938"/>
    <m/>
    <s v="00578012002 DEP.DE CHEQ.AJENOS,RET.DE CAM.,CONCEPTO: REVERSION,DEP.: BOLIVIANA DE AVIACION , PROCEDENCIA: BANCO UNION S.A., CHEQUE: 19345, FECHA DE EMISION:30/01/2025"/>
    <m/>
    <m/>
    <m/>
    <m/>
    <m/>
    <m/>
    <n v="0"/>
    <n v="52000"/>
    <s v="NO_CONCILIADO"/>
  </r>
  <r>
    <x v="9"/>
    <m/>
    <x v="9"/>
    <x v="19"/>
    <s v="B22549410002"/>
    <s v="BOD"/>
    <n v="2254941"/>
    <m/>
    <s v="00578012002 DEP.DE CHEQ.AJENOS,RET.DE CAM.,CONCEPTO: REVERSION,DEP.: BOLIVIANA DE AVIACION , PROCEDENCIA: BANCO UNION S.A., CHEQUE: 19346, FECHA DE EMISION:30/01/2025"/>
    <m/>
    <m/>
    <m/>
    <m/>
    <m/>
    <m/>
    <n v="0"/>
    <n v="54000"/>
    <s v="NO_CONCILIADO"/>
  </r>
  <r>
    <x v="9"/>
    <m/>
    <x v="9"/>
    <x v="19"/>
    <s v="B22549430002"/>
    <s v="BOD"/>
    <n v="2254943"/>
    <m/>
    <s v="00578012002 DEP.DE CHEQ.AJENOS,RET.DE CAM.,CONCEPTO: REVERSION,DEP.: BOLIVIANA DE AVIACION , PROCEDENCIA: BANCO UNION S.A., CHEQUE: 19347, FECHA DE EMISION:30/01/2025"/>
    <m/>
    <m/>
    <m/>
    <m/>
    <m/>
    <m/>
    <n v="0"/>
    <n v="53000"/>
    <s v="NO_CONCILIADO"/>
  </r>
  <r>
    <x v="43"/>
    <m/>
    <x v="43"/>
    <x v="19"/>
    <s v="B22549460002"/>
    <s v="BOD"/>
    <n v="2254946"/>
    <m/>
    <s v="00595012002 DEP.DE CHEQ.AJENOS,RET.DE CAM.,CONCEPTO: INTERESES DICIEMBRE 24 AE VIVIENDAS,DEP.: GESTORA PUBLICA , PROCEDENCIA: BANCO UNION S.A., CHEQUE: 1929, FECHA DE EMISION:29/01/2025"/>
    <m/>
    <m/>
    <m/>
    <m/>
    <m/>
    <m/>
    <n v="0"/>
    <n v="1096.46"/>
    <s v="NO_CONCILIADO"/>
  </r>
  <r>
    <x v="43"/>
    <m/>
    <x v="43"/>
    <x v="19"/>
    <s v="B22549470002"/>
    <s v="BOD"/>
    <n v="2254947"/>
    <m/>
    <s v="00595012002 DEP.DE CHEQ.AJENOS,RET.DE CAM.,CONCEPTO: DEVOLUCION VIATICOS Y PENALIDADES NIURKA HEREDIA,DEP.: GESTORA PUBLICA , PROCEDENCIA: BANCO UNION S.A., CHEQUE: 1930, FECHA DE EMISION:29/01/2025"/>
    <m/>
    <m/>
    <m/>
    <m/>
    <m/>
    <m/>
    <n v="0"/>
    <n v="431"/>
    <s v="NO_CONCILIADO"/>
  </r>
  <r>
    <x v="43"/>
    <m/>
    <x v="43"/>
    <x v="19"/>
    <s v="B22549490002"/>
    <s v="BOD"/>
    <n v="2254949"/>
    <m/>
    <s v="00595012002 DEP.DE CHEQ.AJENOS,RET.DE CAM.,CONCEPTO: DEVOLUCION VIATICOS MARIA DEL CARMEN JURADO,DEP.: GESTORA PUBLICA , PROCEDENCIA: BANCO UNION S.A., CHEQUE: 1931, FECHA DE EMISION:29/01/2025"/>
    <m/>
    <m/>
    <m/>
    <m/>
    <m/>
    <m/>
    <n v="0"/>
    <n v="670.5"/>
    <s v="NO_CONCILIADO"/>
  </r>
  <r>
    <x v="43"/>
    <m/>
    <x v="43"/>
    <x v="19"/>
    <s v="B22549510002"/>
    <s v="BOD"/>
    <n v="2254951"/>
    <m/>
    <s v="00595012002 DEP.DE CHEQ.AJENOS,RET.DE CAM.,CONCEPTO: REPOSICION CREDENCIAL GESTORA ALAN PORTUGAL,DEP.: GESTORA PUBLICA , PROCEDENCIA: BANCO UNION S.A., CHEQUE: 1932, FECHA DE EMISION:29/01/2025"/>
    <m/>
    <m/>
    <m/>
    <m/>
    <m/>
    <m/>
    <n v="0"/>
    <n v="50"/>
    <s v="NO_CONCILIADO"/>
  </r>
  <r>
    <x v="43"/>
    <m/>
    <x v="43"/>
    <x v="19"/>
    <s v="B22549520002"/>
    <s v="BOD"/>
    <n v="2254952"/>
    <m/>
    <s v="00595012002 DEP.DE CHEQ.AJENOS,RET.DE CAM.,CONCEPTO: DEVOLUCION GARANTIA RETIRO MEDIDOR DE LAPAZ,DEP.: GESTORA PUBLICA , PROCEDENCIA: BANCO UNION S.A., CHEQUE: 1933, FECHA DE EMISION:29/01/2025"/>
    <m/>
    <m/>
    <m/>
    <m/>
    <m/>
    <m/>
    <n v="0"/>
    <n v="1103.5999999999999"/>
    <s v="NO_CONCILIADO"/>
  </r>
  <r>
    <x v="27"/>
    <m/>
    <x v="27"/>
    <x v="19"/>
    <s v="G30111790003"/>
    <s v="COB"/>
    <n v="3011179"/>
    <m/>
    <s v="TRANSFERENCIA RECIBIDA DEL EXTERIOR SEGÚN MENSAJES SWIFT Nos. 1598-1600 (REM.EXT.) DE FECHA 30-01-2025 POR DESEMBOLSO DE BIRF PRÉSTAMO 8552-BO 47 LIBRETA N° 00291012002 ABC-RECURSOS PROPIOS REF.: UTILES DE ESCRITORIO"/>
    <m/>
    <m/>
    <m/>
    <m/>
    <m/>
    <m/>
    <n v="60"/>
    <n v="0"/>
    <s v="NO_CONCILIADO"/>
  </r>
  <r>
    <x v="14"/>
    <m/>
    <x v="14"/>
    <x v="19"/>
    <s v="Q21621360002"/>
    <s v="CRV"/>
    <n v="2162136"/>
    <m/>
    <s v="NUMERO DE LIBRETA CUT: 00099021001 OPERACIÓN E75 TRANSFERENCIA DE LA CUENTA FISCAL BUN A LA CUT EN MN TRANSF.FDOS.AL.BCB GOBIERNO AUTONOMO MUNICIPAL DE ICLA CITE: OFF.GMAI NÂ° 015/2025 CUENTA CUT 3987 LIBRETA NÂ° 00099021001"/>
    <m/>
    <m/>
    <m/>
    <m/>
    <m/>
    <m/>
    <n v="0"/>
    <n v="446755.09"/>
    <s v="NO_CONCILIADO"/>
  </r>
  <r>
    <x v="14"/>
    <m/>
    <x v="14"/>
    <x v="19"/>
    <s v="Q21621370002"/>
    <s v="CRV"/>
    <n v="2162137"/>
    <m/>
    <s v="NUMERO DE LIBRETA CUT: 00099021001 OPERACIÓN E75 TRANSFERENCIA DE LA CUENTA FISCAL BUN A LA CUT EN MN TRANSF.FDOS.AL.BCB GOBIERNO AUTONOMO MUNICIPAL DE BATALLAS CITE: GAMB/MAE/NEX/038/2025 CUENTA CUT 3987 LIBRETA NÂ° 00099021001"/>
    <m/>
    <m/>
    <m/>
    <m/>
    <m/>
    <m/>
    <n v="0"/>
    <n v="2737494.91"/>
    <s v="NO_CONCILIADO"/>
  </r>
  <r>
    <x v="39"/>
    <m/>
    <x v="39"/>
    <x v="19"/>
    <s v="S11181050001"/>
    <s v="COB"/>
    <n v="1118105"/>
    <m/>
    <s v="'COBRO DE UTILES DE ESCRITORIO POR´||BS60.- Y REEMB GASTOS COMUNICACIÓN BS300.- CARTA DE CREDITO I-2025-01 P/C YLB A/F CYTEC DE MÉXICO S.A. DE C.V., S/G NOTA YLB-PEE-0057/2025, REC. EN FECHA 23/1/2025. LIB: 00597022001 YLB-PLANTA IND. SALMUERA SALAR DE UYUNI REF: COMISIONES LC I-2025-01."/>
    <m/>
    <m/>
    <m/>
    <m/>
    <m/>
    <m/>
    <n v="360"/>
    <n v="0"/>
    <s v="NO_CONCILIADO"/>
  </r>
  <r>
    <x v="18"/>
    <m/>
    <x v="18"/>
    <x v="19"/>
    <s v="S11181500003"/>
    <s v="COB"/>
    <n v="1118150"/>
    <m/>
    <s v="||TRANSFERENCIA DE FONDOS S/G MENSAJES SWIFT NROS. 1610 CORREO ELECTRONICO DE LA FECHA Y NOTA CITE DGAC/DAF/FIN/NE-0008/25 DE F.29.01.2025 (HRE-TGL-1866) DE LA DIRECCION GENERAL DE AERONAUTICA CIVIL (SECTOR PÚBLICO). DEBITO DE LA LIBRETA 00117012001 DGAC, REPOSICIÓN DE ÚTILES DE ESCRITORIO."/>
    <m/>
    <m/>
    <m/>
    <m/>
    <m/>
    <m/>
    <n v="60"/>
    <n v="0"/>
    <s v="NO_CONCILIADO"/>
  </r>
  <r>
    <x v="72"/>
    <m/>
    <x v="72"/>
    <x v="19"/>
    <s v="S11181540003"/>
    <s v="COB"/>
    <n v="1118154"/>
    <m/>
    <s v="||TRANSFERENCIA DE FONDOS SEGÚN MENSAJE SWIFT N°1611,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34"/>
    <m/>
    <x v="34"/>
    <x v="20"/>
    <s v="O22552150002"/>
    <s v="BOD"/>
    <n v="2255215"/>
    <m/>
    <s v="00099021001 DEPOSITO DE EFECTIVO, DEPOSITANTE: JANE LEONOR ROQUE MAMANI, CONCEPTO: DEVOLUCION DEPÓSITO A CUENTA DEL PROGRAMA 100 BECAS DEL MINISTERIO DE EDUCACION, CUENTA DE DEPOSITO: CUENTA UNICA DEL TESORO"/>
    <m/>
    <m/>
    <m/>
    <m/>
    <m/>
    <m/>
    <n v="0"/>
    <n v="3000"/>
    <s v="NO_CONCILIADO"/>
  </r>
  <r>
    <x v="46"/>
    <m/>
    <x v="46"/>
    <x v="20"/>
    <s v="O22552170002"/>
    <s v="BOD"/>
    <n v="2255217"/>
    <m/>
    <s v="00522012001 DEPOSITO DE EFECTIVO, DEPOSITANTE: FAVIOLA ROCIO QUIROZ COLLO, CONCEPTO: GARANTIA DE PROCESO DE ALQUILER, CUENTA DE DEPOSITO: CUENTA UNICA DEL TESORO"/>
    <m/>
    <m/>
    <m/>
    <m/>
    <m/>
    <m/>
    <n v="0"/>
    <n v="7000"/>
    <s v="NO_CONCILIADO"/>
  </r>
  <r>
    <x v="46"/>
    <m/>
    <x v="46"/>
    <x v="20"/>
    <s v="O22552200002"/>
    <s v="BOD"/>
    <n v="2255220"/>
    <m/>
    <s v="00522012001 DEPOSITO DE EFECTIVO, DEPOSITANTE: JOAQUIN SEBALLOS COLORADO, CONCEPTO: GARANTIA DE PROCESO DE ALQUILER, CUENTA DE DEPOSITO: CUENTA UNICA DEL TESORO"/>
    <m/>
    <m/>
    <m/>
    <m/>
    <m/>
    <m/>
    <n v="0"/>
    <n v="44000.44"/>
    <s v="NO_CONCILIADO"/>
  </r>
  <r>
    <x v="52"/>
    <m/>
    <x v="52"/>
    <x v="20"/>
    <s v="O22552370002"/>
    <s v="BOD"/>
    <n v="2255237"/>
    <m/>
    <s v="00053011103 DEPOSITO DE EFECTIVO, DEPOSITANTE: ALISON CONDORI SUMI, CONCEPTO: PERDIDA DE CREDENCIAL, CUENTA DE DEPOSITO: CUENTA UNICA DEL TESORO"/>
    <m/>
    <m/>
    <m/>
    <m/>
    <m/>
    <m/>
    <n v="0"/>
    <n v="32"/>
    <s v="NO_CONCILIADO"/>
  </r>
  <r>
    <x v="34"/>
    <m/>
    <x v="34"/>
    <x v="20"/>
    <s v="O22552390002"/>
    <s v="BOD"/>
    <n v="2255239"/>
    <m/>
    <s v="00016101101 DEPOSITO DE EFECTIVO, DEPOSITANTE: JAIME TARDIO, CONCEPTO: DEV. DE VIATICOS NO UTILIZADOS, CUENTA DE DEPOSITO: CUENTA UNICA DEL TESORO"/>
    <m/>
    <m/>
    <m/>
    <m/>
    <m/>
    <m/>
    <n v="0"/>
    <n v="323"/>
    <s v="NO_CONCILIADO"/>
  </r>
  <r>
    <x v="52"/>
    <m/>
    <x v="52"/>
    <x v="20"/>
    <s v="O22552400002"/>
    <s v="BOD"/>
    <n v="2255240"/>
    <m/>
    <s v="00053011103 DEPOSITO DE EFECTIVO, DEPOSITANTE: ALEJANDRA AVALOS MAMANI, CONCEPTO: PERDIDA DE CREDENCIAL, CUENTA DE DEPOSITO: CUENTA UNICA DEL TESORO"/>
    <m/>
    <m/>
    <m/>
    <m/>
    <m/>
    <m/>
    <n v="0"/>
    <n v="32"/>
    <s v="NO_CONCILIADO"/>
  </r>
  <r>
    <x v="3"/>
    <m/>
    <x v="3"/>
    <x v="20"/>
    <s v="O22552630002"/>
    <s v="BOD"/>
    <n v="2255263"/>
    <m/>
    <s v="00099021001 DEPOSITO DE EFECTIVO, DEPOSITANTE: ANDREA DE LOS ANGELES OLIVERA RODRIGUEZ, CONCEPTO: DEVOLUCION DE AGUINALDO, CUENTA DE DEPOSITO: CUENTA UNICA DEL TESORO/DJBR"/>
    <m/>
    <m/>
    <m/>
    <m/>
    <m/>
    <m/>
    <n v="0"/>
    <n v="3320.94"/>
    <s v="NO_CONCILIADO"/>
  </r>
  <r>
    <x v="47"/>
    <m/>
    <x v="47"/>
    <x v="20"/>
    <s v="O22552810002"/>
    <s v="BOD"/>
    <n v="2255281"/>
    <m/>
    <s v="00099021001 DEPOSITO DE EFECTIVO, DEPOSITANTE: ROJAS LEDEZMA NEYSA CI 7493003, CONCEPTO: PAGO POR EXCESO DE REFRIGERIO 31/05/2024, CUENTA DE DEPOSITO: CUENTA UNICA DEL TESORO/DJBR"/>
    <m/>
    <m/>
    <m/>
    <m/>
    <m/>
    <m/>
    <n v="0"/>
    <n v="18"/>
    <s v="NO_CONCILIADO"/>
  </r>
  <r>
    <x v="13"/>
    <m/>
    <x v="13"/>
    <x v="20"/>
    <s v="O22552820002"/>
    <s v="BOD"/>
    <n v="2255282"/>
    <m/>
    <s v="00015011108 DEPOSITO DE EFECTIVO, DEPOSITANTE: ROLANDO FABIO ULAQUE ZEBALLOS, CONCEPTO: REMANENTE DEL SERVICIO DE AGUA POTABLE DE LA DISTRITAL DE MIGRACION PANDO- DICIEMBRE /2024, CUENTA DE DEPOSITO: CUENTA UNICA DEL TESORO"/>
    <m/>
    <m/>
    <m/>
    <m/>
    <m/>
    <m/>
    <n v="0"/>
    <n v="24"/>
    <s v="NO_CONCILIADO"/>
  </r>
  <r>
    <x v="47"/>
    <m/>
    <x v="47"/>
    <x v="20"/>
    <s v="O22552850002"/>
    <s v="BOD"/>
    <n v="2255285"/>
    <m/>
    <s v="00099021001 DEPOSITO DE EFECTIVO, DEPOSITANTE: JIMENEZ LOPEZ VICTOR GERMAN CI 5542895, CONCEPTO: PAGO POR EXCESO DE REFRIGERIO 17/04/2024, CUENTA DE DEPOSITO: CUENTA UNICA DEL TESORO/DJBR"/>
    <m/>
    <m/>
    <m/>
    <m/>
    <m/>
    <m/>
    <n v="0"/>
    <n v="18"/>
    <s v="NO_CONCILIADO"/>
  </r>
  <r>
    <x v="47"/>
    <m/>
    <x v="47"/>
    <x v="20"/>
    <s v="O22552860002"/>
    <s v="BOD"/>
    <n v="2255286"/>
    <m/>
    <s v="00099021001 DEPOSITO DE EFECTIVO, DEPOSITANTE: APAZA DIAZ JOSE LUIS CI 4937376, CONCEPTO: PAGO POR EXCESO DE REFRIGERIO 05/04/2024, CUENTA DE DEPOSITO: CUENTA UNICA DEL TESORO/DJBR"/>
    <m/>
    <m/>
    <m/>
    <m/>
    <m/>
    <m/>
    <n v="0"/>
    <n v="18"/>
    <s v="NO_CONCILIADO"/>
  </r>
  <r>
    <x v="47"/>
    <m/>
    <x v="47"/>
    <x v="20"/>
    <s v="O22552880002"/>
    <s v="BOD"/>
    <n v="2255288"/>
    <m/>
    <s v="00099021001 DEPOSITO DE EFECTIVO, DEPOSITANTE: IBAÑEZ VELASCO MIGUEL ANGEL CI 6665271, CONCEPTO: PAGO POR EXCESO DE REFRIGERIO 22/04/2024, CUENTA DE DEPOSITO: CUENTA UNICA DEL TESORO/DJBR"/>
    <m/>
    <m/>
    <m/>
    <m/>
    <m/>
    <m/>
    <n v="0"/>
    <n v="18"/>
    <s v="NO_CONCILIADO"/>
  </r>
  <r>
    <x v="47"/>
    <m/>
    <x v="47"/>
    <x v="20"/>
    <s v="O22552900002"/>
    <s v="BOD"/>
    <n v="2255290"/>
    <m/>
    <s v="00099021001 DEPOSITO DE EFECTIVO, DEPOSITANTE: CALIZAYA CHUMACERO FREDDY CI 8018773, CONCEPTO: PAGO POR EXCESO DE REFRIGERIO 01/06/2024, CUENTA DE DEPOSITO: CUENTA UNICA DEL TESORO/DJBR"/>
    <m/>
    <m/>
    <m/>
    <m/>
    <m/>
    <m/>
    <n v="0"/>
    <n v="18"/>
    <s v="NO_CONCILIADO"/>
  </r>
  <r>
    <x v="1"/>
    <m/>
    <x v="1"/>
    <x v="20"/>
    <s v="O22553170002"/>
    <s v="BOD"/>
    <n v="2255317"/>
    <m/>
    <s v="00099021001 DEPOSITO DE EFECTIVO, DEPOSITANTE: TOMAS CORI QUISPE, CONCEPTO: DEVOLUCION Y DEPÓSITO DE PAGO EN EXCESO DE AGUINALDO 2024, CUENTA DE DEPOSITO: CUENTA UNICA DEL TESORO"/>
    <m/>
    <m/>
    <m/>
    <m/>
    <m/>
    <m/>
    <n v="0"/>
    <n v="5477"/>
    <s v="NO_CONCILIADO"/>
  </r>
  <r>
    <x v="3"/>
    <m/>
    <x v="3"/>
    <x v="20"/>
    <s v="O22553180002"/>
    <s v="BOD"/>
    <n v="2255318"/>
    <m/>
    <s v="00046171101 DEPOSITO DE EFECTIVO, DEPOSITANTE: TODO DENTAL, CONCEPTO: PAGO, CUENTA DE DEPOSITO: CUENTA UNICA DEL TESORO"/>
    <m/>
    <m/>
    <m/>
    <m/>
    <m/>
    <m/>
    <n v="0"/>
    <n v="6500"/>
    <s v="NO_CONCILIADO"/>
  </r>
  <r>
    <x v="34"/>
    <m/>
    <x v="34"/>
    <x v="20"/>
    <s v="O22553350002"/>
    <s v="BOD"/>
    <n v="2255335"/>
    <m/>
    <s v="00099021001 DEPOSITO DE EFECTIVO, DEPOSITANTE: PAMELA LIZETH VARGAS CAMARGO, CONCEPTO: DEVOLUCION BECA - CONTRATO DGESU0019/2018 PAMELA LIZETH VARGAS CAMARGO, CUENTA DE DEPOSITO: CUENTA UNICA DEL TESORO"/>
    <m/>
    <m/>
    <m/>
    <m/>
    <m/>
    <m/>
    <n v="0"/>
    <n v="12000"/>
    <s v="NO_CONCILIADO"/>
  </r>
  <r>
    <x v="34"/>
    <m/>
    <x v="34"/>
    <x v="20"/>
    <s v="O22553660002"/>
    <s v="BOD"/>
    <n v="2255366"/>
    <m/>
    <s v="00016011101 DEPOSITO DE EFECTIVO, DEPOSITANTE: MIRIAM RAMOS FERNANDEZ, CONCEPTO: DEVOLUCION POR CONCEPTO DE VIATICOS, CUENTA DE DEPOSITO: CUENTA UNICA DEL TESORO"/>
    <m/>
    <m/>
    <m/>
    <m/>
    <m/>
    <m/>
    <n v="0"/>
    <n v="2452.5"/>
    <s v="NO_CONCILIADO"/>
  </r>
  <r>
    <x v="1"/>
    <m/>
    <x v="1"/>
    <x v="20"/>
    <s v="O22553840002"/>
    <s v="BOD"/>
    <n v="2255384"/>
    <m/>
    <s v="00099021001 DEPOSITO DE EFECTIVO, DEPOSITANTE: ELOY JIMENEZ CHUCA, CONCEPTO: DEVOLUCION DEMASIA HABERES MAXIMA REMUNERACION SECTOR PUBLICO, CUENTA DE DEPOSITO: CUENTA UNICA DEL TESORO"/>
    <m/>
    <m/>
    <m/>
    <m/>
    <m/>
    <m/>
    <n v="0"/>
    <n v="285.52"/>
    <s v="NO_CONCILIADO"/>
  </r>
  <r>
    <x v="1"/>
    <m/>
    <x v="1"/>
    <x v="20"/>
    <s v="O22553870002"/>
    <s v="BOD"/>
    <n v="2255387"/>
    <m/>
    <s v="00099021001 DEPOSITO DE EFECTIVO, DEPOSITANTE: JARIN ALCALA CASTRO, CONCEPTO: DEVOLUCION DEMASIA HABERES MAXIMA REMUNERACION SECTOR PUBLICO, CUENTA DE DEPOSITO: CUENTA UNICA DEL TESORO"/>
    <m/>
    <m/>
    <m/>
    <m/>
    <m/>
    <m/>
    <n v="0"/>
    <n v="2244.15"/>
    <s v="NO_CONCILIADO"/>
  </r>
  <r>
    <x v="47"/>
    <m/>
    <x v="47"/>
    <x v="20"/>
    <s v="O22553990002"/>
    <s v="BOD"/>
    <n v="2255399"/>
    <m/>
    <s v="00099021001 DEPOSITO DE EFECTIVO, DEPOSITANTE: KEVIN BRANDON QUISBERT YAPU, CONCEPTO: PAGO POR EXCESO DE REFRIGERIO DE 19,22 DE ABRIL DE 2024, CUENTA DE DEPOSITO: CUENTA UNICA DEL TESORO/DJBR"/>
    <m/>
    <m/>
    <m/>
    <m/>
    <m/>
    <m/>
    <n v="0"/>
    <n v="36"/>
    <s v="NO_CONCILIADO"/>
  </r>
  <r>
    <x v="13"/>
    <m/>
    <x v="13"/>
    <x v="20"/>
    <s v="O22553940002"/>
    <s v="BOD"/>
    <n v="2255394"/>
    <m/>
    <s v="00015011107 DEPOSITO DE EFECTIVO, DEPOSITANTE: PROMID, CONCEPTO: PAGO CONSUMO ENERGIA ELECTRICA ENERO/25, CUENTA DE DEPOSITO: CUENTA UNICA DEL TESORO"/>
    <m/>
    <m/>
    <m/>
    <m/>
    <m/>
    <m/>
    <n v="0"/>
    <n v="432"/>
    <s v="NO_CONCILIADO"/>
  </r>
  <r>
    <x v="24"/>
    <m/>
    <x v="24"/>
    <x v="20"/>
    <s v="O22554100002"/>
    <s v="BOD"/>
    <n v="2255410"/>
    <m/>
    <s v="00383012001 DEPOSITO DE EFECTIVO, DEPOSITANTE: COLLECTION SRL, CONCEPTO: NOTA DE COBRANZA - PERIODO DICIEMBRE GESTION 2024 AGENCIA BOLIVIANA DE CORREOS, CUENTA DE DEPOSITO: CUENTA UNICA DEL TESORO"/>
    <m/>
    <m/>
    <m/>
    <m/>
    <m/>
    <m/>
    <n v="0"/>
    <n v="5632"/>
    <s v="NO_CONCILIADO"/>
  </r>
  <r>
    <x v="47"/>
    <m/>
    <x v="47"/>
    <x v="20"/>
    <s v="O22554260002"/>
    <s v="BOD"/>
    <n v="2255426"/>
    <m/>
    <s v="00099021001 DEPOSITO DE EFECTIVO, DEPOSITANTE: CAMARA DE SENADORES, CONCEPTO: PAGO POR EXCESO DE REFRIGERIO 16,20 DE MAYO DEL 2024, CUENTA DE DEPOSITO: CUENTA UNICA DEL TESORO"/>
    <m/>
    <m/>
    <m/>
    <m/>
    <m/>
    <m/>
    <n v="0"/>
    <n v="36"/>
    <s v="NO_CONCILIADO"/>
  </r>
  <r>
    <x v="24"/>
    <m/>
    <x v="24"/>
    <x v="20"/>
    <s v="O22554470002"/>
    <s v="BOD"/>
    <n v="2255447"/>
    <m/>
    <s v="00383012001 DEPOSITO DE EFECTIVO, DEPOSITANTE: AGENCIA BOLIVIANA DE CORREOS, CONCEPTO: REGIONAL SUCRE 13-18/01/2025, CUENTA DE DEPOSITO: CUENTA UNICA DEL TESORO"/>
    <m/>
    <m/>
    <m/>
    <m/>
    <m/>
    <m/>
    <n v="0"/>
    <n v="2715"/>
    <s v="NO_CONCILIADO"/>
  </r>
  <r>
    <x v="24"/>
    <m/>
    <x v="24"/>
    <x v="20"/>
    <s v="O22554480002"/>
    <s v="BOD"/>
    <n v="2255448"/>
    <m/>
    <s v="00383012001 DEPOSITO DE EFECTIVO, DEPOSITANTE: AGENCIA BOLIVIANA DE CORREOS, CONCEPTO: REGIONAL COCHABAMBA 6-31/12/2024, CUENTA DE DEPOSITO: CUENTA UNICA DEL TESORO"/>
    <m/>
    <m/>
    <m/>
    <m/>
    <m/>
    <m/>
    <n v="0"/>
    <n v="34459"/>
    <s v="NO_CONCILIADO"/>
  </r>
  <r>
    <x v="24"/>
    <m/>
    <x v="24"/>
    <x v="20"/>
    <s v="O22554490002"/>
    <s v="BOD"/>
    <n v="2255449"/>
    <m/>
    <s v="00383012001 DEPOSITO DE EFECTIVO, DEPOSITANTE: AGENCIA BOLIVIANA DE CORREOS, CONCEPTO: REGIONAL ORURO 5, 20, 30 Y 31/12/2024, CUENTA DE DEPOSITO: CUENTA UNICA DEL TESORO"/>
    <m/>
    <m/>
    <m/>
    <m/>
    <m/>
    <m/>
    <n v="0"/>
    <n v="8982"/>
    <s v="NO_CONCILIADO"/>
  </r>
  <r>
    <x v="24"/>
    <m/>
    <x v="24"/>
    <x v="20"/>
    <s v="O22554500002"/>
    <s v="BOD"/>
    <n v="2255450"/>
    <m/>
    <s v="00383012001 DEPOSITO DE EFECTIVO, DEPOSITANTE: AGENCIA BOLIVIANA DE CORREOS, CONCEPTO: REGIONAL SANTA CRUZ 1-16/11/2024, CUENTA DE DEPOSITO: CUENTA UNICA DEL TESORO"/>
    <m/>
    <m/>
    <m/>
    <m/>
    <m/>
    <m/>
    <n v="0"/>
    <n v="28947"/>
    <s v="NO_CONCILIADO"/>
  </r>
  <r>
    <x v="24"/>
    <m/>
    <x v="24"/>
    <x v="20"/>
    <s v="O22554510002"/>
    <s v="BOD"/>
    <n v="2255451"/>
    <m/>
    <s v="00383012001 DEPOSITO DE EFECTIVO, DEPOSITANTE: AGENCIA BOLIVIANA DE CORREOS, CONCEPTO: REGIONAL BENI 13/12/24 Y 13-21/01/2025, CUENTA DE DEPOSITO: CUENTA UNICA DEL TESORO"/>
    <m/>
    <m/>
    <m/>
    <m/>
    <m/>
    <m/>
    <n v="0"/>
    <n v="1259"/>
    <s v="NO_CONCILIADO"/>
  </r>
  <r>
    <x v="24"/>
    <m/>
    <x v="24"/>
    <x v="20"/>
    <s v="O22554520002"/>
    <s v="BOD"/>
    <n v="2255452"/>
    <m/>
    <s v="00383012001 DEPOSITO DE EFECTIVO, DEPOSITANTE: AGENCIA BOLIVIANA DE CORREOS, CONCEPTO: REGIONAL PANDO 1-9/11/2024, CUENTA DE DEPOSITO: CUENTA UNICA DEL TESORO"/>
    <m/>
    <m/>
    <m/>
    <m/>
    <m/>
    <m/>
    <n v="0"/>
    <n v="1960"/>
    <s v="NO_CONCILIADO"/>
  </r>
  <r>
    <x v="24"/>
    <m/>
    <x v="24"/>
    <x v="20"/>
    <s v="O22554530002"/>
    <s v="BOD"/>
    <n v="2255453"/>
    <m/>
    <s v="00383012001 DEPOSITO DE EFECTIVO, DEPOSITANTE: AGENCIA BOLIVIANA DE CORREOS, CONCEPTO: REGIONAL SANTA CRUZ 18-30/11/2024, CUENTA DE DEPOSITO: CUENTA UNICA DEL TESORO"/>
    <m/>
    <m/>
    <m/>
    <m/>
    <m/>
    <m/>
    <n v="0"/>
    <n v="22312"/>
    <s v="NO_CONCILIADO"/>
  </r>
  <r>
    <x v="24"/>
    <m/>
    <x v="24"/>
    <x v="20"/>
    <s v="O22554540002"/>
    <s v="BOD"/>
    <n v="2255454"/>
    <m/>
    <s v="00383012001 DEPOSITO DE EFECTIVO, DEPOSITANTE: AGENCIA BOLIVIANA DE CORREOS, CONCEPTO: SAFI UNION S.A. DICIEMBRE/2024, CUENTA DE DEPOSITO: CUENTA UNICA DEL TESORO"/>
    <m/>
    <m/>
    <m/>
    <m/>
    <m/>
    <m/>
    <n v="0"/>
    <n v="949"/>
    <s v="NO_CONCILIADO"/>
  </r>
  <r>
    <x v="24"/>
    <m/>
    <x v="24"/>
    <x v="20"/>
    <s v="O22554580002"/>
    <s v="BOD"/>
    <n v="2255458"/>
    <m/>
    <s v="00383012001 DEPOSITO DE EFECTIVO, DEPOSITANTE: AGENCIA BOLIVIANA DE CORREOS, CONCEPTO: VISION MUNDIAL ENERO/2025, CUENTA DE DEPOSITO: CUENTA UNICA DEL TESORO"/>
    <m/>
    <m/>
    <m/>
    <m/>
    <m/>
    <m/>
    <n v="0"/>
    <n v="1554.36"/>
    <s v="NO_CONCILIADO"/>
  </r>
  <r>
    <x v="24"/>
    <m/>
    <x v="24"/>
    <x v="20"/>
    <s v="O22554550002"/>
    <s v="BOD"/>
    <n v="2255455"/>
    <m/>
    <s v="00383012001 DEPOSITO DE EFECTIVO, DEPOSITANTE: AGENCIA BOLIVIANA DE CORREOS, CONCEPTO: REGIONAL SUCRE 20-25/01/2025, CUENTA DE DEPOSITO: CUENTA UNICA DEL TESORO"/>
    <m/>
    <m/>
    <m/>
    <m/>
    <m/>
    <m/>
    <n v="0"/>
    <n v="3151"/>
    <s v="NO_CONCILIADO"/>
  </r>
  <r>
    <x v="24"/>
    <m/>
    <x v="24"/>
    <x v="20"/>
    <s v="O22554560002"/>
    <s v="BOD"/>
    <n v="2255456"/>
    <m/>
    <s v="00383012001 DEPOSITO DE EFECTIVO, DEPOSITANTE: AGENCIA BOLIVIANA DE CORREOS, CONCEPTO: VISION MUNDIAL NOV-DIC/2024, CUENTA DE DEPOSITO: CUENTA UNICA DEL TESORO"/>
    <m/>
    <m/>
    <m/>
    <m/>
    <m/>
    <m/>
    <n v="0"/>
    <n v="2214.75"/>
    <s v="NO_CONCILIADO"/>
  </r>
  <r>
    <x v="24"/>
    <m/>
    <x v="24"/>
    <x v="20"/>
    <s v="O22554570002"/>
    <s v="BOD"/>
    <n v="2255457"/>
    <m/>
    <s v="00383012001 DEPOSITO DE EFECTIVO, DEPOSITANTE: AGENCIA BOLIVIANA DE CORREOS, CONCEPTO: CAJA DE SALUD DE LA BANCA PRIVADA DICIEMBRE/2024, CUENTA DE DEPOSITO: CUENTA UNICA DEL TESORO"/>
    <m/>
    <m/>
    <m/>
    <m/>
    <m/>
    <m/>
    <n v="0"/>
    <n v="324"/>
    <s v="NO_CONCILIADO"/>
  </r>
  <r>
    <x v="24"/>
    <m/>
    <x v="24"/>
    <x v="20"/>
    <s v="O22554590002"/>
    <s v="BOD"/>
    <n v="2255459"/>
    <m/>
    <s v="00383012001 DEPOSITO DE EFECTIVO, DEPOSITANTE: AGENCIA BOLIVIANA DE CORREOS, CONCEPTO: REGIONAL COCHABAMBA 2-14/01/2025, CUENTA DE DEPOSITO: CUENTA UNICA DEL TESORO"/>
    <m/>
    <m/>
    <m/>
    <m/>
    <m/>
    <m/>
    <n v="0"/>
    <n v="27512"/>
    <s v="NO_CONCILIADO"/>
  </r>
  <r>
    <x v="83"/>
    <m/>
    <x v="83"/>
    <x v="20"/>
    <s v="O22554690002"/>
    <s v="BOD"/>
    <n v="2255469"/>
    <m/>
    <s v="00249012001 DEPOSITO DE EFECTIVO, DEPOSITANTE: ROBERTO ISAIAS VALDA AVILA, CONCEPTO: DEVOLUCION, CUENTA DE DEPOSITO: CUENTA UNICA DEL TESORO"/>
    <m/>
    <m/>
    <m/>
    <m/>
    <m/>
    <m/>
    <n v="0"/>
    <n v="3.19"/>
    <s v="NO_CONCILIADO"/>
  </r>
  <r>
    <x v="83"/>
    <m/>
    <x v="83"/>
    <x v="20"/>
    <s v="O22554710002"/>
    <s v="BOD"/>
    <n v="2255471"/>
    <m/>
    <s v="00249012001 DEPOSITO DE EFECTIVO, DEPOSITANTE: JUAN NACER VILLAGOMEZ LEDEZMA, CONCEPTO: DEVOLUCION, CUENTA DE DEPOSITO: CUENTA UNICA DEL TESORO"/>
    <m/>
    <m/>
    <m/>
    <m/>
    <m/>
    <m/>
    <n v="0"/>
    <n v="8.9499999999999993"/>
    <s v="NO_CONCILIADO"/>
  </r>
  <r>
    <x v="47"/>
    <m/>
    <x v="47"/>
    <x v="20"/>
    <s v="O22554730002"/>
    <s v="BOD"/>
    <n v="2255473"/>
    <m/>
    <s v="00099021001 DEPOSITO DE EFECTIVO, DEPOSITANTE: EDWIN ROLANDO QUIÑONES TICONIPA, CONCEPTO: DEV PAGO AGUINALDO POR EXCEDENTE, CUENTA DE DEPOSITO: CUENTA UNICA DEL TESORO/DJBR"/>
    <m/>
    <m/>
    <m/>
    <m/>
    <m/>
    <m/>
    <n v="0"/>
    <n v="136.47"/>
    <s v="NO_CONCILIADO"/>
  </r>
  <r>
    <x v="3"/>
    <m/>
    <x v="3"/>
    <x v="20"/>
    <s v="O22554740002"/>
    <s v="BOD"/>
    <n v="2255474"/>
    <m/>
    <s v="00046171101 DEPOSITO DE EFECTIVO, DEPOSITANTE: QUANTIQA Y BARION LTDA, CONCEPTO: SANCION JURIDICA POR INSPECCION SEG RES. ADM. S/224 /2024, CUENTA DE DEPOSITO: CUENTA UNICA DEL TESORO"/>
    <m/>
    <m/>
    <m/>
    <m/>
    <m/>
    <m/>
    <n v="0"/>
    <n v="5000"/>
    <s v="NO_CONCILIADO"/>
  </r>
  <r>
    <x v="50"/>
    <m/>
    <x v="50"/>
    <x v="20"/>
    <s v="O22554970002"/>
    <s v="BOD"/>
    <n v="2255497"/>
    <m/>
    <s v="00526012001 DEPOSITO DE EFECTIVO, DEPOSITANTE: BOLIVIA TV, CONCEPTO: DEVOLUCION DE FONDOS NO UTILIZADOS DE HR. 10453, CUENTA DE DEPOSITO: CUENTA UNICA DEL TESORO"/>
    <m/>
    <m/>
    <m/>
    <m/>
    <m/>
    <m/>
    <n v="0"/>
    <n v="2150"/>
    <s v="NO_CONCILIADO"/>
  </r>
  <r>
    <x v="42"/>
    <m/>
    <x v="42"/>
    <x v="20"/>
    <s v="O22554980002"/>
    <s v="BOD"/>
    <n v="2255498"/>
    <m/>
    <s v="00099021001 DEPOSITO DE EFECTIVO, DEPOSITANTE: SANDY IVANA MAMANI HUMEREZ, CONCEPTO: DEV. POR FONDOS NO EJECUTADOS EN F.A., CUENTA DE DEPOSITO: CUENTA UNICA DEL TESORO/DJBR"/>
    <m/>
    <m/>
    <m/>
    <m/>
    <m/>
    <m/>
    <n v="0"/>
    <n v="14400"/>
    <s v="NO_CONCILIADO"/>
  </r>
  <r>
    <x v="84"/>
    <m/>
    <x v="84"/>
    <x v="20"/>
    <s v="O22555030002"/>
    <s v="BOD"/>
    <n v="2255503"/>
    <m/>
    <s v="00382014303 DEPOSITO DE EFECTIVO, DEPOSITANTE: DIEGO ALEXIS RIBERA CALDERON, CONCEPTO: DEVOLUCION DE VIATICOS, CUENTA DE DEPOSITO: CUENTA UNICA DEL TESORO"/>
    <m/>
    <m/>
    <m/>
    <m/>
    <m/>
    <m/>
    <n v="0"/>
    <n v="920"/>
    <s v="NO_CONCILIADO"/>
  </r>
  <r>
    <x v="3"/>
    <m/>
    <x v="3"/>
    <x v="20"/>
    <s v="O22555040002"/>
    <s v="BOD"/>
    <n v="2255504"/>
    <m/>
    <s v="00046041101 DEPOSITO DE EFECTIVO, DEPOSITANTE: NATIVIDAD ELSA ZALLES ROJAS, CONCEPTO: DEV. VIATICOS DEL VIAJE AL DEPARTAMENTO DE CHUQUISACA, CUENTA DE DEPOSITO: CUENTA UNICA DEL TESORO"/>
    <m/>
    <m/>
    <m/>
    <m/>
    <m/>
    <m/>
    <n v="0"/>
    <n v="2667"/>
    <s v="NO_CONCILIADO"/>
  </r>
  <r>
    <x v="72"/>
    <m/>
    <x v="72"/>
    <x v="20"/>
    <s v="B22552310002"/>
    <s v="BOD"/>
    <n v="2255231"/>
    <m/>
    <s v="00389012001 DEP.DE CHEQ.AJENOS,RET.DE CAM.,CONCEPTO: LIC. SIN GOCE DE HABER OFINA CENTRAL MES OCTUBRE,DEP.: NAABOL/CENTRAL , PROCEDENCIA: BANCO UNION S.A., CHEQUE: 874, FECHA DE EMISION:30/01/2025"/>
    <m/>
    <m/>
    <m/>
    <m/>
    <m/>
    <m/>
    <n v="0"/>
    <n v="1444.87"/>
    <s v="NO_CONCILIADO"/>
  </r>
  <r>
    <x v="72"/>
    <m/>
    <x v="72"/>
    <x v="20"/>
    <s v="B22552330002"/>
    <s v="BOD"/>
    <n v="2255233"/>
    <m/>
    <s v="00389022001 DEP.DE CHEQ.AJENOS,RET.DE CAM.,CONCEPTO: LICENCIA SIN GOCE DE HABER REG LA PAZ MES DE OCTUBRE,DEP.: NAABOL/LPZ , PROCEDENCIA: BANCO UNION S.A., CHEQUE: 875, FECHA DE EMISION:30/01/2025"/>
    <m/>
    <m/>
    <m/>
    <m/>
    <m/>
    <m/>
    <n v="0"/>
    <n v="5280.94"/>
    <s v="NO_CONCILIADO"/>
  </r>
  <r>
    <x v="72"/>
    <m/>
    <x v="72"/>
    <x v="20"/>
    <s v="B22552340002"/>
    <s v="BOD"/>
    <n v="2255234"/>
    <m/>
    <s v="00389032001 DEP.DE CHEQ.AJENOS,RET.DE CAM.,CONCEPTO: LIC SIN GOCE DE HABER COCHABAMBA MES OCTUBRE,DEP.: NAABOL/CBBA , PROCEDENCIA: BANCO UNION S.A., CHEQUE: 876, FECHA DE EMISION:30/01/2025"/>
    <m/>
    <m/>
    <m/>
    <m/>
    <m/>
    <m/>
    <n v="0"/>
    <n v="6448.13"/>
    <s v="NO_CONCILIADO"/>
  </r>
  <r>
    <x v="72"/>
    <m/>
    <x v="72"/>
    <x v="20"/>
    <s v="B22552360002"/>
    <s v="BOD"/>
    <n v="2255236"/>
    <m/>
    <s v="00389042001 DEP.DE CHEQ.AJENOS,RET.DE CAM.,CONCEPTO: LIC SIN GOCE DE HABER REG SANTA CRUZ MES OCTUBRE,DEP.: NAABOL/SCZ , PROCEDENCIA: BANCO UNION S.A., CHEQUE: 877, FECHA DE EMISION:30/01/2025"/>
    <m/>
    <m/>
    <m/>
    <m/>
    <m/>
    <m/>
    <n v="0"/>
    <n v="4931.18"/>
    <s v="NO_CONCILIADO"/>
  </r>
  <r>
    <x v="57"/>
    <m/>
    <x v="57"/>
    <x v="20"/>
    <s v="B22552480002"/>
    <s v="BOD"/>
    <n v="2255248"/>
    <m/>
    <s v="00292012001 DEP.DE CHEQ.AJENOS,RET.DE CAM.,CONCEPTO: DEPÓSITO SIN CLASIFICAR REGIONAL CHUQUISACA,DEP.: VIAS BOLIVIA , PROCEDENCIA: BANCO UNION S.A., CHEQUE: 87, FECHA DE EMISION:08/01/2025"/>
    <m/>
    <m/>
    <m/>
    <m/>
    <m/>
    <m/>
    <n v="0"/>
    <n v="30"/>
    <s v="NO_CONCILIADO"/>
  </r>
  <r>
    <x v="46"/>
    <m/>
    <x v="46"/>
    <x v="20"/>
    <s v="B22552950002"/>
    <s v="BOD"/>
    <n v="2255295"/>
    <m/>
    <s v="00522012001 DEP.DE CHEQ.AJENOS,RET.DE CAM.,CONCEPTO: POR ARRENDAMIENTO,DEP.: SINCHI WAYRA SA , PROCEDENCIA: BANCO DE CREDITO DE BOLIVIA S.A., CHEQUE: 59821, FECHA DE EMISION:29/01/2025"/>
    <m/>
    <m/>
    <m/>
    <m/>
    <m/>
    <m/>
    <n v="0"/>
    <n v="30643"/>
    <s v="NO_CONCILIADO"/>
  </r>
  <r>
    <x v="22"/>
    <m/>
    <x v="22"/>
    <x v="20"/>
    <s v="B22553070002"/>
    <s v="BOD"/>
    <n v="2255307"/>
    <m/>
    <s v="00099021001 DEP.DE CHEQ.AJENOS,RET.DE CAM.,CONCEPTO: DEVOLUCION DE RECURSOS POR ATRASOS DE CONSULTORES EN LINEA NOVIEMBRE 2024,DEP.: MEFP , PROCEDENCIA: BANCO UNION S.A., CHEQUE: 1081, FECHA DE EMISION:30/01/2025"/>
    <m/>
    <m/>
    <m/>
    <m/>
    <m/>
    <m/>
    <n v="0"/>
    <n v="1298.6199999999999"/>
    <s v="NO_CONCILIADO"/>
  </r>
  <r>
    <x v="22"/>
    <m/>
    <x v="22"/>
    <x v="20"/>
    <s v="B22553100002"/>
    <s v="BOD"/>
    <n v="2255310"/>
    <m/>
    <s v="00099021001 DEP.DE CHEQ.AJENOS,RET.DE CAM.,CONCEPTO: DEVOLUCION DE BOLETOS AEREOS DE BOA,DEP.: MEFP , PROCEDENCIA: BANCO UNION S.A., CHEQUE: 1083, FECHA DE EMISION:30/01/2025"/>
    <m/>
    <m/>
    <m/>
    <m/>
    <m/>
    <m/>
    <n v="0"/>
    <n v="3566"/>
    <s v="NO_CONCILIADO"/>
  </r>
  <r>
    <x v="9"/>
    <m/>
    <x v="9"/>
    <x v="20"/>
    <s v="B22553770002"/>
    <s v="BOD"/>
    <n v="2255377"/>
    <m/>
    <s v="00578012002 DEP.DE CHEQ.AJENOS,RET.DE CAM.,CONCEPTO: REVERSION,DEP.: BOLIVIANA DE AVIACION , PROCEDENCIA: BANCO UNION S.A., CHEQUE: 19350, FECHA DE EMISION:31/01/2025"/>
    <m/>
    <m/>
    <m/>
    <m/>
    <m/>
    <m/>
    <n v="0"/>
    <n v="4004"/>
    <s v="NO_CONCILIADO"/>
  </r>
  <r>
    <x v="9"/>
    <m/>
    <x v="9"/>
    <x v="20"/>
    <s v="B22553800002"/>
    <s v="BOD"/>
    <n v="2255380"/>
    <m/>
    <s v="00578012002 DEP.DE CHEQ.AJENOS,RET.DE CAM.,CONCEPTO: REVERSION,DEP.: BOLIVIANA DE AVIACION , PROCEDENCIA: BANCO UNION S.A., CHEQUE: 19352, FECHA DE EMISION:31/01/2025"/>
    <m/>
    <m/>
    <m/>
    <m/>
    <m/>
    <m/>
    <n v="0"/>
    <n v="77.7"/>
    <s v="NO_CONCILIADO"/>
  </r>
  <r>
    <x v="85"/>
    <m/>
    <x v="85"/>
    <x v="20"/>
    <s v="B22553810002"/>
    <s v="BOD"/>
    <n v="2255381"/>
    <m/>
    <s v="00580012001 DEP.DE CHEQ.AJENOS,RET.DE CAM.,CONCEPTO: DV. SIN GOCE DE HABERES DICIEMBRE 2024,DEP.: DEPÓSITOS ADUANEROS BOLIVIANOS , PROCEDENCIA: BANCO UNION S.A., CHEQUE: 1676, FECHA DE EMISION:27/01/2025"/>
    <m/>
    <m/>
    <m/>
    <m/>
    <m/>
    <m/>
    <n v="0"/>
    <n v="443.1"/>
    <s v="NO_CONCILIADO"/>
  </r>
  <r>
    <x v="9"/>
    <m/>
    <x v="9"/>
    <x v="20"/>
    <s v="B22553820002"/>
    <s v="BOD"/>
    <n v="2255382"/>
    <m/>
    <s v="00578012002 DEP.DE CHEQ.AJENOS,RET.DE CAM.,CONCEPTO: REVERSION,DEP.: BOLIVIANA DE AVIACION , PROCEDENCIA: BANCO UNION S.A., CHEQUE: 19354, FECHA DE EMISION:31/01/2025"/>
    <m/>
    <m/>
    <m/>
    <m/>
    <m/>
    <m/>
    <n v="0"/>
    <n v="371200"/>
    <s v="NO_CONCILIADO"/>
  </r>
  <r>
    <x v="9"/>
    <m/>
    <x v="9"/>
    <x v="20"/>
    <s v="B22553830002"/>
    <s v="BOD"/>
    <n v="2255383"/>
    <m/>
    <s v="00578012002 DEP.DE CHEQ.AJENOS,RET.DE CAM.,CONCEPTO: REVERSION,DEP.: BOLIVIANA DE AVIACION , PROCEDENCIA: BANCO UNION S.A., CHEQUE: 19353, FECHA DE EMISION:31/01/2025"/>
    <m/>
    <m/>
    <m/>
    <m/>
    <m/>
    <m/>
    <n v="0"/>
    <n v="46000.51"/>
    <s v="NO_CONCILIADO"/>
  </r>
  <r>
    <x v="9"/>
    <m/>
    <x v="9"/>
    <x v="20"/>
    <s v="B22553860002"/>
    <s v="BOD"/>
    <n v="2255386"/>
    <m/>
    <s v="00578012002 DEP.DE CHEQ.AJENOS,RET.DE CAM.,CONCEPTO: REVERSION,DEP.: BOLIVIANA DE AVIACION , PROCEDENCIA: BANCO UNION S.A., CHEQUE: 19351, FECHA DE EMISION:31/01/2025"/>
    <m/>
    <m/>
    <m/>
    <m/>
    <m/>
    <m/>
    <n v="0"/>
    <n v="31"/>
    <s v="NO_CONCILIADO"/>
  </r>
  <r>
    <x v="59"/>
    <m/>
    <x v="59"/>
    <x v="20"/>
    <s v="J06267060002"/>
    <s v="NTE"/>
    <n v="10826275"/>
    <m/>
    <s v="A:00862012001 GAD COCHABAMBA, TRANSFERENCIA DE RECUPERACIONES SEGÚN NOTA INTERNA GEF-LCR-DYF-0026-NOT/25, POR CONCEPTO DE REMUNERACION DE ADMINISTRACION QUE CORRESPONDE AL FNDR DE ACUERDO A CONTRATO DE FIDEICOMISO “CONTRAPARTES LOCALES”"/>
    <m/>
    <m/>
    <m/>
    <m/>
    <m/>
    <m/>
    <n v="0"/>
    <n v="62567.6"/>
    <s v="NO_CONCILIADO"/>
  </r>
  <r>
    <x v="59"/>
    <m/>
    <x v="59"/>
    <x v="20"/>
    <s v="J06267080002"/>
    <s v="NTE"/>
    <n v="10826301"/>
    <m/>
    <s v="A:00862012001 GAM DE TARIJA, TRANSFERENCIA DE RECUPERACIONES SEGÚN NOTA INTERNA GEF-LCR-DYF-0026-NOT/25, POR CONCEPTO DE REMUNERACION DE ADMINISTRACION QUE CORRESPONDE AL FNDR DE ACUERDO A CONTRATO DE FIDEICOMISO “CONTRAPARTES LOCALES” (CL)"/>
    <m/>
    <m/>
    <m/>
    <m/>
    <m/>
    <m/>
    <n v="0"/>
    <n v="25163.66"/>
    <s v="NO_CONCILIADO"/>
  </r>
  <r>
    <x v="59"/>
    <m/>
    <x v="59"/>
    <x v="20"/>
    <s v="J06267110002"/>
    <s v="NTE"/>
    <n v="10826284"/>
    <m/>
    <s v="A:00862012001 GAM DE VILLA ALCALA, TRANSFERENCIA DE RECUPERACIONES SEGÚN NOTA INTERNA GEF-LCR-DYF-0026-NOT/25, POR CONCEPTO DE REMUNERACION DE ADMINISTRACION QUE CORRESPONDE AL FNDR DE ACUERDO A CONTRATO DE FIDEICOMISO “CONTRAPARTES LOCALES” (CL)"/>
    <m/>
    <m/>
    <m/>
    <m/>
    <m/>
    <m/>
    <n v="0"/>
    <n v="875.25"/>
    <s v="NO_CONCILIADO"/>
  </r>
  <r>
    <x v="59"/>
    <m/>
    <x v="59"/>
    <x v="20"/>
    <s v="J06267120002"/>
    <s v="NTE"/>
    <n v="10826307"/>
    <m/>
    <s v="A:00862012001 GAM DE CARAPARI, TRANSFERENCIA DE RECUPERACIONES SEGÚN NOTA INTERNA GEF-LCR-DYF-0026-NOT/25, POR CONCEPTO DE REMUNERACION DE ADMINISTRACION QUE CORRESPONDE AL FNDR DE ACUERDO A CONTRATO DE FIDEICOMISO “CONTRAPARTES LOCALES” (CL)"/>
    <m/>
    <m/>
    <m/>
    <m/>
    <m/>
    <m/>
    <n v="0"/>
    <n v="1908.65"/>
    <s v="NO_CONCILIADO"/>
  </r>
  <r>
    <x v="59"/>
    <m/>
    <x v="59"/>
    <x v="20"/>
    <s v="J06267130002"/>
    <s v="NTE"/>
    <n v="10826315"/>
    <m/>
    <s v="A:00862012001 GAM DE RIBERALTA, TRANSFERENCIA DE RECUPERACIONES SEGÚN NOTA INTERNA GEF-LCR-DYF-0026-NOT/25, POR CONCEPTO DE REMUNERACION DE ADMINISTRACION QUE CORRESPONDE AL FNDR DE ACUERDO A CONTRATO DE FIDEICOMISO “CONTRAPARTES LOCALES” (CL)"/>
    <m/>
    <m/>
    <m/>
    <m/>
    <m/>
    <m/>
    <n v="0"/>
    <n v="10663.1"/>
    <s v="NO_CONCILIADO"/>
  </r>
  <r>
    <x v="59"/>
    <m/>
    <x v="59"/>
    <x v="20"/>
    <s v="J06267170002"/>
    <s v="NTE"/>
    <n v="10826323"/>
    <m/>
    <s v="A:00862012001 GAM DE ESMERALDA, TRANSFERENCIA DE RECUPERACIONES SEGÚN NOTA INTERNA GEF-LCR-DYF-0026-NOT/25, POR CONCEPTO DE REMUNERACION DE ADMINISTRACION QUE CORRESPONDE AL FNDR DE ACUERDO A CONTRATO DE FIDEICOMISO “CONTRAPARTES LOCALES” (CL)"/>
    <m/>
    <m/>
    <m/>
    <m/>
    <m/>
    <m/>
    <n v="0"/>
    <n v="171.26"/>
    <s v="NO_CONCILIADO"/>
  </r>
  <r>
    <x v="59"/>
    <m/>
    <x v="59"/>
    <x v="20"/>
    <s v="J06267180002"/>
    <s v="NTE"/>
    <n v="10826333"/>
    <m/>
    <s v="A:00862012001 GAM DE VILLA AZURDUY, TRANSFERENCIA DE RECUPERACIONES SEGÚN NOTA INTERNA GEF-LCR-DYF-0026-NOT/25, POR CONCEPTO DE REMUNERACION DE ADMINISTRACION QUE CORRESPONDE AL FNDR DE ACUERDO A CONTRATO DE FIDEICOMISO “CONTRAPARTES LOCALES” (CL)"/>
    <m/>
    <m/>
    <m/>
    <m/>
    <m/>
    <m/>
    <n v="0"/>
    <n v="496.66"/>
    <s v="NO_CONCILIADO"/>
  </r>
  <r>
    <x v="59"/>
    <m/>
    <x v="59"/>
    <x v="20"/>
    <s v="J06267190002"/>
    <s v="NTE"/>
    <n v="10826336"/>
    <m/>
    <s v="A:00862012001 GAM DE EXALTACION, TRANSFERENCIA DE RECUPERACIONES SEGÚN NOTA INTERNA GEF-LCR-DYF-0026-NOT/25, POR CONCEPTO DE REMUNERACION DE ADMINISTRACION QUE CORRESPONDE AL FNDR DE ACUERDO A CONTRATO DE FIDEICOMISO “CONTRAPARTES LOCALES” (CL)"/>
    <m/>
    <m/>
    <m/>
    <m/>
    <m/>
    <m/>
    <n v="0"/>
    <n v="542.32000000000005"/>
    <s v="NO_CONCILIADO"/>
  </r>
  <r>
    <x v="59"/>
    <m/>
    <x v="59"/>
    <x v="20"/>
    <s v="J06267230002"/>
    <s v="NTE"/>
    <n v="10826330"/>
    <m/>
    <s v="A:00862012001 GAM DE LURIBAY, TRANSFERENCIA DE RECUPERACIONES SEGÚN NOTA INTERNA GEF-LCR-DYF-0026-NOT/25, POR CONCEPTO DE REMUNERACION DE ADMINISTRACION QUE CORRESPONDE AL FNDR DE ACUERDO A CONTRATO DE FIDEICOMISO “CONTRAPARTES LOCALES” (CL)"/>
    <m/>
    <m/>
    <m/>
    <m/>
    <m/>
    <m/>
    <n v="0"/>
    <n v="296.62"/>
    <s v="NO_CONCILIADO"/>
  </r>
  <r>
    <x v="59"/>
    <m/>
    <x v="59"/>
    <x v="20"/>
    <s v="J06267260002"/>
    <s v="NTE"/>
    <n v="10826341"/>
    <m/>
    <s v="A:00862012001 GAM DE PUERTO GONZALO MORENO, TRANSFERENCIA DE RECUPERACIONES SEGÚN NOTA INTERNA GEF-LCR-DYF-0026-NOT/25, POR CONCEPTO DE REMUNERACION DE ADMINISTRACION QUE CORRESPONDE AL FNDR DE ACUERDO A CONTRATO DE FIDEICOMISO “CONTRAPARTES LOCALES” (CL)"/>
    <m/>
    <m/>
    <m/>
    <m/>
    <m/>
    <m/>
    <n v="0"/>
    <n v="5179.92"/>
    <s v="NO_CONCILIADO"/>
  </r>
  <r>
    <x v="59"/>
    <m/>
    <x v="59"/>
    <x v="20"/>
    <s v="J06267280002"/>
    <s v="NTE"/>
    <n v="10826350"/>
    <m/>
    <s v="A:00862012001 GAM DE CAMATAQUI, TRANSFERENCIA DE RECUPERACIONES SEGÚN NOTA INTERNA GEF-LCR-DYF-0026-NOT/25, POR CONCEPTO DE REMUNERACION DE ADMINISTRACION QUE CORRESPONDE AL FNDR DE ACUERDO A CONTRATO DE FIDEICOMISO “CONTRAPARTES LOCALES” (CL)"/>
    <m/>
    <m/>
    <m/>
    <m/>
    <m/>
    <m/>
    <n v="0"/>
    <n v="1288.98"/>
    <s v="NO_CONCILIADO"/>
  </r>
  <r>
    <x v="59"/>
    <m/>
    <x v="59"/>
    <x v="20"/>
    <s v="J06267290002"/>
    <s v="NTE"/>
    <n v="10826347"/>
    <m/>
    <s v="A:00862012001 GAM DE YAMPARAEZ, TRANSFERENCIA DE RECUPERACIONES SEGÚN NOTA INTERNA GEF-LCR-DYF-0026-NOT/25, POR CONCEPTO DE REMUNERACION DE ADMINISTRACION QUE CORRESPONDE AL FNDR DE ACUERDO A CONTRATO DE FIDEICOMISO “CONTRAPARTES LOCALES” (CL)"/>
    <m/>
    <m/>
    <m/>
    <m/>
    <m/>
    <m/>
    <n v="0"/>
    <n v="3707.42"/>
    <s v="NO_CONCILIADO"/>
  </r>
  <r>
    <x v="59"/>
    <m/>
    <x v="59"/>
    <x v="20"/>
    <s v="J06267300002"/>
    <s v="NTE"/>
    <n v="10826344"/>
    <m/>
    <s v="A:00862012001 GAM DE TOLEDO, TRANSFERENCIA DE RECUPERACIONES SEGÚN NOTA INTERNA GEF-LCR-DYF-0026-NOT/25, POR CONCEPTO DE REMUNERACION DE ADMINISTRACION QUE CORRESPONDE AL FNDR DE ACUERDO A CONTRATO DE FIDEICOMISO “CONTRAPARTES LOCALES” (CL)"/>
    <m/>
    <m/>
    <m/>
    <m/>
    <m/>
    <m/>
    <n v="0"/>
    <n v="953.33"/>
    <s v="NO_CONCILIADO"/>
  </r>
  <r>
    <x v="22"/>
    <m/>
    <x v="22"/>
    <x v="20"/>
    <s v="J06267330002"/>
    <s v="NTE"/>
    <n v="10875821"/>
    <m/>
    <s v="A:00099021001 DEVOLUCIÓN DEUDA AL TGN POR PARTE DEL SR. GUILLERMO ARAMAYO HERRERA CORRESPONDIENTE AL MES DE DICIEMBRE/2024. S/G. INF. SENASIR/UAF/INF N° 152/2025, DE FECHA 28/01/2025."/>
    <m/>
    <m/>
    <m/>
    <m/>
    <m/>
    <m/>
    <n v="0"/>
    <n v="1027.3499999999999"/>
    <s v="NO_CONCILIADO"/>
  </r>
  <r>
    <x v="39"/>
    <m/>
    <x v="39"/>
    <x v="20"/>
    <s v="G30130590002"/>
    <s v="CRV"/>
    <n v="3013059"/>
    <m/>
    <s v="TRANSFERENCIA DEL EXTERIOR SEGUN SWIFT NO.1615 Y NO.1614 DE FECHA 31/01/2025 ORDENANTE: SPE INTERNATIONAL LLC (CAPITAL MENDOZA) REF.: CRED BIOAGGIL ARGENTINA SA INVOICE NO.GOP-DVE-0008-ODV/24-VEX LIB. 00597012001 RECURSOS PROPIOS VENTAS YLB"/>
    <m/>
    <m/>
    <m/>
    <m/>
    <m/>
    <m/>
    <n v="0"/>
    <n v="212.66"/>
    <s v="NO_CONCILIADO"/>
  </r>
  <r>
    <x v="45"/>
    <m/>
    <x v="45"/>
    <x v="20"/>
    <s v="Q21627730002"/>
    <s v="CRV"/>
    <n v="2162773"/>
    <m/>
    <s v="NUMERO DE LIBRETA CUT: 00572019201 OPERACIÓN E82 TRANSFERENCIA BDP FINPRO A LA CUT DESEMBOLSO 48 FINPRO 13 OP. 20013 IMPLEMENTACION DEL COMPLEJO PISCICOLA EN EL TROPICO DE COCHABAMBA EMAPA"/>
    <m/>
    <m/>
    <m/>
    <m/>
    <m/>
    <m/>
    <n v="0"/>
    <n v="304073.7"/>
    <s v="NO_CONCILIADO"/>
  </r>
  <r>
    <x v="39"/>
    <m/>
    <x v="39"/>
    <x v="20"/>
    <s v="G30130600001"/>
    <s v="CVD"/>
    <n v="3013060"/>
    <m/>
    <s v="COBRO COSTOS DE PAPELERIA SEGUN TRANSFERENCIA DEL EXTERIOR POR ORDEN DE SPE INTERNATIONAL LLC (CAPITAL MENDOZA) REF.: CRED BIOAGGIL ARGENTINA SA INVOICE NO.GOP-DVE-0008-ODV/24-VEX LIB. 00597032001 YLB-COMERCIALIZACION DE DIVERSAS SALES"/>
    <m/>
    <m/>
    <m/>
    <m/>
    <m/>
    <m/>
    <n v="60"/>
    <n v="0"/>
    <s v="NO_CONCILIADO"/>
  </r>
  <r>
    <x v="21"/>
    <m/>
    <x v="21"/>
    <x v="20"/>
    <s v="J06267390002"/>
    <s v="NTE"/>
    <n v="10888889"/>
    <m/>
    <s v="A:00099021001 GAD DE TARIJA, TRANSFERENCIA DE RECUPERACIONES SEGÚN NOTA GEF-LCR-JSZ-0074-NOT/25 POR CONCEPTO DE PAGO DE INTERES DE ACUERDO A CONTRATO DE FIDEICOMISO “PROGRAMA APOYO A LA EJECUCION DE LA INVERSION PUBLICA” (AEIP) FIRMADO ENTRE MINISTERIO DE PLANIFICACION Y EL FNDR."/>
    <m/>
    <m/>
    <m/>
    <m/>
    <m/>
    <m/>
    <n v="0"/>
    <n v="125258.53"/>
    <s v="NO_CONCILIADO"/>
  </r>
  <r>
    <x v="36"/>
    <m/>
    <x v="36"/>
    <x v="20"/>
    <s v="J06267400002"/>
    <s v="DAU"/>
    <n v="10889789"/>
    <m/>
    <s v="A:00373024105 Débito Automático al GAM San José – Santa Cruz, por incumplimiento al Convenio Intergubernativo de Financiamiento FDI/CONV/Nº172/2018 de fecha 07 de septiembre de 2018, suscrito entre el Fondo de Desarrollo Indígena y el GAM San José – Santa Cruz, para el proyecto “Mejoramiento a la Producción Bovina en 11 comunidades del municipio de San José de Chiquitos”."/>
    <m/>
    <m/>
    <m/>
    <m/>
    <m/>
    <m/>
    <n v="0"/>
    <n v="1090000"/>
    <s v="NO_CONCILIADO"/>
  </r>
  <r>
    <x v="3"/>
    <m/>
    <x v="3"/>
    <x v="20"/>
    <s v="J06267410002"/>
    <s v="DAU"/>
    <n v="10846510"/>
    <m/>
    <s v="A:00046024102 Débito Automático al GAD Beni (GAD-BEN) a favor del Ministerio de Salud y Deportes (MIN-SD), por incumplimiento de las obligaciones establecidas en el Parágrafo III del Artículo 10 de la Ley N° 3302 de 16 de diciembre de 2005, vigente por el inciso a) de la Disposición Final Segunda de la Ley N° 1613 del Presupuesto General del Estado – Gestión 2025, publicada el 01 de enero de 2025, para el pago del “Viático de Vacunación” correspondiente a la gestión 2020."/>
    <m/>
    <m/>
    <m/>
    <m/>
    <m/>
    <m/>
    <n v="0"/>
    <n v="1007478.49"/>
    <s v="NO_CONCILIADO"/>
  </r>
  <r>
    <x v="24"/>
    <m/>
    <x v="24"/>
    <x v="20"/>
    <s v="Q21629750002"/>
    <s v="CRV"/>
    <n v="2162975"/>
    <m/>
    <s v="NUMERO DE LIBRETA CUT: 00383012001 OPERACIÓN E18 TRANSFERENCIA DEL SISTEMA FINANCIERO POR CUENTA DE TERCEROS A LA CUT SOL.ESC.SAVE THE CHILDREN INTERNACIONAL"/>
    <m/>
    <m/>
    <m/>
    <m/>
    <m/>
    <m/>
    <n v="0"/>
    <n v="389"/>
    <s v="NO_CONCILIADO"/>
  </r>
  <r>
    <x v="59"/>
    <m/>
    <x v="59"/>
    <x v="20"/>
    <s v="J06268230002"/>
    <s v="NTE"/>
    <n v="10876188"/>
    <m/>
    <s v="A:00862012001 GAM DE PASORAPA, TRANSFERENCIA DE RECUPERACIONES SEGÚN NOTA INTERNA GEF-LCR-DYF-0026-NOT/25, POR CONCEPTO DE REMUNERACION DE ADMINISTRACION QUE CORRESPONDE AL FNDR DE ACUERDO A CONTRATO DE FIDEICOMISO “CONTRAPARTES LOCALES” (CL)"/>
    <m/>
    <m/>
    <m/>
    <m/>
    <m/>
    <m/>
    <n v="0"/>
    <n v="577.91999999999996"/>
    <s v="NO_CONCILIADO"/>
  </r>
  <r>
    <x v="59"/>
    <m/>
    <x v="59"/>
    <x v="20"/>
    <s v="J06268240002"/>
    <s v="NTE"/>
    <n v="10876192"/>
    <m/>
    <s v="A:00862012001 GAM DE SAN ANTONIO DE ESMORUCO, TRANSFERENCIA DE RECUPERACIONES SEGÚN NOTA INTERNA GEF-LCR-DYF-0026-NOT/25, POR CONCEPTO DE REMUNERACION DE ADMINISTRACION QUE CORRESPONDE AL FNDR DE ACUERDO A CONTRATO DE FIDEICOMISO “CONTRAPARTES LOCALES” (CL)"/>
    <m/>
    <m/>
    <m/>
    <m/>
    <m/>
    <m/>
    <n v="0"/>
    <n v="324.48"/>
    <s v="NO_CONCILIADO"/>
  </r>
  <r>
    <x v="59"/>
    <m/>
    <x v="59"/>
    <x v="20"/>
    <s v="J06268270002"/>
    <s v="NTE"/>
    <n v="10884969"/>
    <m/>
    <s v="A:00862012001 GAM DE TAPACARI, TRANSFERENCIA DE RECUPERACIONES SEGÚN NOTA INTERNA GEF-LCR-DYF-0026-NOT/25, POR CONCEPTO DE REMUNERACION DE ADMINISTRACION QUE CORRESPONDE AL FNDR DE ACUERDO A CONTRATO DE FIDEICOMISO “CONTRAPARTES LOCALES” (CL)"/>
    <m/>
    <m/>
    <m/>
    <m/>
    <m/>
    <m/>
    <n v="0"/>
    <n v="273.5"/>
    <s v="NO_CONCILIADO"/>
  </r>
  <r>
    <x v="59"/>
    <m/>
    <x v="59"/>
    <x v="20"/>
    <s v="J06268310002"/>
    <s v="NTE"/>
    <n v="10876194"/>
    <m/>
    <s v="A:00862012001 GAM DE VILLA RIVERO, TRANSFERENCIA DE RECUPERACIONES SEGÚN NOTA INTERNA GEF-LCR-DYF-0026-NOT/25, POR CONCEPTO DE REMUNERACION DE ADMINISTRACION QUE CORRESPONDE AL FNDR DE ACUERDO A CONTRATO DE FIDEICOMISO “CONTRAPARTES LOCALES” (CL)"/>
    <m/>
    <m/>
    <m/>
    <m/>
    <m/>
    <m/>
    <n v="0"/>
    <n v="116.03"/>
    <s v="NO_CONCILIADO"/>
  </r>
  <r>
    <x v="59"/>
    <m/>
    <x v="59"/>
    <x v="20"/>
    <s v="J06268320002"/>
    <s v="NTE"/>
    <n v="10876196"/>
    <m/>
    <s v="A:00862012001 GAM DE LAS CARRERAS, TRANSFERENCIA DE RECUPERACIONES SEGÚN NOTA INTERNA GEF-LCR-DYF-0026-NOT/25, POR CONCEPTO DE REMUNERACION DE ADMINISTRACION QUE CORRESPONDE AL FNDR DE ACUERDO A CONTRATO DE FIDEICOMISO “CONTRAPARTES LOCALES” (CL)"/>
    <m/>
    <m/>
    <m/>
    <m/>
    <m/>
    <m/>
    <n v="0"/>
    <n v="1005.61"/>
    <s v="NO_CONCILIADO"/>
  </r>
  <r>
    <x v="59"/>
    <m/>
    <x v="59"/>
    <x v="20"/>
    <s v="J06268340002"/>
    <s v="NTE"/>
    <n v="10876198"/>
    <m/>
    <s v="A:00862012001 GAM DE EL ALTO, TRANSFERENCIA DE RECUPERACIONES SEGÚN NOTA INTERNA GEF-LCR-DYF-0026-NOT/25, POR CONCEPTO DE REMUNERACION DE ADMINISTRACION QUE CORRESPONDE AL FNDR DE ACUERDO A CONTRATO DE FIDEICOMISO “CONTRAPARTES LOCALES” (CL)"/>
    <m/>
    <m/>
    <m/>
    <m/>
    <m/>
    <m/>
    <n v="0"/>
    <n v="52462.07"/>
    <s v="NO_CONCILIADO"/>
  </r>
  <r>
    <x v="59"/>
    <m/>
    <x v="59"/>
    <x v="20"/>
    <s v="J06268360002"/>
    <s v="NTE"/>
    <n v="10876200"/>
    <m/>
    <s v="A:00862012001 GAM DE COLQUECHACA, TRANSFERENCIA DE RECUPERACIONES SEGÚN NOTA INTERNA GEF-LCR-DYF-0026-NOT/25, POR CONCEPTO DE REMUNERACION DE ADMINISTRACION QUE CORRESPONDE AL FNDR DE ACUERDO A CONTRATO DE FIDEICOMISO “CONTRAPARTES LOCALES” (CL)"/>
    <m/>
    <m/>
    <m/>
    <m/>
    <m/>
    <m/>
    <n v="0"/>
    <n v="268.93"/>
    <s v="NO_CONCILIADO"/>
  </r>
  <r>
    <x v="17"/>
    <m/>
    <x v="17"/>
    <x v="20"/>
    <s v="G30137970001"/>
    <s v="CVD"/>
    <n v="3013797"/>
    <m/>
    <s v="COBRO COSTOS DE PAPELERIA SEGUN TRANSFERENCIA DEL EXTERIOR POR ORDEN DE OILY LUBRIFICANTES LTDA (BRAZIL RIO DE JANEIRO) REF.: CRED 5243728.22014 FECHA VALOR 31/01/2025 LIB. 00513062002 YPFB - EXPORTACIÓN DE GLP Y OTROS-BOLIVIANOS"/>
    <m/>
    <m/>
    <m/>
    <m/>
    <m/>
    <m/>
    <n v="60"/>
    <n v="0"/>
    <s v="NO_CONCILIADO"/>
  </r>
  <r>
    <x v="10"/>
    <m/>
    <x v="10"/>
    <x v="20"/>
    <s v="S11182570001"/>
    <s v="COB"/>
    <n v="1118257"/>
    <m/>
    <s v="||AMPLIACION DE VALIDEZ 0,15% S/USD 880.856.- POR 180 DIAS, REEMB. GASTOS DE COMUNICACION BS300.- Y EMISION DE COMPROBANTE CONTABLE BS60.- S/G NOTAS MD-SD-DGAA-UF-ST.N°0047 Y DGAA-UF-ST.NO.081/2025 REF: I-2024-04 P/C MIN.DEFENSA A/F CÓNDOR S.A. INDUSTRIA QUIMICA. LIB:00020011103 MINISTERIO DE DEFENSA - INGRESOS VARIOS REF: COMISIONES ENMIENDA 1 LC I-2024-04."/>
    <m/>
    <m/>
    <m/>
    <m/>
    <m/>
    <m/>
    <n v="4891.99"/>
    <n v="0"/>
    <s v="NO_CONCILIADO"/>
  </r>
  <r>
    <x v="59"/>
    <m/>
    <x v="59"/>
    <x v="20"/>
    <s v="J06268370002"/>
    <s v="NTE"/>
    <n v="10876208"/>
    <m/>
    <s v="A:00862012001 GAM DE YAPACANI, TRANSFERENCIA DE RECUPERACIONES SEGÚN NOTA INTERNA GEF-LCR-DYF-0026-NOT/25, POR CONCEPTO DE REMUNERACION DE ADMINISTRACION QUE CORRESPONDE AL FNDR DE ACUERDO A CONTRATO DE FIDEICOMISO “CONTRAPARTES LOCALES” (CL)"/>
    <m/>
    <m/>
    <m/>
    <m/>
    <m/>
    <m/>
    <n v="0"/>
    <n v="10151.67"/>
    <s v="NO_CONCILIADO"/>
  </r>
  <r>
    <x v="59"/>
    <m/>
    <x v="59"/>
    <x v="20"/>
    <s v="J06268380002"/>
    <s v="NTE"/>
    <n v="10876204"/>
    <m/>
    <s v="A:00862012001 GAM DE CARIPUYO, TRANSFERENCIA DE RECUPERACIONES SEGÚN NOTA INTERNA GEF-LCR-DYF-0026-NOT/25, POR CONCEPTO DE REMUNERACION DE ADMINISTRACION QUE CORRESPONDE AL FNDR DE ACUERDO A CONTRATO DE FIDEICOMISO “CONTRAPARTES LOCALES” (CL)"/>
    <m/>
    <m/>
    <m/>
    <m/>
    <m/>
    <m/>
    <n v="0"/>
    <n v="2488.46"/>
    <s v="NO_CONCILIADO"/>
  </r>
  <r>
    <x v="59"/>
    <m/>
    <x v="59"/>
    <x v="20"/>
    <s v="J06268430002"/>
    <s v="NTE"/>
    <n v="10876210"/>
    <m/>
    <s v="A:00862012001 GAM DE CORIPATA, TRANSFERENCIA DE RECUPERACIONES SEGÚN NOTA INTERNA GEF-LCR-DYF-0026-NOT/25, POR CONCEPTO DE REMUNERACION DE ADMINISTRACION QUE CORRESPONDE AL FNDR DE ACUERDO A CONTRATO DE FIDEICOMISO “CONTRAPARTES LOCALES” (CL)"/>
    <m/>
    <m/>
    <m/>
    <m/>
    <m/>
    <m/>
    <n v="0"/>
    <n v="4076.87"/>
    <s v="NO_CONCILIADO"/>
  </r>
  <r>
    <x v="79"/>
    <m/>
    <x v="79"/>
    <x v="20"/>
    <s v="L00052880002"/>
    <s v="CRV"/>
    <n v="5288"/>
    <m/>
    <s v="TRANSFERENCIA DE RECURSOS A LA FUNDACION CULTURAL DEL BCB.CORREPONDIENTE AL PRIMER TRIMESTE 2025 (PRIMER DESEMBOLSO) PARA GASTOS CORRIENTES .S/G INFORME BCB-GADM-SCONT-DAF-INF-2025-24,NOTA CITE: FC-BCB-PDCIA N° 22/2025 Y AUT.GADM EN HR.BCB-HRE-TGL-2025-1048. TRANSFERENCIA A LA LIBRETA N° 00293014201-FUNDACION CULTURAL BCB-TRANSFERENCIAS BCB"/>
    <m/>
    <m/>
    <m/>
    <m/>
    <m/>
    <m/>
    <n v="0"/>
    <n v="10076719.73"/>
    <s v="NO_CONCILIADO"/>
  </r>
  <r>
    <x v="14"/>
    <m/>
    <x v="14"/>
    <x v="20"/>
    <s v="Q21634090002"/>
    <s v="CRV"/>
    <n v="2163409"/>
    <m/>
    <s v="NUMERO DE LIBRETA CUT: 00099021001 OPERACIÓN E75 TRANSFERENCIA DE LA CUENTA FISCAL BUN A LA CUT EN MN TRANSF.FDOS.AL.BCB GOBIERNO AUTONOMO MUNICIPAL DE FILADELFIA CITE: GAMFIL - UAF 036/2025 CUENTA CUT 3987 LIBRETA NÂ° 00099021001"/>
    <m/>
    <m/>
    <m/>
    <m/>
    <m/>
    <m/>
    <n v="0"/>
    <n v="110446.19"/>
    <s v="NO_CONCILIADO"/>
  </r>
  <r>
    <x v="14"/>
    <m/>
    <x v="14"/>
    <x v="20"/>
    <s v="Q21634100002"/>
    <s v="CRV"/>
    <n v="2163410"/>
    <m/>
    <s v="NUMERO DE LIBRETA CUT: 00099021001 OPERACIÓN E75 TRANSFERENCIA DE LA CUENTA FISCAL BUN A LA CUT EN MN TRANSF.FDOS.AL.BCB GAMSRS CITE-NÂ°017/2025 A LA CUENTA ÃNICA DEL TESORO 3987 LIBRETA NÂ° 00099021001"/>
    <m/>
    <m/>
    <m/>
    <m/>
    <m/>
    <m/>
    <n v="0"/>
    <n v="434480.68"/>
    <s v="NO_CONCILIADO"/>
  </r>
  <r>
    <x v="14"/>
    <m/>
    <x v="14"/>
    <x v="20"/>
    <s v="Q21634110002"/>
    <s v="CRV"/>
    <n v="2163411"/>
    <m/>
    <s v="NUMERO DE LIBRETA CUT: 00099021001 OPERACIÓN E75 TRANSFERENCIA DE LA CUENTA FISCAL BUN A LA CUT EN MN TRANSF.FDOS.AL.BCB GAMSRS CITE-NÂ°017/2025 A LA CUENTA ÃNICA DEL TESORO 3987 LIBRETA NÂ° 00099021001"/>
    <m/>
    <m/>
    <m/>
    <m/>
    <m/>
    <m/>
    <n v="0"/>
    <n v="4663"/>
    <s v="NO_CONCILIADO"/>
  </r>
  <r>
    <x v="59"/>
    <m/>
    <x v="59"/>
    <x v="20"/>
    <s v="J06268450002"/>
    <s v="NTE"/>
    <n v="10876215"/>
    <m/>
    <s v="A:00862012001 GAM DE TIPUANI, TRANSFERENCIA DE RECUPERACIONES SEGÚN NOTA INTERNA GEF-LCR-DYF-0026-NOT/25, POR CONCEPTO DE REMUNERACION DE ADMINISTRACION QUE CORRESPONDE AL FNDR DE ACUERDO A CONTRATO DE FIDEICOMISO “CONTRAPARTES LOCALES” (CL)"/>
    <m/>
    <m/>
    <m/>
    <m/>
    <m/>
    <m/>
    <n v="0"/>
    <n v="1284.24"/>
    <s v="NO_CONCILIADO"/>
  </r>
  <r>
    <x v="59"/>
    <m/>
    <x v="59"/>
    <x v="20"/>
    <s v="J06268470002"/>
    <s v="NTE"/>
    <n v="10876213"/>
    <m/>
    <s v="A:00862012001 GAM DE YUNCHARA, TRANSFERENCIA DE RECUPERACIONES SEGÚN NOTA INTERNA GEF-LCR-DYF-0026-NOT/25, POR CONCEPTO DE REMUNERACION DE ADMINISTRACION QUE CORRESPONDE AL FNDR DE ACUERDO A CONTRATO DE FIDEICOMISO “CONTRAPARTES LOCALES” (CL)"/>
    <m/>
    <m/>
    <m/>
    <m/>
    <m/>
    <m/>
    <n v="0"/>
    <n v="264.82"/>
    <s v="NO_CONCILIADO"/>
  </r>
  <r>
    <x v="59"/>
    <m/>
    <x v="59"/>
    <x v="20"/>
    <s v="J06268490002"/>
    <s v="NTE"/>
    <n v="10876217"/>
    <m/>
    <s v="A:00862012001 GAM DE UMALA, TRANSFERENCIA DE RECUPERACIONES SEGÚN NOTA INTERNA GEF-LCR-DYF-0026-NOT/25, POR CONCEPTO DE REMUNERACION DE ADMINISTRACION QUE CORRESPONDE AL FNDR DE ACUERDO A CONTRATO DE FIDEICOMISO “CONTRAPARTES LOCALES” (CL)"/>
    <m/>
    <m/>
    <m/>
    <m/>
    <m/>
    <m/>
    <n v="0"/>
    <n v="294.75"/>
    <s v="NO_CONCILIADO"/>
  </r>
  <r>
    <x v="59"/>
    <m/>
    <x v="59"/>
    <x v="20"/>
    <s v="J06268510002"/>
    <s v="NTE"/>
    <n v="10876220"/>
    <m/>
    <s v="A:00862012001 GAM DE URIONDO (CONCEPCION), TRANSFERENCIA DE RECUPERACIONES SEGÚN NOTA INTERNA GEF-LCR-DYF-0026-NOT/25, POR CONCEPTO DE REMUNERACION DE ADMINISTRACION QUE CORRESPONDE AL FNDR DE ACUERDO A CONTRATO DE FIDEICOMISO “CONTRAPARTES LOCALES” (CL)"/>
    <m/>
    <m/>
    <m/>
    <m/>
    <m/>
    <m/>
    <n v="0"/>
    <n v="4031.66"/>
    <s v="NO_CONCILIADO"/>
  </r>
  <r>
    <x v="72"/>
    <m/>
    <x v="72"/>
    <x v="20"/>
    <s v="S11183570003"/>
    <s v="COB"/>
    <n v="1118357"/>
    <m/>
    <s v="||TRANSFERENCIA DE FONDOS S/G MENSAJE SWIFT NRO. 1645, CORREO ELECTRONICO DE LA FECHA Y NOTA CITE CAR/DGE-DNAF N. 0031/2025 DE F.29.01.2025 (HRE-TGL-1912) DE NAVEGACION AEREA Y AEROPUERTOS BOLIVIANOS (SECTOR PÚBLICO). DÉBITO DE LA LIBRETA 00389012001 NAABOL  ADMINISTRACIÓN CENTRAL, REPOSICIÓN DE ÚTILES DE ESCRITORIO"/>
    <m/>
    <m/>
    <m/>
    <m/>
    <m/>
    <m/>
    <n v="60"/>
    <n v="0"/>
    <s v="NO_CONCILIADO"/>
  </r>
  <r>
    <x v="72"/>
    <m/>
    <x v="72"/>
    <x v="20"/>
    <s v="S11183070003"/>
    <s v="COB"/>
    <n v="1118307"/>
    <m/>
    <s v="||TRANSFERENCIA DE FONDOS SEGÚN MENSAJES SWIFT N°1643 Y 1652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18"/>
    <m/>
    <x v="18"/>
    <x v="20"/>
    <s v="S11183080003"/>
    <s v="COB"/>
    <n v="1118308"/>
    <m/>
    <s v="||TRANSFERENCIA DE FONDOS S/G MENSAJES SWIFTS NROS. 1646-1653 EN ATENCIÓN A NOTA: DGAC/DAF/FIN/NE-0008/25 DE F.29/1/2025 (HRE-TGL-1866) ENVIADO POR LA DIRECCIÓN GENERAL DE AERONÁUTICA CIVIL (SECTOR PÚBLICO). DEBITO DE LA LIBRETA 00117012001 DGAC, REPOSICIÓN ÚTILES DE ESCRITORIO."/>
    <m/>
    <m/>
    <m/>
    <m/>
    <m/>
    <m/>
    <n v="60"/>
    <n v="0"/>
    <s v="NO_CONCILIADO"/>
  </r>
  <r>
    <x v="18"/>
    <m/>
    <x v="18"/>
    <x v="20"/>
    <s v="S11183410003"/>
    <s v="COB"/>
    <n v="1118341"/>
    <m/>
    <s v="||TRANSFERENCIA DE FONDOS S/G MENSAJES SWIFTS NROS. 1618-1619 EN ATENCIÓN A NOTA: DGAC/DAF/FIN/NE-0008/25 (HRE-TGL-2025-1866) ENVIADO POR LA DIRECCIÓN GENERAL DE AERONÁUTICA CIVIL (SECTOR PÚBLICO). DEBITO DE LA LIBRETA 00117012001 DGAC, REPOSICIÓN ÚTILES DE ESCRITORIO."/>
    <m/>
    <m/>
    <m/>
    <m/>
    <m/>
    <m/>
    <n v="60"/>
    <n v="0"/>
    <s v="NO_CONCILIADO"/>
  </r>
  <r>
    <x v="18"/>
    <m/>
    <x v="18"/>
    <x v="20"/>
    <s v="S11183430003"/>
    <s v="COB"/>
    <n v="1118343"/>
    <m/>
    <s v="||TRANSFERENCIA DE FONDOS S/G MENSAJES SWIFT NROS. 1644 Y 1651 DE LA FECHA Y NOTA CITE DGAC/DAF/FIN/NE-00008/25 DE F.29.01.2025 (HRE-TGL-1866) DE LA DIRECCION GENERAL DE AERONAUTICA CIVIL (SECTOR PÚBLICO). DEBITO DE LA LIBRETA 00117012001 DGAC, REPOSICIÓN DE ÚTILES DE ESCRITORIO."/>
    <m/>
    <m/>
    <m/>
    <m/>
    <m/>
    <m/>
    <n v="60"/>
    <n v="0"/>
    <s v="NO_CONCILIADO"/>
  </r>
  <r>
    <x v="17"/>
    <m/>
    <x v="17"/>
    <x v="20"/>
    <s v="G30141600001"/>
    <s v="CVD"/>
    <n v="3014160"/>
    <m/>
    <s v="COBRO COSTOS DE PAPELERIA SEGUN TRANSFERENCIA DEL EXTERIOR POR ORDEN DE MTX COMERCIALIZADORZA DE GAS (BRAZIL SAO PAULO) REF.: CRED INV PPA-MTX-15/25 FECHA VALOR 31/01/2025 LIB. 00513012015 YPFB-HEROES DEL CHACO-BS"/>
    <m/>
    <m/>
    <m/>
    <m/>
    <m/>
    <m/>
    <n v="60"/>
    <n v="0"/>
    <s v="NO_CONCILIADO"/>
  </r>
  <r>
    <x v="59"/>
    <m/>
    <x v="59"/>
    <x v="20"/>
    <s v="J06268540002"/>
    <s v="NTE"/>
    <n v="10883103"/>
    <m/>
    <s v="A:00862012001 GAM DE SANTA CRUZ DE LA SIERRA, TRANSFERENCIA DE RECUPERACIONES SEGÚN NOTA INTERNA GEF-LCR-DYF-0026-NOT/25, POR CONCEPTO DE REMUNERACION DE ADMINISTRACION QUE CORRESPONDE AL FNDR DE ACUERDO A CONTRATO DE FIDEICOMISO “CONTRAPARTES LOCALES” (CL)"/>
    <m/>
    <m/>
    <m/>
    <m/>
    <m/>
    <m/>
    <n v="0"/>
    <n v="30572.93"/>
    <s v="NO_CONCILIADO"/>
  </r>
  <r>
    <x v="59"/>
    <m/>
    <x v="59"/>
    <x v="20"/>
    <s v="J06268550002"/>
    <s v="NTE"/>
    <n v="10877397"/>
    <m/>
    <s v="A:00862012001 GAM DE CHIMORE, TRANSFERENCIA DE RECUPERACIONES SEGÚN NOTA INTERNA GEF-LCR-DYF-0026-NOT/25, POR CONCEPTO DE REMUNERACION DE ADMINISTRACION QUE CORRESPONDE AL FNDR DE ACUERDO A CONTRATO DE FIDEICOMISO “CONTRAPARTES LOCALES” (CL)"/>
    <m/>
    <m/>
    <m/>
    <m/>
    <m/>
    <m/>
    <n v="0"/>
    <n v="2219.19"/>
    <s v="NO_CONCILIADO"/>
  </r>
  <r>
    <x v="59"/>
    <m/>
    <x v="59"/>
    <x v="20"/>
    <s v="J06268580002"/>
    <s v="NTE"/>
    <n v="10884865"/>
    <m/>
    <s v="A:00862012001 GAM DE TARVITA (VILLA ORIAS), TRANSFERENCIA DE RECUPERACIONES SEGÚN NOTA INTERNA GEF-LCR-DYF-0026-NOT/25, POR CONCEPTO DE REMUNERACION DE ADMINISTRACION QUE CORRESPONDE AL FNDR DE ACUERDO A CONTRATO DE FIDEICOMISO “CONTRAPARTES LOCALES” (CL)"/>
    <m/>
    <m/>
    <m/>
    <m/>
    <m/>
    <m/>
    <n v="0"/>
    <n v="2340.7399999999998"/>
    <s v="NO_CONCILIADO"/>
  </r>
  <r>
    <x v="59"/>
    <m/>
    <x v="59"/>
    <x v="20"/>
    <s v="J06268600002"/>
    <s v="NTE"/>
    <n v="10884858"/>
    <m/>
    <s v="A:00862012001 GAM DE CULPINA, TRANSFERENCIA DE RECUPERACIONES SEGÚN NOTA INTERNA GEF-LCR-DYF-0026-NOT/25, POR CONCEPTO DE REMUNERACION DE ADMINISTRACION QUE CORRESPONDE AL FNDR DE ACUERDO A CONTRATO DE FIDEICOMISO “CONTRAPARTES LOCALES” (CL)"/>
    <m/>
    <m/>
    <m/>
    <m/>
    <m/>
    <m/>
    <n v="0"/>
    <n v="3885.21"/>
    <s v="NO_CONCILIADO"/>
  </r>
  <r>
    <x v="59"/>
    <m/>
    <x v="59"/>
    <x v="20"/>
    <s v="J06268620002"/>
    <s v="NTE"/>
    <n v="10884867"/>
    <m/>
    <s v="A:00862012001 GAM DE INDEPENDENCIA, TRANSFERENCIA DE RECUPERACIONES SEGÚN NOTA INTERNA GEF-LCR-DYF-0026-NOT/25, POR CONCEPTO DE REMUNERACION DE ADMINISTRACION QUE CORRESPONDE AL FNDR DE ACUERDO A CONTRATO DE FIDEICOMISO “CONTRAPARTES LOCALES” (CL)"/>
    <m/>
    <m/>
    <m/>
    <m/>
    <m/>
    <m/>
    <n v="0"/>
    <n v="1025.55"/>
    <s v="NO_CONCILIADO"/>
  </r>
  <r>
    <x v="59"/>
    <m/>
    <x v="59"/>
    <x v="20"/>
    <s v="J06268640002"/>
    <s v="NTE"/>
    <n v="10884882"/>
    <m/>
    <s v="A:00862012001 GAM DE TOMINA, TRANSFERENCIA DE RECUPERACIONES SEGÚN NOTA INTERNA GEF-LCR-DYF-0026-NOT/25, POR CONCEPTO DE REMUNERACION DE ADMINISTRACION QUE CORRESPONDE AL FNDR DE ACUERDO A CONTRATO DE FIDEICOMISO “CONTRAPARTES LOCALES” (CL)"/>
    <m/>
    <m/>
    <m/>
    <m/>
    <m/>
    <m/>
    <n v="0"/>
    <n v="2406.38"/>
    <s v="NO_CONCILIADO"/>
  </r>
  <r>
    <x v="59"/>
    <m/>
    <x v="59"/>
    <x v="20"/>
    <s v="J06268660002"/>
    <s v="NTE"/>
    <n v="10884909"/>
    <m/>
    <s v="A:00862012001 GAM DE INCAHUASI, TRANSFERENCIA DE RECUPERACIONES SEGÚN NOTA INTERNA GEF-LCR-DYF-0026-NOT/25, POR CONCEPTO DE REMUNERACION DE ADMINISTRACION QUE CORRESPONDE AL FNDR DE ACUERDO A CONTRATO DE FIDEICOMISO “CONTRAPARTES LOCALES” (CL)"/>
    <m/>
    <m/>
    <m/>
    <m/>
    <m/>
    <m/>
    <n v="0"/>
    <n v="5461.18"/>
    <s v="NO_CONCILIADO"/>
  </r>
  <r>
    <x v="59"/>
    <m/>
    <x v="59"/>
    <x v="20"/>
    <s v="S11184290001"/>
    <s v="COB"/>
    <n v="1118429"/>
    <m/>
    <s v="COBRO DE||ÚTILES DE ESCRITORIO SG. CITE: DGE-GEF-LCR-DYF-0805-CAR/25 DE 31 DE ENERO DE 2025 POR EL REGISTRO DEL COMPROBANTE CONTABLE N°1118425 DEL PAGO ANTICIPADO DE CAPITAL E INTERESES DEL CRED. EXTRA. AL FNDR SG. RD N° 195/2015 Y CONT. SANO N°350/2015, MOD. Y DOC. ADJ. COBRO DE ÚTILES DE ESCRITORIO DE LA CUT N°3987 LIBRETA N°00862012001 FNDR - ADMINISTRACIÓN"/>
    <m/>
    <m/>
    <m/>
    <m/>
    <m/>
    <m/>
    <n v="60"/>
    <n v="0"/>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x v="0"/>
    <m/>
    <x v="0"/>
    <x v="0"/>
    <s v="D00241200012"/>
    <s v="NTI"/>
    <n v="19592"/>
    <m/>
    <s v="PAGO A BID PRÉSTAMO 3487/BL-BO VCTO. 06-01-2025 POR CUENTA DE TGN , NTI. 019592 VALOR 06-01-2025 CAPITAL USD 2.327.020,41 INTERESES USD 1.832.360,56 CTA. 5970 CUENTA UNICA DEL TESORO DOLARES AMERICANOS LIB. 00099021001"/>
    <m/>
    <m/>
    <m/>
    <m/>
    <n v="4159380.97"/>
    <n v="0"/>
    <n v="28533353.449999999"/>
    <n v="0"/>
    <s v="NO_CONCILIADO"/>
  </r>
  <r>
    <x v="1"/>
    <m/>
    <x v="1"/>
    <x v="0"/>
    <s v="D00241260010"/>
    <s v="RVL"/>
    <n v="25920"/>
    <m/>
    <s v="AJUSTE COMPLEMENTARIO POR REVALORIZACION SALDOS DE ACTIVOS DE RESERVA Y OBLIGACIONES MONEDA EXTRANJERA (DOLARES) Saldo MO = -28668868.78 ;Bs/Mo: 6.86000000000 ;Saldo Bs: -196668439.84"/>
    <m/>
    <m/>
    <m/>
    <m/>
    <n v="0"/>
    <n v="0"/>
    <n v="0.01"/>
    <n v="0"/>
    <s v="NO_CONCILIADO"/>
  </r>
  <r>
    <x v="0"/>
    <m/>
    <x v="0"/>
    <x v="1"/>
    <s v="D00241320008"/>
    <s v="NTI"/>
    <n v="19562"/>
    <m/>
    <s v="PAGO A CAF PRÉSTAMO CFA012050 VCTO. 07-01-2025 POR CUENTA DE TGN , NTI. 019562 VALOR 07-01-2025 INTERESES USD 472.288,45 COMISIONES USD 56.037,45 CTA. 5970 CUENTA UNICA DEL TESORO DOLARES AMERICANOS LIB. 00099021001"/>
    <m/>
    <m/>
    <m/>
    <m/>
    <n v="528325.9"/>
    <n v="0"/>
    <n v="3624315.67"/>
    <n v="0"/>
    <s v="NO_CONCILIADO"/>
  </r>
  <r>
    <x v="1"/>
    <m/>
    <x v="1"/>
    <x v="1"/>
    <s v="D00241480012"/>
    <s v="RVL"/>
    <n v="25925"/>
    <m/>
    <s v="AJUSTE COMPLEMENTARIO POR REVALORIZACION SALDOS DE ACTIVOS DE RESERVA Y OBLIGACIONES MONEDA EXTRANJERA (DOLARES) Saldo MO = -16020341.82 ;Bs/Mo: 6.86000000000 ;Saldo Bs: -109899544.90"/>
    <m/>
    <m/>
    <m/>
    <m/>
    <n v="0"/>
    <n v="0"/>
    <n v="0.01"/>
    <n v="0"/>
    <s v="NO_CONCILIADO"/>
  </r>
  <r>
    <x v="2"/>
    <m/>
    <x v="2"/>
    <x v="2"/>
    <s v="D00241590011"/>
    <s v="CRV"/>
    <n v="2984859"/>
    <m/>
    <s v="REGULARIZACION DE TRANSFERENCIA DEL EXTERIOR SEGUN SWIFT NO.298 DE FECHA 08/01/2025 ORDENANTE: YPF EXPLORACIÓN + PRODUCCIÓN DE FERMIN PERALTA TORRES REF.: ATS OF 25/01/07 FECHA VALOR 7/01/2025 LIB. 00513012005 YPFB-OPERACIONES EXTRAORDINARIAS USD"/>
    <m/>
    <m/>
    <m/>
    <m/>
    <n v="0"/>
    <n v="60776.800000000003"/>
    <n v="0"/>
    <n v="416928.85"/>
    <s v="NO_CONCILIADO"/>
  </r>
  <r>
    <x v="1"/>
    <m/>
    <x v="1"/>
    <x v="2"/>
    <s v="D00241630012"/>
    <s v="RVL"/>
    <n v="25931"/>
    <m/>
    <s v="AJUSTE COMPLEMENTARIO POR REVALORIZACION SALDOS DE ACTIVOS DE RESERVA Y OBLIGACIONES MONEDA EXTRANJERA (DOLARES) Saldo MO = -16151048.64 ;Bs/Mo: 6.86000000000 ;Saldo Bs: -110796193.68"/>
    <m/>
    <m/>
    <m/>
    <m/>
    <n v="0"/>
    <n v="0"/>
    <n v="0.01"/>
    <n v="0"/>
    <s v="NO_CONCILIADO"/>
  </r>
  <r>
    <x v="1"/>
    <m/>
    <x v="1"/>
    <x v="3"/>
    <s v="D00241770001"/>
    <s v="RVL"/>
    <n v="25940"/>
    <m/>
    <s v="AJUSTE COMPLEMENTARIO POR REVALORIZACION SALDOS DE ACTIVOS DE RESERVA Y OBLIGACIONES MONEDA EXTRANJERA (DOLARES) Saldo MO = -16210890.33 ;Bs/Mo: 6.86000000000 ;Saldo Bs: -111206707.67"/>
    <m/>
    <m/>
    <m/>
    <m/>
    <n v="0"/>
    <n v="0"/>
    <n v="0.01"/>
    <n v="0"/>
    <s v="NO_CONCILIADO"/>
  </r>
  <r>
    <x v="1"/>
    <m/>
    <x v="1"/>
    <x v="4"/>
    <s v="D00241870007"/>
    <s v="RVL"/>
    <n v="25951"/>
    <m/>
    <s v="AJUSTE COMPLEMENTARIO POR REVALORIZACION SALDOS DE ACTIVOS DE RESERVA Y OBLIGACIONES MONEDA EXTRANJERA (DOLARES) Saldo MO = -16220873.89 ;Bs/Mo: 6.86000000000 ;Saldo Bs: -111275194.88"/>
    <m/>
    <m/>
    <m/>
    <m/>
    <n v="0"/>
    <n v="0"/>
    <n v="0"/>
    <n v="0.01"/>
    <s v="NO_CONCILIADO"/>
  </r>
  <r>
    <x v="2"/>
    <m/>
    <x v="2"/>
    <x v="5"/>
    <s v="D00241910007"/>
    <s v="CRV"/>
    <n v="2990721"/>
    <m/>
    <s v="TRANSFERENCIA DEL EXTERIOR SEGUN SWIFT NO.537 DE FECHA 13/01/2025 ORDENANTE: BOTRADING SA (ASUNCIÓN PARAGUAY) REF.: YPFB OP FIN EXT GARANTIA SERIEDAD PROPUESTA PAC4783 SUMINISTRO HIDROCARBUROS LIQ 2025, FECHA VALOR 13/01/2025 LIB. 00513012005 YPFB-OPERACIONES EXTRAORDINARIAS USD"/>
    <m/>
    <m/>
    <m/>
    <m/>
    <n v="0"/>
    <n v="564846.72"/>
    <n v="0"/>
    <n v="3874848.5"/>
    <s v="NO_CONCILIADO"/>
  </r>
  <r>
    <x v="1"/>
    <m/>
    <x v="1"/>
    <x v="5"/>
    <s v="D00241960011"/>
    <s v="RVL"/>
    <n v="25957"/>
    <m/>
    <s v="AJUSTE COMPLEMENTARIO POR REVALORIZACION SALDOS DE ACTIVOS DE RESERVA Y OBLIGACIONES MONEDA EXTRANJERA (DOLARES) Saldo MO = -16810913.73 ;Bs/Mo: 6.86000000000 ;Saldo Bs: -115322868.20"/>
    <m/>
    <m/>
    <m/>
    <m/>
    <n v="0"/>
    <n v="0"/>
    <n v="0.01"/>
    <n v="0"/>
    <s v="NO_CONCILIADO"/>
  </r>
  <r>
    <x v="3"/>
    <m/>
    <x v="3"/>
    <x v="6"/>
    <s v="Q19448440002"/>
    <s v="CRV"/>
    <n v="22403"/>
    <m/>
    <s v="DEVOLUCIÓN DE FONDOS SOLICITUD 053560-22403 DE MINISTERIO DE PLANIFICACION DEL DESARROLLO REF.: TRANSF AL EXT CONSULTORA ALG GLOBAL INFRASTRUCTURE ADVISORS PRODUCTOS 3, 4, 4.1 CONTRATO 36/2019 ASESORIA TECNICA, SEGÚN R.D. NO.025/2023 LIB. 00066017001 MPD-$US PROYECTOS PARA PROMOCION DE INVERSIONES"/>
    <m/>
    <m/>
    <m/>
    <m/>
    <n v="0"/>
    <n v="208119.02"/>
    <n v="0"/>
    <n v="1427696.48"/>
    <s v="NO_CONCILIADO"/>
  </r>
  <r>
    <x v="1"/>
    <m/>
    <x v="1"/>
    <x v="6"/>
    <s v="D00242170011"/>
    <s v="RVL"/>
    <n v="25962"/>
    <m/>
    <s v="AJUSTE COMPLEMENTARIO POR REVALORIZACION SALDOS DE ACTIVOS DE RESERVA Y OBLIGACIONES MONEDA EXTRANJERA (DOLARES) Saldo MO = -17028204.04 ;Bs/Mo: 6.86000000000 ;Saldo Bs: -116813479.73"/>
    <m/>
    <m/>
    <m/>
    <m/>
    <n v="0"/>
    <n v="0"/>
    <n v="0.02"/>
    <n v="0"/>
    <s v="NO_CONCILIADO"/>
  </r>
  <r>
    <x v="0"/>
    <m/>
    <x v="0"/>
    <x v="7"/>
    <s v="D00242220006"/>
    <s v="NTI"/>
    <n v="19545"/>
    <m/>
    <s v="PAGO A BID PRÉSTAMO 4710/BL-BO VCTO. 15-01-2025 POR CUENTA DE TGN , NTI. 019545 VALOR 15-01-2025 INTERESES USD 64.202,94 COMISIONES USD 163.522,43 CTA. 5970 CUENTA UNICA DEL TESORO DOLARES AMERICANOS LIB. 00099021001"/>
    <m/>
    <m/>
    <m/>
    <m/>
    <n v="227725.37"/>
    <n v="0"/>
    <n v="1562196.04"/>
    <n v="0"/>
    <s v="NO_CONCILIADO"/>
  </r>
  <r>
    <x v="0"/>
    <m/>
    <x v="0"/>
    <x v="7"/>
    <s v="D00242320012"/>
    <s v="NTI"/>
    <n v="19538"/>
    <m/>
    <s v="PAGO A IDA PRÉSTAMO 5745-BO VCTO. 15-01-2025 POR CUENTA DE TGN , NTI. 019538 VALOR 15-01-2025 CAPITAL USD 189.489,71 INTERESES USD 19.688,94 CTA. 5970 CUENTA UNICA DEL TESORO DOLARES AMERICANOS LIB. 00099021001"/>
    <m/>
    <m/>
    <m/>
    <m/>
    <n v="209178.65"/>
    <n v="0"/>
    <n v="1434965.54"/>
    <n v="0"/>
    <s v="NO_CONCILIADO"/>
  </r>
  <r>
    <x v="0"/>
    <m/>
    <x v="0"/>
    <x v="7"/>
    <s v="D00242490009"/>
    <s v="NTI"/>
    <n v="19591"/>
    <m/>
    <s v="PAGO A BID PRÉSTAMO 3536/BL-BO VCTO. 15-01-2025 POR CUENTA DE TGN , NTI. 019591 VALOR 15-01-2025 CAPITAL USD 1.009.271,45 INTERESES USD 750.847,21 CTA. 5970 CUENTA UNICA DEL TESORO DOLARES AMERICANOS LIB. 00099021001"/>
    <m/>
    <m/>
    <m/>
    <m/>
    <n v="1760118.66"/>
    <n v="0"/>
    <n v="12074414.01"/>
    <n v="0"/>
    <s v="NO_CONCILIADO"/>
  </r>
  <r>
    <x v="0"/>
    <m/>
    <x v="0"/>
    <x v="7"/>
    <s v="D00242530012"/>
    <s v="NTI"/>
    <n v="19596"/>
    <m/>
    <s v="PAGO A BID PRÉSTAMO 3797/BL-BO VCTO. 15-01-2025 POR CUENTA DE TGN , NTI. 019596 VALOR 15-01-2025 CAPITAL USD 115.139,92 INTERESES USD 150.266,15 CTA. 5970 CUENTA UNICA DEL TESORO DOLARES AMERICANOS LIB. 00099021001"/>
    <m/>
    <m/>
    <m/>
    <m/>
    <n v="265406.07"/>
    <n v="0"/>
    <n v="1820685.64"/>
    <n v="0"/>
    <s v="NO_CONCILIADO"/>
  </r>
  <r>
    <x v="0"/>
    <m/>
    <x v="0"/>
    <x v="7"/>
    <s v="D00242630011"/>
    <s v="NTI"/>
    <n v="19534"/>
    <m/>
    <s v="PAGO A IDA PRÉSTAMO 5592-BO VCTO. 15-01-2025 POR CUENTA DE TGN, SEGUN NOTA MEFP/VTCP/DGCP/UODP/No 042/2025 DEL 14-01-2025, NTI. 019534 VALOR 15-01-2025 CAPITAL USD 1.406.435,73 CTA. 5970 CUENTA UNICA DEL TESORO DOLARES AMERICANOS LIB. 00099021001"/>
    <m/>
    <m/>
    <m/>
    <m/>
    <n v="1406435.73"/>
    <n v="0"/>
    <n v="9648149.1099999994"/>
    <n v="0"/>
    <s v="NO_CONCILIADO"/>
  </r>
  <r>
    <x v="0"/>
    <m/>
    <x v="0"/>
    <x v="7"/>
    <s v="D00242800008"/>
    <s v="NTI"/>
    <n v="19641"/>
    <m/>
    <s v="PAGO A BID PRÉSTAMO 5376/OC-BO VCTO. 15-01-2025 POR CUENTA DE TGN , NTI. 019641 VALOR 15-01-2025 INTERESES USD 7.132.957,11 COMISIONES USD 598.956,98 CTA. 5970 CUENTA UNICA DEL TESORO DOLARES AMERICANOS LIB. 00099021001"/>
    <m/>
    <m/>
    <m/>
    <m/>
    <n v="7731914.0899999999"/>
    <n v="0"/>
    <n v="53040930.659999996"/>
    <n v="0"/>
    <s v="NO_CONCILIADO"/>
  </r>
  <r>
    <x v="0"/>
    <m/>
    <x v="0"/>
    <x v="7"/>
    <s v="D00242900011"/>
    <s v="NTI"/>
    <n v="19597"/>
    <m/>
    <s v="PAGO A BID PRÉSTAMO 3797/BL-BO VCTO. 15-01-2025 POR CUENTA DE TGN , NTI. 019597 VALOR 15-01-2025 INTERESES USD 1.219,59 CTA. 5970 CUENTA UNICA DEL TESORO DOLARES AMERICANOS LIB. 00099021001"/>
    <m/>
    <m/>
    <m/>
    <m/>
    <n v="1219.5899999999999"/>
    <n v="0"/>
    <n v="8366.39"/>
    <n v="0"/>
    <s v="NO_CONCILIADO"/>
  </r>
  <r>
    <x v="0"/>
    <m/>
    <x v="0"/>
    <x v="7"/>
    <s v="D00242950009"/>
    <s v="CRV"/>
    <n v="1116985"/>
    <m/>
    <s v="||TRANSFERENCIA DE FONDOS S/G NOTA MEFP/VTCP/DGCP/UODP/N°047/2025 DE LA FECHA ENVIADA POR EL MINISTERIO DE ECONOMIA Y FINANZAS PÚBLICAS POR PAGO CUOTA PARTE DEL CRÉDITO IDA 3507-BO A CARGO DEL FONDO NACIONAL DE DESARROLLO REGIONAL (FNDR)-VENCIMIENTO DE 15 DE ENERO DE 2025 ABONO A LA CUT EN ME LIB.N°00099021001 TGN-RECURSOS ORDINARIOS-DÓLARES AMERICANOS"/>
    <m/>
    <m/>
    <m/>
    <m/>
    <n v="0"/>
    <n v="36399.870000000003"/>
    <n v="0"/>
    <n v="249703.11"/>
    <s v="NO_CONCILIADO"/>
  </r>
  <r>
    <x v="0"/>
    <m/>
    <x v="0"/>
    <x v="7"/>
    <s v="D00243160013"/>
    <s v="CRV"/>
    <n v="1116989"/>
    <m/>
    <s v="||TRANSFERENCIA DE FONDOS S/G NOTA MEFP/VTCP/DGCP/UODP/N°047/2025 DE LA FECHA ENVIADA POR EL MINISTERIO DE ECONOMIA Y FINANZAS PÚBLICAS POR PAGO CUOTA PARTE DEL CRÉDITO IDA 3507-BO A CARGO DEL FONDO NACIONAL DE DESARROLLO REGIONAL (FNDR)-VENCIMIENTO DE 15 DE ENERO DE 2025 ABONO A LA CUT EN ME LIB.N°00099021001 TGN-RECURSOS ORDINARIOS-DÓLARES AMERICANOS"/>
    <m/>
    <m/>
    <m/>
    <m/>
    <n v="0"/>
    <n v="12278.89"/>
    <n v="0"/>
    <n v="84233.19"/>
    <s v="NO_CONCILIADO"/>
  </r>
  <r>
    <x v="1"/>
    <m/>
    <x v="1"/>
    <x v="7"/>
    <s v="D00243220010"/>
    <s v="RVL"/>
    <n v="25967"/>
    <m/>
    <s v="AJUSTE COMPLEMENTARIO POR REVALORIZACION SALDOS DE ACTIVOS DE RESERVA Y OBLIGACIONES MONEDA EXTRANJERA (DOLARES) Saldo MO = -64378.40 ;Bs/Mo: 6.86000000000 ;Saldo Bs: -441635.80"/>
    <m/>
    <m/>
    <m/>
    <m/>
    <n v="0"/>
    <n v="0"/>
    <n v="0"/>
    <n v="0.02"/>
    <s v="NO_CONCILIADO"/>
  </r>
  <r>
    <x v="0"/>
    <m/>
    <x v="0"/>
    <x v="8"/>
    <s v="J05855200001"/>
    <s v="CRV"/>
    <n v="1117055"/>
    <m/>
    <s v="'TRANSFERENCIA'||RECIBIDA DEL EXTERIOR S/MENSAJES SWIFT N° 714-713 DE FECHA 16-01-2025 POR DESEMBOLSO DE LA CAF POR LINEA DE CREDITO CONTINGENTE NO COMPROMETIDA DE LIQUIDEZ CFA 012533 S/LEY N° 1613 DEL PGE - GESTION 2025 DEL 01-01-2025 Y NOTA MEFP/VTCP/DGCP/UEPS/N°042/2025 DE LA FECHA. LIB. 00099021001 TGN-RECURSOS ORDINARIOS-DOLARES AMERICANOS (5970)"/>
    <m/>
    <m/>
    <m/>
    <m/>
    <n v="0"/>
    <n v="199075000"/>
    <n v="0"/>
    <n v="1365654500"/>
    <s v="NO_CONCILIADO"/>
  </r>
  <r>
    <x v="2"/>
    <m/>
    <x v="2"/>
    <x v="9"/>
    <s v="D00243260008"/>
    <s v="CRV"/>
    <n v="2997082"/>
    <m/>
    <s v="REGULARIZACION DE TRANSFERENCIA DEL EXTERIOR SEGUN SWIFT NO.337 DE FECHA 17/01/2025 ORDENANTE: YPFB ENERGIA DO BRASIL LTDA (BR/RIO DE JANEIRO) REF.: YPFB GARANTIA POR SUMINISTRO DE GAS NATURAL FECHA VALOR 7/01/2025 LIB. 00513012005 YPFB-OPERACIONES EXTRAORDINARIAS USD"/>
    <m/>
    <m/>
    <m/>
    <m/>
    <n v="0"/>
    <n v="122854.98"/>
    <n v="0"/>
    <n v="842785.16"/>
    <s v="NO_CONCILIADO"/>
  </r>
  <r>
    <x v="4"/>
    <m/>
    <x v="4"/>
    <x v="9"/>
    <s v="D00243350001"/>
    <s v="CRV"/>
    <n v="2997086"/>
    <m/>
    <s v="TRANSFERENCIA RECIBIDA DEL EXTERIOR SEGÚN MENSAJES SWIFT Nos. 804-803 (REM.EXT.) DE FECHA 17-01-2025 POR DESEMBOLSO DE FONPLATA PRÉSTAMO BOL 36/2023 ROC/5568425017FS//URI/DESEMB. NRO. 2 LIBRETA N° 00291034305 ABC-USD-MEJ. Y AMP. A 8 CARRILES CARRET.LP-OR.TR.SENKATA-APA"/>
    <m/>
    <m/>
    <m/>
    <m/>
    <n v="0"/>
    <n v="13900000"/>
    <n v="0"/>
    <n v="95354000"/>
    <s v="NO_CONCILIADO"/>
  </r>
  <r>
    <x v="5"/>
    <m/>
    <x v="5"/>
    <x v="9"/>
    <s v="D00243390004"/>
    <s v="CRV"/>
    <n v="1117142"/>
    <m/>
    <s v="||TRANSFERENCIA DE FONDOS S/G MENSAJES SWIFT NROS. 776 Y 782 DE LA FECHA Y NOTA CITE ABE-DGE 431/2022 DE F.25.05.2022 (HRE-TGL-8147) DE LA AGENCIA BOLIVIANA ESPACIAL (SECTOR PÚBLICO). A LA LIBRETA 00585012001 - ABE VENTA DE SERVICIOS DE COMUNICACIÓN EN M/E; P/CTA DE SES."/>
    <m/>
    <m/>
    <m/>
    <m/>
    <n v="0"/>
    <n v="1880"/>
    <n v="0"/>
    <n v="12896.8"/>
    <s v="NO_CONCILIADO"/>
  </r>
  <r>
    <x v="1"/>
    <m/>
    <x v="1"/>
    <x v="9"/>
    <s v="S10847490002"/>
    <s v="RVL"/>
    <n v="25977"/>
    <m/>
    <s v="AJUSTE COMPLEMENTARIO POR REVALORIZACION SALDOS DE ACTIVOS DE RESERVA Y OBLIGACIONES MONEDA EXTRANJERA (DOLARES) Saldo MO = -209361563.63 ;Bs/Mo: 6.86000000000 ;Saldo Bs: -1436220326.51"/>
    <m/>
    <m/>
    <m/>
    <m/>
    <n v="0"/>
    <n v="0"/>
    <n v="0.01"/>
    <n v="0"/>
    <s v="NO_CONCILIADO"/>
  </r>
  <r>
    <x v="0"/>
    <m/>
    <x v="0"/>
    <x v="10"/>
    <s v="S10847510002"/>
    <s v="NTI"/>
    <n v="19640"/>
    <m/>
    <s v="PAGO A JICA PRÉSTAMO BV-P5 VCTO. 20-01-2025 POR CUENTA DE TGN , NTI. 019640 VALOR 20-01-2025 CAPITAL JPY 40.901.000,00 CTA. 5970 CUENTA UNICA DEL TESORO DOLARES AMERICANOS LIB. 00099021001"/>
    <m/>
    <m/>
    <m/>
    <m/>
    <n v="261921.42"/>
    <n v="0"/>
    <n v="1796780.94"/>
    <n v="0"/>
    <s v="NO_CONCILIADO"/>
  </r>
  <r>
    <x v="1"/>
    <m/>
    <x v="1"/>
    <x v="10"/>
    <s v="D00243440009"/>
    <s v="RVL"/>
    <n v="25991"/>
    <m/>
    <s v="AJUSTE COMPLEMENTARIO POR REVALORIZACION SALDOS DE ACTIVOS DE RESERVA Y OBLIGACIONES MONEDA EXTRANJERA (DOLARES) Saldo MO = -209031535.85 ;Bs/Mo: 6.86000000000 ;Saldo Bs: -1433956335.94"/>
    <m/>
    <m/>
    <m/>
    <m/>
    <n v="0"/>
    <n v="0"/>
    <n v="0.01"/>
    <n v="0"/>
    <s v="NO_CONCILIADO"/>
  </r>
  <r>
    <x v="0"/>
    <m/>
    <x v="0"/>
    <x v="11"/>
    <s v="D00243540011"/>
    <s v="NTI"/>
    <n v="19601"/>
    <m/>
    <s v="PAGO A BID PRÉSTAMO 2460/BL-BO VCTO. 19-01-2025 POR CUENTA DE TGN , NTI. 019601 VALOR 21-01-2025 CAPITAL USD 69.439,65 INTERESES USD 45.028,17 CTA. 5970 CUENTA UNICA DEL TESORO DOLARES AMERICANOS LIB. 00099021001"/>
    <m/>
    <m/>
    <m/>
    <m/>
    <n v="114467.82"/>
    <n v="0"/>
    <n v="785249.25"/>
    <n v="0"/>
    <s v="NO_CONCILIADO"/>
  </r>
  <r>
    <x v="0"/>
    <m/>
    <x v="0"/>
    <x v="11"/>
    <s v="D00243690001"/>
    <s v="DEV"/>
    <n v="19581"/>
    <m/>
    <s v="PAGO A EXIMBANK CHINA POPUL PRÉSTAMO PBC 2016 (22) 410 VCTO. 21-01-2025 POR CUENTA DE TGN , NTI. 019581 VALOR 21-01-2025 CAPITAL USD 10.752.500,00 INTERESES USD 2.636.621,62 CTA. 5970 CUENTA UNICA DEL TESORO DOLARES AMERICANOS LIB. 00099021001 REF. COMISION DEL BANQUERO"/>
    <m/>
    <m/>
    <m/>
    <m/>
    <n v="10"/>
    <n v="0"/>
    <n v="68.599999999999994"/>
    <n v="0"/>
    <s v="NO_CONCILIADO"/>
  </r>
  <r>
    <x v="0"/>
    <m/>
    <x v="0"/>
    <x v="11"/>
    <s v="D00243750009"/>
    <s v="NTI"/>
    <n v="19636"/>
    <m/>
    <s v="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m/>
    <m/>
    <m/>
    <m/>
    <n v="24586879.41"/>
    <n v="0"/>
    <n v="168665992.75"/>
    <n v="0"/>
    <s v="NO_CONCILIADO"/>
  </r>
  <r>
    <x v="0"/>
    <m/>
    <x v="0"/>
    <x v="11"/>
    <s v="D00243830009"/>
    <s v="DEV"/>
    <n v="19636"/>
    <m/>
    <s v="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REF. COMISION DEL BANQUERO"/>
    <m/>
    <m/>
    <m/>
    <m/>
    <n v="10"/>
    <n v="0"/>
    <n v="68.599999999999994"/>
    <n v="0"/>
    <s v="NO_CONCILIADO"/>
  </r>
  <r>
    <x v="0"/>
    <m/>
    <x v="0"/>
    <x v="11"/>
    <s v="S10858020002"/>
    <s v="DEV"/>
    <n v="19608"/>
    <m/>
    <s v="PAGO A EXIMBANK CHINA POPUL PRÉSTAMO PBC 2015 (08) 350 VCTO. 21-01-2025 POR CUENTA DE TGN , NTI. 019608 VALOR 21-01-2025 CAPITAL USD 27.355.555,56 INTERESES USD 4.284.346,57 COMISIONES USD 62.557,38 CTA. 5970 CUENTA UNICA DEL TESORO DOLARES AMERICANOS LIB. 00099021001 REF. COMISION DEL BANQUERO"/>
    <m/>
    <m/>
    <m/>
    <m/>
    <n v="10"/>
    <n v="0"/>
    <n v="68.599999999999994"/>
    <n v="0"/>
    <s v="NO_CONCILIADO"/>
  </r>
  <r>
    <x v="0"/>
    <m/>
    <x v="0"/>
    <x v="11"/>
    <s v="S10858020003"/>
    <s v="DEV"/>
    <n v="19580"/>
    <m/>
    <s v="PAGO A EXIMBANK CHINA POPUL PRÉSTAMO PBC 2016 (38) 426 VCTO. 21-01-2025 POR CUENTA DE TGN , NTI. 019580 VALOR 21-01-2025 CAPITAL USD 20.122.742,04 INTERESES USD 4.619.559,18 CTA. 5970 CUENTA UNICA DEL TESORO DOLARES AMERICANOS LIB. 00099021001 REF. COMISION DEL BANQUERO"/>
    <m/>
    <m/>
    <m/>
    <m/>
    <n v="10"/>
    <n v="0"/>
    <n v="68.599999999999994"/>
    <n v="0"/>
    <s v="NO_CONCILIADO"/>
  </r>
  <r>
    <x v="6"/>
    <m/>
    <x v="6"/>
    <x v="11"/>
    <s v="S10860420002"/>
    <s v="COB"/>
    <n v="1117398"/>
    <m/>
    <s v="'COBRO DE'||ÚTILES DE ESCRITORIO POR EL COMPROBANTE NRO. 1117396 NOTA RIBB/UAF/SCO/ N° 11/24 DE F.05.03.2024 (HRE-TSO-N°313) ENVIADA POR EL REGISTRO INTERNACIONAL BOLIVIANA DE BUQUES. DEBITO DE LA LIBRETA 00020061101MIN.DEF.-RIBB-ING. VARIOS USD, COBRO DE UTILES DE ESCRITORIO"/>
    <m/>
    <m/>
    <m/>
    <m/>
    <n v="8.75"/>
    <n v="0"/>
    <n v="60.03"/>
    <n v="0"/>
    <s v="NO_CONCILIADO"/>
  </r>
  <r>
    <x v="1"/>
    <m/>
    <x v="1"/>
    <x v="11"/>
    <s v="D00244090009"/>
    <s v="RVL"/>
    <n v="25996"/>
    <m/>
    <s v="AJUSTE COMPLEMENTARIO POR REVALORIZACION SALDOS DE ACTIVOS DE RESERVA Y OBLIGACIONES MONEDA EXTRANJERA (DOLARES) Saldo MO = -115302530.18 ;Bs/Mo: 6.86000000000 ;Saldo Bs: -790975357.01"/>
    <m/>
    <m/>
    <m/>
    <m/>
    <n v="0"/>
    <n v="0"/>
    <n v="0"/>
    <n v="0.02"/>
    <s v="NO_CONCILIADO"/>
  </r>
  <r>
    <x v="0"/>
    <m/>
    <x v="0"/>
    <x v="12"/>
    <s v="D00244140008"/>
    <s v="NTI"/>
    <n v="19594"/>
    <m/>
    <s v="PAGO A BID PRÉSTAMO 3181/BL-BO VCTO. 23-01-2025 POR CUENTA DE TGN , NTI. 019594 VALOR 23-01-2025 CAPITAL USD 1.766.666,67 INTERESES USD 1.382.518,96 CTA. 5970 CUENTA UNICA DEL TESORO DOLARES AMERICANOS LIB. 00099021001"/>
    <m/>
    <m/>
    <m/>
    <m/>
    <n v="3149185.63"/>
    <n v="0"/>
    <n v="21603413.420000002"/>
    <n v="0"/>
    <s v="NO_CONCILIADO"/>
  </r>
  <r>
    <x v="2"/>
    <m/>
    <x v="2"/>
    <x v="12"/>
    <s v="D00244190011"/>
    <s v="CRV"/>
    <n v="3002675"/>
    <m/>
    <s v="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
    <m/>
    <m/>
    <m/>
    <m/>
    <n v="0"/>
    <n v="32073.24"/>
    <n v="0"/>
    <n v="220022.43"/>
    <s v="NO_CONCILIADO"/>
  </r>
  <r>
    <x v="7"/>
    <m/>
    <x v="7"/>
    <x v="12"/>
    <s v="D00244240010"/>
    <s v="CRV"/>
    <n v="1117514"/>
    <m/>
    <s v="||REGULARIZACIÓN DE RECURSOS PENDIENTES DE APLICACIÓN DEL COMP. CONTABLE N° 1117423 DE 21/01/2025, EN ATENCIÓN A NOTA APMT/DAF/CAR/0020/25 DE 23/01/2025 ENVIADO POR LA AUTORIDAD PLURINACIONAL DE LA MADRE TIERRA A LA LIB. 00348018001-APMT-UN OPS-DONACION-USD POR UNITED NATIONS OFFICE FOR PROJECT"/>
    <m/>
    <m/>
    <m/>
    <m/>
    <n v="0"/>
    <n v="40000"/>
    <n v="0"/>
    <n v="274400"/>
    <s v="NO_CONCILIADO"/>
  </r>
  <r>
    <x v="7"/>
    <m/>
    <x v="7"/>
    <x v="12"/>
    <s v="D00244290008"/>
    <s v="COB"/>
    <n v="1117515"/>
    <m/>
    <s v="COBRO DE||ÚTILES DE ESCRITORIO POR EL REGISTRO DEL COMP. CONTABLE N° 1117514 DE LA FECHA SEGÚN NOTA APMT/DAF/CAR/0020/25 DE 23/01/2025 ENVIADO POR LA AUTORIDAD PLURINACIONAL DE LA MADRE TIERRA COBRO DE ÚTILES DE ESCRITORIO DE LA LIB. 00348018001-APMT-UN OPS-DONACION-USD"/>
    <m/>
    <m/>
    <m/>
    <m/>
    <n v="8.75"/>
    <n v="0"/>
    <n v="60.03"/>
    <n v="0"/>
    <s v="NO_CONCILIADO"/>
  </r>
  <r>
    <x v="1"/>
    <m/>
    <x v="1"/>
    <x v="13"/>
    <s v="D00244420008"/>
    <s v="RVL"/>
    <n v="26014"/>
    <m/>
    <s v="AJUSTE COMPLEMENTARIO POR REVALORIZACION SALDOS DE ACTIVOS DE RESERVA Y OBLIGACIONES MONEDA EXTRANJERA (DOLARES) Saldo MO = -110401010.44 ;Bs/Mo: 6.86000000000 ;Saldo Bs: -757350931.61"/>
    <m/>
    <m/>
    <m/>
    <m/>
    <n v="0"/>
    <n v="0"/>
    <n v="0"/>
    <n v="0.01"/>
    <s v="NO_CONCILIADO"/>
  </r>
  <r>
    <x v="1"/>
    <m/>
    <x v="1"/>
    <x v="14"/>
    <s v="G26207290003"/>
    <s v="RVL"/>
    <n v="26023"/>
    <m/>
    <s v="AJUSTE COMPLEMENTARIO POR REVALORIZACION SALDOS DE ACTIVOS DE RESERVA Y OBLIGACIONES MONEDA EXTRANJERA (DOLARES) Saldo MO = -110418973.47 ;Bs/Mo: 6.86000000000 ;Saldo Bs: -757474158.01"/>
    <m/>
    <m/>
    <m/>
    <m/>
    <n v="0"/>
    <n v="0"/>
    <n v="0.01"/>
    <n v="0"/>
    <s v="NO_CONCILIADO"/>
  </r>
  <r>
    <x v="2"/>
    <m/>
    <x v="2"/>
    <x v="15"/>
    <s v="D00244460013"/>
    <s v="CRV"/>
    <n v="1117733"/>
    <m/>
    <s v="||TRANSFERENCIA DE FONDOS S/G.CITE: MEFP/VTCP/DGPOT/UPCFTGN/N°85/2025 DE LA FECHA DEL MIN.DE ECONOMIA Y FINANZAS PUBLICAS. (HRE-TSO-115) DE LA FECHA REMITIDO POR EL MEFP ABONO A LA LIBRETA N°00513012005 YPFB - OPERACIONES EXTRAORDINARIAS USD"/>
    <m/>
    <m/>
    <m/>
    <m/>
    <n v="0"/>
    <n v="41871217"/>
    <n v="0"/>
    <n v="287236548.62"/>
    <s v="NO_CONCILIADO"/>
  </r>
  <r>
    <x v="1"/>
    <m/>
    <x v="1"/>
    <x v="15"/>
    <s v="D00244620010"/>
    <s v="RVL"/>
    <n v="26028"/>
    <m/>
    <s v="AJUSTE COMPLEMENTARIO POR REVALORIZACION SALDOS DE ACTIVOS DE RESERVA Y OBLIGACIONES MONEDA EXTRANJERA (DOLARES) Saldo MO = -146452243.23 ;Bs/Mo: 6.86000000000 ;Saldo Bs: -1004662388.55"/>
    <m/>
    <m/>
    <m/>
    <m/>
    <n v="0"/>
    <n v="0"/>
    <n v="0"/>
    <n v="0.01"/>
    <s v="NO_CONCILIADO"/>
  </r>
  <r>
    <x v="0"/>
    <m/>
    <x v="0"/>
    <x v="16"/>
    <s v="D00244760012"/>
    <s v="NTI"/>
    <n v="19598"/>
    <m/>
    <s v="PAGO A BID PRÉSTAMO 3060/BL-BO VCTO. 28-01-2025 POR CUENTA DE TGN , NTI. 019598 VALOR 28-01-2025 CAPITAL USD 883.236,01 INTERESES USD 560.586,91 CTA. 5970 CUENTA UNICA DEL TESORO DOLARES AMERICANOS LIB. 00099021001"/>
    <m/>
    <m/>
    <m/>
    <m/>
    <n v="1443822.92"/>
    <n v="0"/>
    <n v="9904625.2300000004"/>
    <n v="0"/>
    <s v="NO_CONCILIADO"/>
  </r>
  <r>
    <x v="0"/>
    <m/>
    <x v="0"/>
    <x v="16"/>
    <s v="D00244800011"/>
    <s v="NTI"/>
    <n v="19542"/>
    <m/>
    <s v="PAGO A BID PRÉSTAMO 2450/BL-BO VCTO. 28-01-2025 POR CUENTA DE TGN , NTI. 019542 VALOR 28-01-2025 CAPITAL USD 279.430,17 INTERESES USD 171.592,81 CTA. 5970 CUENTA UNICA DEL TESORO DOLARES AMERICANOS LIB. 00099021001"/>
    <m/>
    <m/>
    <m/>
    <m/>
    <n v="451022.98"/>
    <n v="0"/>
    <n v="3094017.64"/>
    <n v="0"/>
    <s v="NO_CONCILIADO"/>
  </r>
  <r>
    <x v="0"/>
    <m/>
    <x v="0"/>
    <x v="16"/>
    <s v="D00244850012"/>
    <s v="DEV"/>
    <n v="1117832"/>
    <m/>
    <s v="||REGULARIZACION DE NUESTRO REGISTRO TRANSITORIO SEGUN COMPROBANTE S-1117245 DEL 20-01-2025 POR COBRO DE COMISIONES QUE EFECTUA EL MUFG BANK LTD., POR PAGO DEL PRESTAMO JICA BV-P5, SEGUN NOTA MEFP/VTCP/DGCP/UODP/N° 063/2025 DEL 28-01-2025 LIBRETA NRO. 00099021001 TGN RECURSOS ORDINARIOS  DOLARES AMERICANOS"/>
    <m/>
    <m/>
    <m/>
    <m/>
    <n v="132.21"/>
    <n v="0"/>
    <n v="906.96"/>
    <n v="0"/>
    <s v="NO_CONCILIADO"/>
  </r>
  <r>
    <x v="1"/>
    <m/>
    <x v="1"/>
    <x v="16"/>
    <s v="D00245180010"/>
    <s v="RVL"/>
    <n v="26033"/>
    <m/>
    <s v="AJUSTE COMPLEMENTARIO POR REVALORIZACION SALDOS DE ACTIVOS DE RESERVA Y OBLIGACIONES MONEDA EXTRANJERA (DOLARES) Saldo MO = -102712063.56 ;Bs/Mo: 6.86000000000 ;Saldo Bs: -704604756.03"/>
    <m/>
    <m/>
    <m/>
    <m/>
    <n v="0"/>
    <n v="0"/>
    <n v="0.01"/>
    <n v="0"/>
    <s v="NO_CONCILIADO"/>
  </r>
  <r>
    <x v="1"/>
    <m/>
    <x v="1"/>
    <x v="17"/>
    <s v="Q19824830002"/>
    <s v="RVL"/>
    <n v="26037"/>
    <m/>
    <s v="AJUSTE COMPLEMENTARIO POR REVALORIZACION SALDOS DE ACTIVOS DE RESERVA Y OBLIGACIONES MONEDA EXTRANJERA (DOLARES) Saldo MO = -102861386.25 ;Bs/Mo: 6.86000000000 ;Saldo Bs: -705629109.67"/>
    <m/>
    <m/>
    <m/>
    <m/>
    <n v="0"/>
    <n v="0"/>
    <n v="0"/>
    <n v="0.01"/>
    <s v="NO_CONCILIADO"/>
  </r>
  <r>
    <x v="4"/>
    <m/>
    <x v="4"/>
    <x v="18"/>
    <s v="D00245230010"/>
    <s v="CRV"/>
    <n v="3011179"/>
    <m/>
    <s v="TRANSFERENCIA RECIBIDA DEL EXTERIOR SEGÚN MENSAJES SWIFT Nos. 1598-1600 (REM.EXT.) DE FECHA 30-01-2025 POR DESEMBOLSO DE BIRF PRÉSTAMO 8552-BO 47 LIBRETA N° 00291014371 ABC-USD-8552-BO.PROY. DESARROLLO DE CAPACIDADES EN EL SECTOR VIAL"/>
    <m/>
    <m/>
    <m/>
    <m/>
    <n v="0"/>
    <n v="1512757.99"/>
    <n v="0"/>
    <n v="10377519.810000001"/>
    <s v="NO_CONCILIADO"/>
  </r>
  <r>
    <x v="1"/>
    <m/>
    <x v="1"/>
    <x v="18"/>
    <s v="D00245380012"/>
    <s v="RVL"/>
    <n v="26043"/>
    <m/>
    <s v="AJUSTE COMPLEMENTARIO POR REVALORIZACION SALDOS DE ACTIVOS DE RESERVA Y OBLIGACIONES MONEDA EXTRANJERA (DOLARES) Saldo MO = -104469276.56 ;Bs/Mo: 6.86000000000 ;Saldo Bs: -716659237.21"/>
    <m/>
    <m/>
    <m/>
    <m/>
    <n v="0"/>
    <n v="0"/>
    <n v="0.01"/>
    <n v="0"/>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n v="1"/>
    <x v="0"/>
    <x v="0"/>
    <n v="1"/>
    <s v="00576012002"/>
    <s v="De: 00576012002 A:00132142001 Transferencia de recursos a solicitud de la Empresa Pública Nacional Estratégica Cartones de Bolivia dependiente del Servicio de Desarrollo de las Empresas Públicas Productivas – SEDEM mediante notas CITE: SEDE"/>
    <m/>
    <m/>
    <m/>
    <m/>
    <m/>
    <m/>
    <n v="6322900.9699999997"/>
    <n v="0"/>
    <n v="6322900.9699999997"/>
  </r>
  <r>
    <x v="1"/>
    <n v="14"/>
    <x v="1"/>
    <x v="0"/>
    <n v="1"/>
    <s v="00132142001"/>
    <s v="De: 00576012002 A:00132142001 Transferencia de recursos a solicitud de la Empresa Pública Nacional Estratégica Cartones de Bolivia dependiente del Servicio de Desarrollo de las Empresas Públicas Productivas – SEDEM mediante notas CITE: SEDE"/>
    <m/>
    <m/>
    <m/>
    <m/>
    <m/>
    <m/>
    <n v="0"/>
    <n v="6322900.9699999997"/>
    <n v="6322900.9699999997"/>
  </r>
  <r>
    <x v="2"/>
    <n v="2"/>
    <x v="2"/>
    <x v="1"/>
    <n v="7"/>
    <s v="00099021001"/>
    <s v="De: 00099021001 A:00086107011 Transferencia de Recursos a solicitud de la Unidad de Coordinación de Programa Piloto de Resiliencia Climática dependiente del Ministerio de Medio Ambiente y Agua mediante nota CITE: UCP-PPRC-UADM-0001-CAR/25 ("/>
    <m/>
    <m/>
    <m/>
    <m/>
    <m/>
    <m/>
    <n v="27059949.960000001"/>
    <n v="0"/>
    <n v="27059949.960000001"/>
  </r>
  <r>
    <x v="3"/>
    <n v="10"/>
    <x v="3"/>
    <x v="1"/>
    <n v="7"/>
    <s v="00086107011"/>
    <s v="De: 00099021001 A:00086107011 Transferencia de Recursos a solicitud de la Unidad de Coordinación de Programa Piloto de Resiliencia Climática dependiente del Ministerio de Medio Ambiente y Agua mediante nota CITE: UCP-PPRC-UADM-0001-CAR/25 ("/>
    <m/>
    <m/>
    <m/>
    <m/>
    <m/>
    <m/>
    <n v="0"/>
    <n v="27059949.960000001"/>
    <n v="27059949.960000001"/>
  </r>
  <r>
    <x v="3"/>
    <n v="1"/>
    <x v="3"/>
    <x v="2"/>
    <n v="8"/>
    <s v="00086011109"/>
    <s v="De: 00086011109 A:00066011102 Débito Automático (DA) según CITE: MPD/VIPFE/DGPP/UP-NE 2385/2024, Inf. Legal MPD/VIPFE/DGPP/UP-INF 0885/2024 e Inf. Técnico MPD/VIPFE/DGPP/UP-INF 0865/2024 y la nota de la DGAJ del MEFP que recomienda la viabi"/>
    <m/>
    <m/>
    <m/>
    <m/>
    <m/>
    <m/>
    <n v="20676.61"/>
    <n v="0"/>
    <n v="20676.61"/>
  </r>
  <r>
    <x v="4"/>
    <n v="1"/>
    <x v="4"/>
    <x v="2"/>
    <n v="8"/>
    <s v="00066011102"/>
    <s v="De: 00086011109 A:00066011102 Débito Automático (DA) según CITE: MPD/VIPFE/DGPP/UP-NE 2385/2024, Inf. Legal MPD/VIPFE/DGPP/UP-INF 0885/2024 e Inf. Técnico MPD/VIPFE/DGPP/UP-INF 0865/2024 y la nota de la DGAJ del MEFP que recomienda la viabi"/>
    <m/>
    <m/>
    <m/>
    <m/>
    <m/>
    <m/>
    <n v="0"/>
    <n v="20676.61"/>
    <n v="20676.61"/>
  </r>
  <r>
    <x v="5"/>
    <n v="10"/>
    <x v="5"/>
    <x v="3"/>
    <n v="70"/>
    <s v="00287102007"/>
    <s v="De: 00287102007 A:00099021001 Transferencia de recursos a favor del Tesoro General de la Nación a solicitud del Fondo Nacional de Inversión Productiva y Social mediante nota CITE: FPS/GFA/UFI/TES/TRL/0013/2025 por concepto de multas, corre"/>
    <m/>
    <m/>
    <m/>
    <m/>
    <m/>
    <m/>
    <n v="334721.96000000002"/>
    <n v="0"/>
    <n v="334721.96000000002"/>
  </r>
  <r>
    <x v="2"/>
    <n v="2"/>
    <x v="2"/>
    <x v="3"/>
    <n v="70"/>
    <s v="00099021001"/>
    <s v="De: 00287102007 A:00099021001 Transferencia de recursos a favor del Tesoro General de la Nación a solicitud del Fondo Nacional de Inversión Productiva y Social mediante nota CITE: FPS/GFA/UFI/TES/TRL/0013/2025 por concepto de multas, corre"/>
    <m/>
    <m/>
    <m/>
    <m/>
    <m/>
    <m/>
    <n v="0"/>
    <n v="334721.96000000002"/>
    <n v="334721.96000000002"/>
  </r>
  <r>
    <x v="2"/>
    <n v="2"/>
    <x v="2"/>
    <x v="4"/>
    <n v="117"/>
    <s v="00099021001"/>
    <s v="De: 00099021001 A:00291034302 Transferencia de recursos a solicitud de la Administradora Boliviana de Carreteras mediante nota CITE: ABC/GNA/SAF/ATE/2025-0066 (operación bimonetaria), para el pago a beneficiarios (TC 6,86) H.R 2025-02056-R."/>
    <m/>
    <m/>
    <m/>
    <m/>
    <m/>
    <m/>
    <n v="4116000"/>
    <n v="0"/>
    <n v="4116000"/>
  </r>
  <r>
    <x v="6"/>
    <n v="3"/>
    <x v="6"/>
    <x v="4"/>
    <n v="117"/>
    <s v="00291034302"/>
    <s v="De: 00099021001 A:00291034302 Transferencia de recursos a solicitud de la Administradora Boliviana de Carreteras mediante nota CITE: ABC/GNA/SAF/ATE/2025-0066 (operación bimonetaria), para el pago a beneficiarios (TC 6,86) H.R 2025-02056-R."/>
    <m/>
    <m/>
    <m/>
    <m/>
    <m/>
    <m/>
    <n v="0"/>
    <n v="4116000"/>
    <n v="4116000"/>
  </r>
  <r>
    <x v="2"/>
    <n v="2"/>
    <x v="2"/>
    <x v="4"/>
    <n v="118"/>
    <s v="00099021001"/>
    <s v="De: 00099021001 A:00291034305 Transferencia de recursos a solicitud de la Administradora Boliviana de Carreteras mediante nota CITE: ABC/GNA/SAF/ATE/2025-0066 (operación bimonetaria), para el pago a beneficiarios (TC 6,86) H.R 2025-02056-R."/>
    <m/>
    <m/>
    <m/>
    <m/>
    <m/>
    <m/>
    <n v="10290000"/>
    <n v="0"/>
    <n v="10290000"/>
  </r>
  <r>
    <x v="6"/>
    <n v="3"/>
    <x v="6"/>
    <x v="4"/>
    <n v="118"/>
    <s v="00291034305"/>
    <s v="De: 00099021001 A:00291034305 Transferencia de recursos a solicitud de la Administradora Boliviana de Carreteras mediante nota CITE: ABC/GNA/SAF/ATE/2025-0066 (operación bimonetaria), para el pago a beneficiarios (TC 6,86) H.R 2025-02056-R."/>
    <m/>
    <m/>
    <m/>
    <m/>
    <m/>
    <m/>
    <n v="0"/>
    <n v="10290000"/>
    <n v="10290000"/>
  </r>
  <r>
    <x v="2"/>
    <n v="2"/>
    <x v="2"/>
    <x v="4"/>
    <n v="119"/>
    <s v="00099021001"/>
    <s v="De: 00099021001 A:00291034303 Transferencia de recursos a solicitud de la Administradora Boliviana de Carreteras mediante nota CITE: ABC/GNA/SAF/ATE/2025-0066 (operación bimonetaria), para el pago a beneficiarios (TC 6,86) H.R 2025-02056-R."/>
    <m/>
    <m/>
    <m/>
    <m/>
    <m/>
    <m/>
    <n v="20580000"/>
    <n v="0"/>
    <n v="20580000"/>
  </r>
  <r>
    <x v="6"/>
    <n v="3"/>
    <x v="6"/>
    <x v="4"/>
    <n v="119"/>
    <s v="00291034303"/>
    <s v="De: 00099021001 A:00291034303 Transferencia de recursos a solicitud de la Administradora Boliviana de Carreteras mediante nota CITE: ABC/GNA/SAF/ATE/2025-0066 (operación bimonetaria), para el pago a beneficiarios (TC 6,86) H.R 2025-02056-R."/>
    <m/>
    <m/>
    <m/>
    <m/>
    <m/>
    <m/>
    <n v="0"/>
    <n v="20580000"/>
    <n v="20580000"/>
  </r>
  <r>
    <x v="7"/>
    <n v="1"/>
    <x v="7"/>
    <x v="4"/>
    <n v="124"/>
    <s v="00389012001"/>
    <s v="De: 00389012001 A:00099021001 Transferencia de recursos a solicitud de la Dirección General de Administración y Finanzas Territoriales mediante nota interna CITE: MEFP/VTCP/DGAFT/USCFT/N°9/2025, por concepto de recuperaciones de la deuda em"/>
    <m/>
    <m/>
    <m/>
    <m/>
    <m/>
    <m/>
    <n v="152528.19"/>
    <n v="0"/>
    <n v="152528.19"/>
  </r>
  <r>
    <x v="2"/>
    <n v="2"/>
    <x v="2"/>
    <x v="4"/>
    <n v="124"/>
    <s v="00099021001"/>
    <s v="De: 00389012001 A:00099021001 Transferencia de recursos a solicitud de la Dirección General de Administración y Finanzas Territoriales mediante nota interna CITE: MEFP/VTCP/DGAFT/USCFT/N°9/2025, por concepto de recuperaciones de la deuda em"/>
    <m/>
    <m/>
    <m/>
    <m/>
    <m/>
    <m/>
    <n v="0"/>
    <n v="152528.19"/>
    <n v="152528.19"/>
  </r>
  <r>
    <x v="8"/>
    <n v="2"/>
    <x v="8"/>
    <x v="5"/>
    <n v="132"/>
    <s v="00046024103"/>
    <s v="De: 00046024103 A:00099021001 Transferencia de recursos a solicitud del Ministerio de Salud y Deportes (MSyD) mediante nota CITE: MSyD/DGAA/UF/TES/CE/22/2025 Informes Técnicos MSyD/DGAA/UF/TES/IT/6/2025, MSyD/VGSNS/PTLS/IT/20/2025 del MSyD"/>
    <m/>
    <m/>
    <m/>
    <m/>
    <m/>
    <m/>
    <n v="154181.43"/>
    <n v="0"/>
    <n v="154181.43"/>
  </r>
  <r>
    <x v="2"/>
    <n v="2"/>
    <x v="2"/>
    <x v="5"/>
    <n v="132"/>
    <s v="00099021001"/>
    <s v="De: 00046024103 A:00099021001 Transferencia de recursos a solicitud del Ministerio de Salud y Deportes (MSyD) mediante nota CITE: MSyD/DGAA/UF/TES/CE/22/2025 Informes Técnicos MSyD/DGAA/UF/TES/IT/6/2025, MSyD/VGSNS/PTLS/IT/20/2025 del MSyD"/>
    <m/>
    <m/>
    <m/>
    <m/>
    <m/>
    <m/>
    <n v="0"/>
    <n v="154181.43"/>
    <n v="154181.43"/>
  </r>
  <r>
    <x v="8"/>
    <n v="2"/>
    <x v="8"/>
    <x v="5"/>
    <n v="133"/>
    <s v="00046024403"/>
    <s v="De: 00046024403 A:00099021001 Transferencia de recursos a solicitud del Ministerio de Salud y Deportes (MSyD) mediante nota CITE: MSyD/DGAA/UF/TES/CE/22/2025 Informes Técnicos MSyD/DGAA/UF/TES/IT/6/2025, MSyD/VGSNS/PTLS/IT/20/2025 del MSyD"/>
    <m/>
    <m/>
    <m/>
    <m/>
    <m/>
    <m/>
    <n v="5768.8"/>
    <n v="0"/>
    <n v="5768.8"/>
  </r>
  <r>
    <x v="2"/>
    <n v="2"/>
    <x v="2"/>
    <x v="5"/>
    <n v="133"/>
    <s v="00099021001"/>
    <s v="De: 00046024403 A:00099021001 Transferencia de recursos a solicitud del Ministerio de Salud y Deportes (MSyD) mediante nota CITE: MSyD/DGAA/UF/TES/CE/22/2025 Informes Técnicos MSyD/DGAA/UF/TES/IT/6/2025, MSyD/VGSNS/PTLS/IT/20/2025 del MSyD"/>
    <m/>
    <m/>
    <m/>
    <m/>
    <m/>
    <m/>
    <n v="0"/>
    <n v="5768.8"/>
    <n v="5768.8"/>
  </r>
  <r>
    <x v="3"/>
    <n v="1"/>
    <x v="3"/>
    <x v="6"/>
    <n v="171"/>
    <s v="00086014407"/>
    <s v="De: 00086014407 A:00099021001 Transferencia de Recursos a solicitud del Ministerio de Medio Ambiente y Agua mediante nota CITE: MMAYA/DGAA N°025/2025, por concepto de deposito erróneo, correspondiente a saldos no ejecutados del Proyecto Ma"/>
    <m/>
    <m/>
    <m/>
    <m/>
    <m/>
    <m/>
    <n v="20899.22"/>
    <n v="0"/>
    <n v="20899.22"/>
  </r>
  <r>
    <x v="2"/>
    <n v="2"/>
    <x v="2"/>
    <x v="6"/>
    <n v="171"/>
    <s v="00099021001"/>
    <s v="De: 00086014407 A:00099021001 Transferencia de Recursos a solicitud del Ministerio de Medio Ambiente y Agua mediante nota CITE: MMAYA/DGAA N°025/2025, por concepto de deposito erróneo, correspondiente a saldos no ejecutados del Proyecto Ma"/>
    <m/>
    <m/>
    <m/>
    <m/>
    <m/>
    <m/>
    <n v="0"/>
    <n v="20899.22"/>
    <n v="20899.22"/>
  </r>
  <r>
    <x v="4"/>
    <n v="3"/>
    <x v="4"/>
    <x v="7"/>
    <n v="192"/>
    <s v="00066031034"/>
    <s v="De: 00066031034 A:00006011003 Transferencia de recursos a solicitud del Ministerio de Planificación del Desarrollo mediante nota CITE: MPD/VIPFE/DGGFE/UAP-NE 0163/2025, desembolso UAP-001/2025 CIF UAP/BID/1335/2023 Refacción y Adecuación pa"/>
    <m/>
    <m/>
    <m/>
    <m/>
    <m/>
    <m/>
    <n v="81400"/>
    <n v="0"/>
    <n v="81400"/>
  </r>
  <r>
    <x v="9"/>
    <n v="1"/>
    <x v="9"/>
    <x v="7"/>
    <n v="192"/>
    <s v="00006011003"/>
    <s v="De: 00066031034 A:00006011003 Transferencia de recursos a solicitud del Ministerio de Planificación del Desarrollo mediante nota CITE: MPD/VIPFE/DGGFE/UAP-NE 0163/2025, desembolso UAP-001/2025 CIF UAP/BID/1335/2023 Refacción y Adecuación pa"/>
    <m/>
    <m/>
    <m/>
    <m/>
    <m/>
    <m/>
    <n v="0"/>
    <n v="81400"/>
    <n v="81400"/>
  </r>
  <r>
    <x v="2"/>
    <n v="2"/>
    <x v="2"/>
    <x v="8"/>
    <n v="210"/>
    <s v="00099021001"/>
    <s v="De: 00099021001 A:00066047003 Transferencia de recursos a solicitud del Ministerio de Planificación del Desarrollo mediante nota CITE: MPD/VIPFE/DGPP/UP-NE 0140/2025 (operación bimonetaria) destinados al financiamiento de Estudios de Diseño"/>
    <m/>
    <m/>
    <m/>
    <m/>
    <m/>
    <m/>
    <n v="640782.65"/>
    <n v="0"/>
    <n v="640782.65"/>
  </r>
  <r>
    <x v="4"/>
    <n v="4"/>
    <x v="4"/>
    <x v="8"/>
    <n v="210"/>
    <s v="00066047003"/>
    <s v="De: 00099021001 A:00066047003 Transferencia de recursos a solicitud del Ministerio de Planificación del Desarrollo mediante nota CITE: MPD/VIPFE/DGPP/UP-NE 0140/2025 (operación bimonetaria) destinados al financiamiento de Estudios de Diseño"/>
    <m/>
    <m/>
    <m/>
    <m/>
    <m/>
    <m/>
    <n v="0"/>
    <n v="640782.65"/>
    <n v="640782.65"/>
  </r>
  <r>
    <x v="2"/>
    <n v="2"/>
    <x v="2"/>
    <x v="8"/>
    <n v="212"/>
    <s v="00099021001"/>
    <s v="De: 00099021001 A:00348018003 Transferencia de recursos a solicitud de la Autoridad Plurinacional de la Madre Tierra dependiente del Ministerio de Medio Ambiente y Agua mediante nota CITE: APMT/DAF/CAR/0034/25 (operación bimonetaria), para"/>
    <m/>
    <m/>
    <m/>
    <m/>
    <m/>
    <m/>
    <n v="274339.98"/>
    <n v="0"/>
    <n v="274339.98"/>
  </r>
  <r>
    <x v="10"/>
    <n v="1"/>
    <x v="10"/>
    <x v="8"/>
    <n v="212"/>
    <s v="00348018003"/>
    <s v="De: 00099021001 A:00348018003 Transferencia de recursos a solicitud de la Autoridad Plurinacional de la Madre Tierra dependiente del Ministerio de Medio Ambiente y Agua mediante nota CITE: APMT/DAF/CAR/0034/25 (operación bimonetaria), para"/>
    <m/>
    <m/>
    <m/>
    <m/>
    <m/>
    <m/>
    <n v="0"/>
    <n v="274339.98"/>
    <n v="274339.98"/>
  </r>
  <r>
    <x v="7"/>
    <n v="1"/>
    <x v="7"/>
    <x v="8"/>
    <n v="216"/>
    <s v="00389012001"/>
    <s v="De: 00389012001 A:00099021001 Transferencia de recursos a solicitud de la Dirección General de Administración y Finanzas Territoriales mediante nota interna CITE: MEFP/VTCP/DGAFT/USCFT/N°28/2025, por concepto de actualización del cronograma"/>
    <m/>
    <m/>
    <m/>
    <m/>
    <m/>
    <m/>
    <n v="11984.63"/>
    <n v="0"/>
    <n v="11984.63"/>
  </r>
  <r>
    <x v="2"/>
    <n v="2"/>
    <x v="2"/>
    <x v="8"/>
    <n v="216"/>
    <s v="00099021001"/>
    <s v="De: 00389012001 A:00099021001 Transferencia de recursos a solicitud de la Dirección General de Administración y Finanzas Territoriales mediante nota interna CITE: MEFP/VTCP/DGAFT/USCFT/N°28/2025, por concepto de actualización del cronograma"/>
    <m/>
    <m/>
    <m/>
    <m/>
    <m/>
    <m/>
    <n v="0"/>
    <n v="11984.63"/>
    <n v="11984.6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n v="10"/>
    <x v="0"/>
    <x v="0"/>
    <n v="6"/>
    <s v="00086107002"/>
    <s v="De: 00086107002 A:00099021001 Transferencia de Recursos a solicitud de la Unidad de Coordinación de Programa Piloto de Resiliencia Climática dependiente del Ministerio de Medio Ambiente y Agua mediante nota CITE: UCP-PPRC-UADM-0001-CAR/25 ("/>
    <m/>
    <m/>
    <m/>
    <m/>
    <n v="3944599.12"/>
    <n v="0"/>
    <n v="27059949.963200003"/>
    <n v="0"/>
    <n v="27059949.963200003"/>
    <m/>
  </r>
  <r>
    <x v="1"/>
    <n v="2"/>
    <x v="1"/>
    <x v="0"/>
    <n v="6"/>
    <s v="00099021001"/>
    <s v="De: 00086107002 A:00099021001 Transferencia de Recursos a solicitud de la Unidad de Coordinación de Programa Piloto de Resiliencia Climática dependiente del Ministerio de Medio Ambiente y Agua mediante nota CITE: UCP-PPRC-UADM-0001-CAR/25 ("/>
    <m/>
    <m/>
    <m/>
    <m/>
    <n v="0"/>
    <n v="3944599.12"/>
    <n v="0"/>
    <n v="27059949.963200003"/>
    <n v="27059949.963200003"/>
    <m/>
  </r>
  <r>
    <x v="2"/>
    <n v="3"/>
    <x v="2"/>
    <x v="1"/>
    <n v="120"/>
    <s v="00291034301"/>
    <s v="De: 00291034301 A:00099021001 Transferencia de recursos a solicitud de la Administradora Boliviana de Carreteras mediante nota CITE: ABC/GNA/SAF/ATE/2025-0066 (operación bimonetaria), para el pago a beneficiarios (TC 6,86) H.R 2025-02056-R."/>
    <m/>
    <m/>
    <m/>
    <m/>
    <n v="600000"/>
    <n v="0"/>
    <n v="4116000"/>
    <n v="0"/>
    <n v="4116000"/>
    <m/>
  </r>
  <r>
    <x v="2"/>
    <n v="3"/>
    <x v="2"/>
    <x v="1"/>
    <n v="121"/>
    <s v="00291034304"/>
    <s v="De: 00291034304 A:00099021001 Transferencia de recursos a solicitud de la Administradora Boliviana de Carreteras mediante nota CITE: ABC/GNA/SAF/ATE/2025-0066 (operación bimonetaria), para el pago a beneficiarios (TC 6,86) H.R 2025-02056-R."/>
    <m/>
    <m/>
    <m/>
    <m/>
    <n v="1500000"/>
    <n v="0"/>
    <n v="10290000"/>
    <n v="0"/>
    <n v="10290000"/>
    <m/>
  </r>
  <r>
    <x v="2"/>
    <n v="3"/>
    <x v="2"/>
    <x v="1"/>
    <n v="122"/>
    <s v="00291034302"/>
    <s v="De: 00291034302 A:00099021001 Transferencia de recursos a solicitud de la Administradora Boliviana de Carreteras mediante nota CITE: ABC/GNA/SAF/ATE/2025-0066 (operación bimonetaria), para el pago a beneficiarios (TC 6,86) H.R 2025-02056-R."/>
    <m/>
    <m/>
    <m/>
    <m/>
    <n v="3000000"/>
    <n v="0"/>
    <n v="20580000"/>
    <n v="0"/>
    <n v="20580000"/>
    <m/>
  </r>
  <r>
    <x v="1"/>
    <n v="2"/>
    <x v="1"/>
    <x v="1"/>
    <n v="120"/>
    <s v="00099021001"/>
    <s v="De: 00291034301 A:00099021001 Transferencia de recursos a solicitud de la Administradora Boliviana de Carreteras mediante nota CITE: ABC/GNA/SAF/ATE/2025-0066 (operación bimonetaria), para el pago a beneficiarios (TC 6,86) H.R 2025-02056-R."/>
    <m/>
    <m/>
    <m/>
    <m/>
    <n v="0"/>
    <n v="600000"/>
    <n v="0"/>
    <n v="4116000"/>
    <n v="4116000"/>
    <m/>
  </r>
  <r>
    <x v="1"/>
    <n v="2"/>
    <x v="1"/>
    <x v="1"/>
    <n v="121"/>
    <s v="00099021001"/>
    <s v="De: 00291034304 A:00099021001 Transferencia de recursos a solicitud de la Administradora Boliviana de Carreteras mediante nota CITE: ABC/GNA/SAF/ATE/2025-0066 (operación bimonetaria), para el pago a beneficiarios (TC 6,86) H.R 2025-02056-R."/>
    <m/>
    <m/>
    <m/>
    <m/>
    <n v="0"/>
    <n v="1500000"/>
    <n v="0"/>
    <n v="10290000"/>
    <n v="10290000"/>
    <m/>
  </r>
  <r>
    <x v="1"/>
    <n v="2"/>
    <x v="1"/>
    <x v="1"/>
    <n v="122"/>
    <s v="00099021001"/>
    <s v="De: 00291034302 A:00099021001 Transferencia de recursos a solicitud de la Administradora Boliviana de Carreteras mediante nota CITE: ABC/GNA/SAF/ATE/2025-0066 (operación bimonetaria), para el pago a beneficiarios (TC 6,86) H.R 2025-02056-R."/>
    <m/>
    <m/>
    <m/>
    <m/>
    <n v="0"/>
    <n v="3000000"/>
    <n v="0"/>
    <n v="20580000"/>
    <n v="20580000"/>
    <m/>
  </r>
  <r>
    <x v="3"/>
    <n v="1"/>
    <x v="3"/>
    <x v="2"/>
    <n v="211"/>
    <s v="00348018001"/>
    <s v="De: 00348018001 A:00099021001 Transferencia de recursos a solicitud de la Autoridad Plurinacional de la Madre Tierra dependiente del Ministerio de Medio Ambiente y Agua mediante nota CITE: APMT/DAF/CAR/0034/25 (operación bimonetaria), para"/>
    <m/>
    <m/>
    <m/>
    <m/>
    <n v="39991.25"/>
    <n v="0"/>
    <n v="274339.97500000003"/>
    <n v="0"/>
    <n v="274339.97500000003"/>
    <m/>
  </r>
  <r>
    <x v="1"/>
    <n v="2"/>
    <x v="1"/>
    <x v="2"/>
    <n v="211"/>
    <s v="00099021001"/>
    <s v="De: 00348018001 A:00099021001 Transferencia de recursos a solicitud de la Autoridad Plurinacional de la Madre Tierra dependiente del Ministerio de Medio Ambiente y Agua mediante nota CITE: APMT/DAF/CAR/0034/25 (operación bimonetaria), para"/>
    <m/>
    <m/>
    <m/>
    <m/>
    <n v="0"/>
    <n v="39991.25"/>
    <n v="0"/>
    <n v="274339.97500000003"/>
    <n v="274339.97500000003"/>
    <m/>
  </r>
  <r>
    <x v="4"/>
    <n v="4"/>
    <x v="4"/>
    <x v="2"/>
    <n v="209"/>
    <s v="00066047001"/>
    <s v="De: 00066047001 A:00099021001 Transferencia de recursos a solicitud del Ministerio de Planificación del Desarrollo mediante nota CITE: MPD/VIPFE/DGPP/UP-NE 0140/2025 (operación bimonetaria) destinados al financiamiento de Estudios de Diseño"/>
    <m/>
    <m/>
    <m/>
    <m/>
    <n v="93408.55"/>
    <n v="0"/>
    <n v="640782.65300000005"/>
    <n v="0"/>
    <n v="640782.65300000005"/>
    <m/>
  </r>
  <r>
    <x v="1"/>
    <n v="2"/>
    <x v="1"/>
    <x v="2"/>
    <n v="209"/>
    <s v="00099021001"/>
    <s v="De: 00066047001 A:00099021001 Transferencia de recursos a solicitud del Ministerio de Planificación del Desarrollo mediante nota CITE: MPD/VIPFE/DGPP/UP-NE 0140/2025 (operación bimonetaria) destinados al financiamiento de Estudios de Diseño"/>
    <m/>
    <m/>
    <m/>
    <m/>
    <n v="0"/>
    <n v="93408.55"/>
    <n v="0"/>
    <n v="640782.65300000005"/>
    <n v="640782.65300000005"/>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
  <r>
    <x v="0"/>
    <n v="1"/>
    <x v="0"/>
    <n v="0"/>
    <n v="0"/>
    <n v="1474268.91"/>
    <n v="0"/>
    <n v="1474268.91"/>
  </r>
  <r>
    <x v="1"/>
    <n v="4"/>
    <x v="1"/>
    <n v="14805328.58"/>
    <n v="0"/>
    <n v="0"/>
    <n v="0"/>
    <n v="14805328.58"/>
  </r>
  <r>
    <x v="2"/>
    <n v="2"/>
    <x v="2"/>
    <n v="11319345.210000001"/>
    <n v="0"/>
    <n v="388762.06"/>
    <n v="0"/>
    <n v="11708107.270000001"/>
  </r>
  <r>
    <x v="3"/>
    <n v="26"/>
    <x v="3"/>
    <n v="0"/>
    <n v="0"/>
    <n v="24795.780000000002"/>
    <n v="0"/>
    <n v="24795.780000000002"/>
  </r>
  <r>
    <x v="4"/>
    <n v="2"/>
    <x v="4"/>
    <n v="0"/>
    <n v="0"/>
    <n v="14792.5"/>
    <n v="0"/>
    <n v="14792.5"/>
  </r>
  <r>
    <x v="5"/>
    <n v="3"/>
    <x v="5"/>
    <n v="13600272.379999999"/>
    <n v="0"/>
    <n v="5265.45"/>
    <n v="0"/>
    <n v="13605537.829999998"/>
  </r>
  <r>
    <x v="6"/>
    <n v="16"/>
    <x v="6"/>
    <n v="0"/>
    <n v="0"/>
    <n v="63060"/>
    <n v="0"/>
    <n v="63060"/>
  </r>
  <r>
    <x v="7"/>
    <n v="2"/>
    <x v="7"/>
    <n v="169879.63"/>
    <n v="0"/>
    <n v="0"/>
    <n v="0"/>
    <n v="169879.63"/>
  </r>
  <r>
    <x v="8"/>
    <n v="1"/>
    <x v="8"/>
    <n v="0"/>
    <n v="0"/>
    <n v="0"/>
    <n v="623099.1"/>
    <n v="623099.1"/>
  </r>
  <r>
    <x v="9"/>
    <n v="1"/>
    <x v="9"/>
    <n v="0"/>
    <n v="0"/>
    <n v="0"/>
    <n v="3385910.18"/>
    <n v="3385910.18"/>
  </r>
  <r>
    <x v="10"/>
    <n v="1"/>
    <x v="10"/>
    <n v="0"/>
    <n v="0"/>
    <n v="0"/>
    <n v="202409.98"/>
    <n v="202409.98"/>
  </r>
  <r>
    <x v="11"/>
    <n v="1"/>
    <x v="11"/>
    <n v="0"/>
    <n v="0"/>
    <n v="0"/>
    <n v="26400"/>
    <n v="26400"/>
  </r>
  <r>
    <x v="12"/>
    <n v="1"/>
    <x v="12"/>
    <n v="0"/>
    <n v="0"/>
    <n v="0"/>
    <n v="35000"/>
    <n v="35000"/>
  </r>
  <r>
    <x v="13"/>
    <n v="1"/>
    <x v="13"/>
    <n v="0"/>
    <n v="0"/>
    <n v="0"/>
    <n v="370877.37000000005"/>
    <n v="370877.37000000005"/>
  </r>
  <r>
    <x v="14"/>
    <n v="1"/>
    <x v="14"/>
    <n v="0"/>
    <n v="0"/>
    <n v="0"/>
    <n v="15333473.459999999"/>
    <n v="15333473.459999999"/>
  </r>
  <r>
    <x v="15"/>
    <n v="1"/>
    <x v="15"/>
    <n v="983385.11"/>
    <n v="0"/>
    <n v="0"/>
    <n v="0"/>
    <n v="983385.11"/>
  </r>
  <r>
    <x v="16"/>
    <n v="1"/>
    <x v="16"/>
    <n v="0"/>
    <n v="0"/>
    <n v="0"/>
    <n v="105178.51000000001"/>
    <n v="105178.51000000001"/>
  </r>
  <r>
    <x v="16"/>
    <n v="2"/>
    <x v="16"/>
    <n v="0"/>
    <n v="0"/>
    <n v="0"/>
    <n v="3989418.4200000009"/>
    <n v="3989418.4200000009"/>
  </r>
  <r>
    <x v="16"/>
    <n v="3"/>
    <x v="16"/>
    <n v="0"/>
    <n v="0"/>
    <n v="0"/>
    <n v="211492.36"/>
    <n v="211492.36"/>
  </r>
  <r>
    <x v="16"/>
    <n v="6"/>
    <x v="16"/>
    <n v="0"/>
    <n v="0"/>
    <n v="0"/>
    <n v="81417.11"/>
    <n v="81417.11"/>
  </r>
  <r>
    <x v="17"/>
    <n v="1"/>
    <x v="17"/>
    <n v="0"/>
    <n v="0"/>
    <n v="0"/>
    <n v="829302"/>
    <n v="829302"/>
  </r>
  <r>
    <x v="18"/>
    <n v="1"/>
    <x v="18"/>
    <n v="0"/>
    <n v="0"/>
    <n v="0"/>
    <n v="31943"/>
    <n v="31943"/>
  </r>
  <r>
    <x v="19"/>
    <n v="1"/>
    <x v="19"/>
    <n v="851877.12"/>
    <n v="0"/>
    <n v="0"/>
    <n v="0"/>
    <n v="851877.12"/>
  </r>
  <r>
    <x v="20"/>
    <n v="1"/>
    <x v="20"/>
    <n v="0"/>
    <n v="0"/>
    <n v="0"/>
    <n v="32110.629999999997"/>
    <n v="32110.629999999997"/>
  </r>
  <r>
    <x v="21"/>
    <n v="2"/>
    <x v="21"/>
    <n v="0"/>
    <n v="0"/>
    <n v="0"/>
    <n v="314128"/>
    <n v="314128"/>
  </r>
  <r>
    <x v="22"/>
    <n v="1"/>
    <x v="22"/>
    <n v="923326.76"/>
    <n v="0"/>
    <n v="0"/>
    <n v="7682616"/>
    <n v="8605942.7599999998"/>
  </r>
  <r>
    <x v="23"/>
    <n v="1"/>
    <x v="23"/>
    <n v="51603864.380000003"/>
    <n v="0"/>
    <n v="0"/>
    <n v="0"/>
    <n v="51603864.380000003"/>
  </r>
  <r>
    <x v="24"/>
    <n v="1"/>
    <x v="24"/>
    <n v="0"/>
    <n v="0"/>
    <n v="0"/>
    <n v="7182.75"/>
    <n v="7182.75"/>
  </r>
  <r>
    <x v="24"/>
    <n v="3"/>
    <x v="24"/>
    <n v="0"/>
    <n v="0"/>
    <n v="0"/>
    <n v="30"/>
    <n v="30"/>
  </r>
  <r>
    <x v="25"/>
    <n v="1"/>
    <x v="25"/>
    <n v="0"/>
    <n v="0"/>
    <n v="0"/>
    <n v="291729"/>
    <n v="291729"/>
  </r>
  <r>
    <x v="26"/>
    <n v="1"/>
    <x v="26"/>
    <n v="0"/>
    <n v="0"/>
    <n v="0"/>
    <n v="9194.4599999999991"/>
    <n v="9194.4599999999991"/>
  </r>
  <r>
    <x v="27"/>
    <n v="1"/>
    <x v="27"/>
    <n v="0"/>
    <n v="0"/>
    <n v="0"/>
    <n v="11585"/>
    <n v="11585"/>
  </r>
  <r>
    <x v="28"/>
    <n v="1"/>
    <x v="28"/>
    <n v="45718.44"/>
    <n v="0"/>
    <n v="0"/>
    <n v="429470157.34999996"/>
    <n v="429515875.78999996"/>
  </r>
  <r>
    <x v="29"/>
    <n v="1"/>
    <x v="29"/>
    <n v="0"/>
    <n v="0"/>
    <n v="0"/>
    <n v="9086453.9400000013"/>
    <n v="9086453.9400000013"/>
  </r>
  <r>
    <x v="30"/>
    <n v="1"/>
    <x v="30"/>
    <n v="0"/>
    <n v="0"/>
    <n v="0"/>
    <n v="34385"/>
    <n v="34385"/>
  </r>
  <r>
    <x v="31"/>
    <n v="1"/>
    <x v="31"/>
    <n v="0"/>
    <n v="0"/>
    <n v="0"/>
    <n v="390"/>
    <n v="390"/>
  </r>
  <r>
    <x v="32"/>
    <n v="1"/>
    <x v="32"/>
    <n v="0"/>
    <n v="0"/>
    <n v="0"/>
    <n v="740494.5"/>
    <n v="740494.5"/>
  </r>
  <r>
    <x v="33"/>
    <n v="1"/>
    <x v="33"/>
    <n v="44936.119999999995"/>
    <n v="0"/>
    <n v="0"/>
    <n v="0"/>
    <n v="44936.119999999995"/>
  </r>
  <r>
    <x v="34"/>
    <n v="1"/>
    <x v="34"/>
    <n v="0"/>
    <n v="0"/>
    <n v="0"/>
    <n v="12941.880000000001"/>
    <n v="12941.880000000001"/>
  </r>
  <r>
    <x v="35"/>
    <n v="1"/>
    <x v="35"/>
    <n v="0"/>
    <n v="0"/>
    <n v="0"/>
    <n v="6487288.3999999994"/>
    <n v="6487288.3999999994"/>
  </r>
  <r>
    <x v="35"/>
    <n v="2"/>
    <x v="35"/>
    <n v="0"/>
    <n v="0"/>
    <n v="0"/>
    <n v="1908512.68"/>
    <n v="1908512.68"/>
  </r>
  <r>
    <x v="35"/>
    <n v="3"/>
    <x v="35"/>
    <n v="0"/>
    <n v="0"/>
    <n v="0"/>
    <n v="845061.32000000007"/>
    <n v="845061.32000000007"/>
  </r>
  <r>
    <x v="35"/>
    <n v="4"/>
    <x v="35"/>
    <n v="0"/>
    <n v="0"/>
    <n v="0"/>
    <n v="3578584.8300000019"/>
    <n v="3578584.8300000019"/>
  </r>
  <r>
    <x v="35"/>
    <n v="5"/>
    <x v="35"/>
    <n v="0"/>
    <n v="0"/>
    <n v="0"/>
    <n v="435.22999999999905"/>
    <n v="435.22999999999905"/>
  </r>
  <r>
    <x v="36"/>
    <n v="1"/>
    <x v="36"/>
    <n v="2530031.04"/>
    <n v="0"/>
    <n v="0"/>
    <n v="0"/>
    <n v="2530031.04"/>
  </r>
  <r>
    <x v="37"/>
    <n v="1"/>
    <x v="37"/>
    <n v="0"/>
    <n v="0"/>
    <n v="0"/>
    <n v="5572066.5899999999"/>
    <n v="5572066.5899999999"/>
  </r>
  <r>
    <x v="38"/>
    <n v="1"/>
    <x v="38"/>
    <n v="0"/>
    <n v="0"/>
    <n v="0"/>
    <n v="4639505.0999999996"/>
    <n v="4639505.0999999996"/>
  </r>
  <r>
    <x v="39"/>
    <n v="1"/>
    <x v="39"/>
    <n v="0"/>
    <n v="0"/>
    <n v="0"/>
    <n v="5654173.4199999999"/>
    <n v="5654173.4199999999"/>
  </r>
  <r>
    <x v="40"/>
    <n v="1"/>
    <x v="40"/>
    <n v="0"/>
    <n v="0"/>
    <n v="0"/>
    <n v="115284"/>
    <n v="115284"/>
  </r>
  <r>
    <x v="41"/>
    <n v="1"/>
    <x v="41"/>
    <n v="0"/>
    <n v="0"/>
    <n v="0"/>
    <n v="1357054.74"/>
    <n v="1357054.74"/>
  </r>
  <r>
    <x v="42"/>
    <n v="1"/>
    <x v="42"/>
    <n v="10000"/>
    <n v="0"/>
    <n v="0"/>
    <n v="0"/>
    <n v="10000"/>
  </r>
  <r>
    <x v="43"/>
    <n v="1"/>
    <x v="43"/>
    <n v="783137.6"/>
    <n v="0"/>
    <n v="0"/>
    <n v="2911761.1"/>
    <n v="3694898.7"/>
  </r>
  <r>
    <x v="44"/>
    <n v="1"/>
    <x v="44"/>
    <n v="0"/>
    <n v="0"/>
    <n v="0"/>
    <n v="1662"/>
    <n v="1662"/>
  </r>
  <r>
    <x v="45"/>
    <n v="1"/>
    <x v="45"/>
    <n v="0"/>
    <n v="0"/>
    <n v="0"/>
    <n v="1387493.63"/>
    <n v="1387493.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F7A6C3-FEBA-41E2-8906-B63A8258B7A3}" name="TablaDinámica5" cacheId="217"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F16" firstHeaderRow="1" firstDataRow="3" firstDataCol="2"/>
  <pivotFields count="16">
    <pivotField axis="axisRow" compact="0" outline="0" showAll="0" defaultSubtotal="0">
      <items count="48">
        <item x="3"/>
        <item x="6"/>
        <item x="2"/>
        <item x="8"/>
        <item x="5"/>
        <item m="1" x="13"/>
        <item m="1" x="16"/>
        <item m="1" x="21"/>
        <item x="4"/>
        <item m="1" x="37"/>
        <item m="1" x="32"/>
        <item m="1" x="15"/>
        <item m="1" x="41"/>
        <item m="1" x="42"/>
        <item x="1"/>
        <item m="1" x="11"/>
        <item m="1" x="17"/>
        <item m="1" x="25"/>
        <item m="1" x="43"/>
        <item m="1" x="28"/>
        <item m="1" x="35"/>
        <item m="1" x="23"/>
        <item m="1" x="44"/>
        <item m="1" x="19"/>
        <item m="1" x="22"/>
        <item m="1" x="39"/>
        <item m="1" x="20"/>
        <item m="1" x="45"/>
        <item m="1" x="14"/>
        <item m="1" x="27"/>
        <item m="1" x="33"/>
        <item m="1" x="46"/>
        <item m="1" x="47"/>
        <item m="1" x="30"/>
        <item m="1" x="12"/>
        <item m="1" x="40"/>
        <item x="10"/>
        <item m="1" x="38"/>
        <item m="1" x="29"/>
        <item m="1" x="26"/>
        <item m="1" x="24"/>
        <item m="1" x="31"/>
        <item m="1" x="34"/>
        <item x="9"/>
        <item m="1" x="36"/>
        <item m="1" x="18"/>
        <item x="7"/>
        <item x="0"/>
      </items>
    </pivotField>
    <pivotField compact="0" outline="0" showAll="0" defaultSubtotal="0"/>
    <pivotField axis="axisRow" compact="0" outline="0" showAll="0" defaultSubtotal="0">
      <items count="48">
        <item x="2"/>
        <item x="3"/>
        <item x="6"/>
        <item x="8"/>
        <item x="5"/>
        <item m="1" x="13"/>
        <item m="1" x="16"/>
        <item m="1" x="21"/>
        <item x="4"/>
        <item m="1" x="37"/>
        <item m="1" x="32"/>
        <item m="1" x="15"/>
        <item m="1" x="41"/>
        <item m="1" x="42"/>
        <item x="1"/>
        <item m="1" x="11"/>
        <item m="1" x="17"/>
        <item m="1" x="25"/>
        <item m="1" x="43"/>
        <item m="1" x="28"/>
        <item m="1" x="35"/>
        <item m="1" x="23"/>
        <item m="1" x="44"/>
        <item m="1" x="19"/>
        <item m="1" x="22"/>
        <item m="1" x="39"/>
        <item m="1" x="20"/>
        <item m="1" x="45"/>
        <item m="1" x="14"/>
        <item m="1" x="27"/>
        <item m="1" x="33"/>
        <item m="1" x="46"/>
        <item m="1" x="47"/>
        <item m="1" x="30"/>
        <item m="1" x="12"/>
        <item m="1" x="40"/>
        <item x="10"/>
        <item m="1" x="38"/>
        <item m="1" x="29"/>
        <item m="1" x="26"/>
        <item m="1" x="24"/>
        <item m="1" x="31"/>
        <item m="1" x="34"/>
        <item x="9"/>
        <item m="1" x="36"/>
        <item m="1" x="18"/>
        <item x="7"/>
        <item x="0"/>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1">
    <i>
      <x/>
      <x v="1"/>
    </i>
    <i>
      <x v="1"/>
      <x v="2"/>
    </i>
    <i>
      <x v="2"/>
      <x/>
    </i>
    <i>
      <x v="3"/>
      <x v="3"/>
    </i>
    <i>
      <x v="4"/>
      <x v="4"/>
    </i>
    <i>
      <x v="8"/>
      <x v="8"/>
    </i>
    <i>
      <x v="14"/>
      <x v="14"/>
    </i>
    <i>
      <x v="36"/>
      <x v="36"/>
    </i>
    <i>
      <x v="43"/>
      <x v="43"/>
    </i>
    <i>
      <x v="46"/>
      <x v="46"/>
    </i>
    <i>
      <x v="47"/>
      <x v="47"/>
    </i>
  </rowItems>
  <colFields count="2">
    <field x="3"/>
    <field x="-2"/>
  </colFields>
  <colItems count="2">
    <i>
      <x v="1"/>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0002C7-988C-4E3B-9AD9-86C2252D204D}" name="TablaDinámica1" cacheId="21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D91" firstHeaderRow="1" firstDataRow="3" firstDataCol="2"/>
  <pivotFields count="18">
    <pivotField axis="axisRow" compact="0" outline="0" showAll="0" defaultSubtotal="0">
      <items count="163">
        <item x="38"/>
        <item x="13"/>
        <item x="34"/>
        <item x="10"/>
        <item x="48"/>
        <item x="22"/>
        <item x="65"/>
        <item x="3"/>
        <item x="26"/>
        <item x="6"/>
        <item x="23"/>
        <item x="18"/>
        <item x="20"/>
        <item x="58"/>
        <item x="69"/>
        <item x="27"/>
        <item x="16"/>
        <item x="24"/>
        <item x="17"/>
        <item x="9"/>
        <item x="8"/>
        <item x="47"/>
        <item x="12"/>
        <item x="7"/>
        <item x="63"/>
        <item x="30"/>
        <item x="14"/>
        <item x="1"/>
        <item x="39"/>
        <item x="43"/>
        <item m="1" x="104"/>
        <item x="15"/>
        <item x="4"/>
        <item x="56"/>
        <item x="40"/>
        <item x="36"/>
        <item x="32"/>
        <item m="1" x="107"/>
        <item m="1" x="99"/>
        <item m="1" x="88"/>
        <item x="85"/>
        <item x="21"/>
        <item x="29"/>
        <item x="52"/>
        <item x="37"/>
        <item x="59"/>
        <item x="0"/>
        <item m="1" x="87"/>
        <item x="50"/>
        <item x="67"/>
        <item x="72"/>
        <item x="28"/>
        <item m="1" x="111"/>
        <item x="81"/>
        <item m="1" x="92"/>
        <item x="82"/>
        <item x="84"/>
        <item m="1" x="139"/>
        <item x="61"/>
        <item x="77"/>
        <item m="1" x="118"/>
        <item x="44"/>
        <item m="1" x="89"/>
        <item x="49"/>
        <item x="80"/>
        <item x="45"/>
        <item x="33"/>
        <item m="1" x="153"/>
        <item m="1" x="162"/>
        <item x="2"/>
        <item x="55"/>
        <item m="1" x="101"/>
        <item m="1" x="157"/>
        <item x="42"/>
        <item x="11"/>
        <item x="79"/>
        <item x="19"/>
        <item m="1" x="109"/>
        <item x="31"/>
        <item m="1" x="97"/>
        <item m="1" x="145"/>
        <item x="5"/>
        <item m="1" x="127"/>
        <item m="1" x="147"/>
        <item m="1" x="138"/>
        <item m="1" x="93"/>
        <item m="1" x="144"/>
        <item m="1" x="105"/>
        <item x="62"/>
        <item x="74"/>
        <item x="75"/>
        <item x="41"/>
        <item x="78"/>
        <item x="46"/>
        <item m="1" x="86"/>
        <item m="1" x="146"/>
        <item x="71"/>
        <item m="1" x="156"/>
        <item x="25"/>
        <item m="1" x="143"/>
        <item m="1" x="125"/>
        <item m="1" x="90"/>
        <item m="1" x="149"/>
        <item x="68"/>
        <item m="1" x="120"/>
        <item m="1" x="108"/>
        <item m="1" x="94"/>
        <item x="35"/>
        <item m="1" x="148"/>
        <item x="76"/>
        <item m="1" x="133"/>
        <item m="1" x="95"/>
        <item m="1" x="96"/>
        <item m="1" x="121"/>
        <item m="1" x="160"/>
        <item m="1" x="161"/>
        <item m="1" x="158"/>
        <item x="70"/>
        <item m="1" x="159"/>
        <item m="1" x="140"/>
        <item m="1" x="100"/>
        <item m="1" x="137"/>
        <item x="54"/>
        <item m="1" x="129"/>
        <item m="1" x="142"/>
        <item x="53"/>
        <item m="1" x="115"/>
        <item x="51"/>
        <item m="1" x="113"/>
        <item x="66"/>
        <item m="1" x="154"/>
        <item x="57"/>
        <item m="1" x="134"/>
        <item m="1" x="135"/>
        <item m="1" x="110"/>
        <item m="1" x="102"/>
        <item m="1" x="119"/>
        <item m="1" x="155"/>
        <item m="1" x="131"/>
        <item m="1" x="130"/>
        <item m="1" x="128"/>
        <item m="1" x="91"/>
        <item m="1" x="98"/>
        <item x="73"/>
        <item m="1" x="141"/>
        <item x="83"/>
        <item m="1" x="103"/>
        <item m="1" x="150"/>
        <item m="1" x="106"/>
        <item m="1" x="151"/>
        <item x="60"/>
        <item m="1" x="152"/>
        <item m="1" x="117"/>
        <item m="1" x="114"/>
        <item m="1" x="112"/>
        <item m="1" x="132"/>
        <item m="1" x="122"/>
        <item m="1" x="123"/>
        <item m="1" x="126"/>
        <item m="1" x="136"/>
        <item m="1" x="116"/>
        <item m="1" x="124"/>
        <item x="64"/>
      </items>
    </pivotField>
    <pivotField compact="0" outline="0" showAll="0" defaultSubtotal="0"/>
    <pivotField axis="axisRow" compact="0" outline="0" showAll="0" defaultSubtotal="0">
      <items count="164">
        <item x="27"/>
        <item x="24"/>
        <item x="47"/>
        <item x="9"/>
        <item x="14"/>
        <item x="18"/>
        <item x="28"/>
        <item x="30"/>
        <item x="8"/>
        <item x="69"/>
        <item x="63"/>
        <item m="1" x="86"/>
        <item x="58"/>
        <item x="10"/>
        <item x="65"/>
        <item x="26"/>
        <item x="22"/>
        <item x="13"/>
        <item x="48"/>
        <item x="23"/>
        <item x="6"/>
        <item x="38"/>
        <item x="1"/>
        <item x="7"/>
        <item x="12"/>
        <item x="20"/>
        <item x="16"/>
        <item x="17"/>
        <item x="39"/>
        <item x="43"/>
        <item x="3"/>
        <item x="34"/>
        <item m="1" x="105"/>
        <item x="15"/>
        <item x="4"/>
        <item x="56"/>
        <item x="40"/>
        <item x="36"/>
        <item x="32"/>
        <item m="1" x="108"/>
        <item m="1" x="100"/>
        <item m="1" x="89"/>
        <item x="85"/>
        <item x="21"/>
        <item x="29"/>
        <item x="52"/>
        <item x="37"/>
        <item x="59"/>
        <item x="0"/>
        <item m="1" x="88"/>
        <item x="50"/>
        <item x="67"/>
        <item x="72"/>
        <item m="1" x="112"/>
        <item x="81"/>
        <item m="1" x="93"/>
        <item x="82"/>
        <item x="84"/>
        <item m="1" x="140"/>
        <item x="61"/>
        <item x="77"/>
        <item m="1" x="119"/>
        <item x="44"/>
        <item m="1" x="90"/>
        <item x="49"/>
        <item x="80"/>
        <item x="45"/>
        <item x="33"/>
        <item m="1" x="154"/>
        <item m="1" x="163"/>
        <item x="2"/>
        <item x="55"/>
        <item m="1" x="102"/>
        <item m="1" x="158"/>
        <item x="42"/>
        <item x="11"/>
        <item x="79"/>
        <item x="19"/>
        <item m="1" x="110"/>
        <item x="31"/>
        <item m="1" x="98"/>
        <item m="1" x="146"/>
        <item x="5"/>
        <item m="1" x="128"/>
        <item m="1" x="148"/>
        <item m="1" x="139"/>
        <item m="1" x="94"/>
        <item m="1" x="145"/>
        <item m="1" x="106"/>
        <item x="62"/>
        <item x="74"/>
        <item x="75"/>
        <item x="41"/>
        <item x="78"/>
        <item x="46"/>
        <item m="1" x="87"/>
        <item m="1" x="147"/>
        <item x="71"/>
        <item m="1" x="157"/>
        <item x="25"/>
        <item m="1" x="144"/>
        <item m="1" x="126"/>
        <item m="1" x="91"/>
        <item m="1" x="150"/>
        <item x="68"/>
        <item m="1" x="121"/>
        <item m="1" x="109"/>
        <item m="1" x="95"/>
        <item x="35"/>
        <item m="1" x="149"/>
        <item x="76"/>
        <item m="1" x="134"/>
        <item m="1" x="96"/>
        <item m="1" x="97"/>
        <item m="1" x="122"/>
        <item m="1" x="161"/>
        <item m="1" x="162"/>
        <item m="1" x="159"/>
        <item x="70"/>
        <item m="1" x="160"/>
        <item m="1" x="141"/>
        <item m="1" x="101"/>
        <item m="1" x="138"/>
        <item x="54"/>
        <item m="1" x="130"/>
        <item m="1" x="143"/>
        <item x="53"/>
        <item m="1" x="116"/>
        <item x="51"/>
        <item m="1" x="114"/>
        <item x="66"/>
        <item m="1" x="155"/>
        <item x="57"/>
        <item m="1" x="135"/>
        <item m="1" x="136"/>
        <item m="1" x="111"/>
        <item m="1" x="103"/>
        <item m="1" x="120"/>
        <item m="1" x="156"/>
        <item m="1" x="132"/>
        <item m="1" x="131"/>
        <item m="1" x="129"/>
        <item m="1" x="92"/>
        <item m="1" x="99"/>
        <item x="73"/>
        <item m="1" x="142"/>
        <item x="83"/>
        <item m="1" x="104"/>
        <item m="1" x="151"/>
        <item m="1" x="107"/>
        <item m="1" x="152"/>
        <item x="60"/>
        <item m="1" x="153"/>
        <item m="1" x="118"/>
        <item m="1" x="115"/>
        <item m="1" x="113"/>
        <item m="1" x="133"/>
        <item m="1" x="123"/>
        <item m="1" x="124"/>
        <item m="1" x="127"/>
        <item m="1" x="137"/>
        <item m="1" x="117"/>
        <item m="1" x="125"/>
        <item x="64"/>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86">
    <i>
      <x/>
      <x v="21"/>
    </i>
    <i>
      <x v="1"/>
      <x v="17"/>
    </i>
    <i>
      <x v="2"/>
      <x v="31"/>
    </i>
    <i>
      <x v="3"/>
      <x v="13"/>
    </i>
    <i>
      <x v="4"/>
      <x v="18"/>
    </i>
    <i>
      <x v="5"/>
      <x v="16"/>
    </i>
    <i>
      <x v="6"/>
      <x v="14"/>
    </i>
    <i>
      <x v="7"/>
      <x v="30"/>
    </i>
    <i>
      <x v="8"/>
      <x v="15"/>
    </i>
    <i>
      <x v="9"/>
      <x v="20"/>
    </i>
    <i>
      <x v="10"/>
      <x v="19"/>
    </i>
    <i>
      <x v="11"/>
      <x v="5"/>
    </i>
    <i>
      <x v="12"/>
      <x v="25"/>
    </i>
    <i>
      <x v="13"/>
      <x v="12"/>
    </i>
    <i>
      <x v="14"/>
      <x v="9"/>
    </i>
    <i>
      <x v="15"/>
      <x/>
    </i>
    <i>
      <x v="16"/>
      <x v="26"/>
    </i>
    <i>
      <x v="17"/>
      <x v="1"/>
    </i>
    <i>
      <x v="18"/>
      <x v="27"/>
    </i>
    <i>
      <x v="19"/>
      <x v="3"/>
    </i>
    <i>
      <x v="20"/>
      <x v="8"/>
    </i>
    <i>
      <x v="21"/>
      <x v="2"/>
    </i>
    <i>
      <x v="22"/>
      <x v="24"/>
    </i>
    <i>
      <x v="23"/>
      <x v="23"/>
    </i>
    <i>
      <x v="24"/>
      <x v="10"/>
    </i>
    <i>
      <x v="25"/>
      <x v="7"/>
    </i>
    <i>
      <x v="26"/>
      <x v="4"/>
    </i>
    <i>
      <x v="27"/>
      <x v="22"/>
    </i>
    <i>
      <x v="28"/>
      <x v="28"/>
    </i>
    <i>
      <x v="29"/>
      <x v="29"/>
    </i>
    <i>
      <x v="31"/>
      <x v="33"/>
    </i>
    <i>
      <x v="32"/>
      <x v="34"/>
    </i>
    <i>
      <x v="33"/>
      <x v="35"/>
    </i>
    <i>
      <x v="34"/>
      <x v="36"/>
    </i>
    <i>
      <x v="35"/>
      <x v="37"/>
    </i>
    <i>
      <x v="36"/>
      <x v="38"/>
    </i>
    <i>
      <x v="40"/>
      <x v="42"/>
    </i>
    <i>
      <x v="41"/>
      <x v="43"/>
    </i>
    <i>
      <x v="42"/>
      <x v="44"/>
    </i>
    <i>
      <x v="43"/>
      <x v="45"/>
    </i>
    <i>
      <x v="44"/>
      <x v="46"/>
    </i>
    <i>
      <x v="45"/>
      <x v="47"/>
    </i>
    <i>
      <x v="46"/>
      <x v="48"/>
    </i>
    <i>
      <x v="48"/>
      <x v="50"/>
    </i>
    <i>
      <x v="49"/>
      <x v="51"/>
    </i>
    <i>
      <x v="50"/>
      <x v="52"/>
    </i>
    <i>
      <x v="51"/>
      <x v="6"/>
    </i>
    <i>
      <x v="53"/>
      <x v="54"/>
    </i>
    <i>
      <x v="55"/>
      <x v="56"/>
    </i>
    <i>
      <x v="56"/>
      <x v="57"/>
    </i>
    <i>
      <x v="58"/>
      <x v="59"/>
    </i>
    <i>
      <x v="59"/>
      <x v="60"/>
    </i>
    <i>
      <x v="61"/>
      <x v="62"/>
    </i>
    <i>
      <x v="63"/>
      <x v="64"/>
    </i>
    <i>
      <x v="64"/>
      <x v="65"/>
    </i>
    <i>
      <x v="65"/>
      <x v="66"/>
    </i>
    <i>
      <x v="66"/>
      <x v="67"/>
    </i>
    <i>
      <x v="69"/>
      <x v="70"/>
    </i>
    <i>
      <x v="70"/>
      <x v="71"/>
    </i>
    <i>
      <x v="73"/>
      <x v="74"/>
    </i>
    <i>
      <x v="74"/>
      <x v="75"/>
    </i>
    <i>
      <x v="75"/>
      <x v="76"/>
    </i>
    <i>
      <x v="76"/>
      <x v="77"/>
    </i>
    <i>
      <x v="78"/>
      <x v="79"/>
    </i>
    <i>
      <x v="81"/>
      <x v="82"/>
    </i>
    <i>
      <x v="88"/>
      <x v="89"/>
    </i>
    <i>
      <x v="89"/>
      <x v="90"/>
    </i>
    <i>
      <x v="90"/>
      <x v="91"/>
    </i>
    <i>
      <x v="91"/>
      <x v="92"/>
    </i>
    <i>
      <x v="92"/>
      <x v="93"/>
    </i>
    <i>
      <x v="93"/>
      <x v="94"/>
    </i>
    <i>
      <x v="96"/>
      <x v="97"/>
    </i>
    <i>
      <x v="98"/>
      <x v="99"/>
    </i>
    <i>
      <x v="103"/>
      <x v="104"/>
    </i>
    <i>
      <x v="107"/>
      <x v="108"/>
    </i>
    <i>
      <x v="109"/>
      <x v="110"/>
    </i>
    <i>
      <x v="117"/>
      <x v="118"/>
    </i>
    <i>
      <x v="122"/>
      <x v="123"/>
    </i>
    <i>
      <x v="125"/>
      <x v="126"/>
    </i>
    <i>
      <x v="127"/>
      <x v="128"/>
    </i>
    <i>
      <x v="129"/>
      <x v="130"/>
    </i>
    <i>
      <x v="131"/>
      <x v="132"/>
    </i>
    <i>
      <x v="143"/>
      <x v="144"/>
    </i>
    <i>
      <x v="145"/>
      <x v="146"/>
    </i>
    <i>
      <x v="150"/>
      <x v="151"/>
    </i>
    <i>
      <x v="162"/>
      <x v="163"/>
    </i>
  </rowItems>
  <colFields count="2">
    <field x="3"/>
    <field x="-2"/>
  </colFields>
  <colItems count="2">
    <i>
      <x v="1"/>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219"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49" firstHeaderRow="1" firstDataRow="1" firstDataCol="2"/>
  <pivotFields count="8">
    <pivotField axis="axisRow" compact="0" outline="0" showAll="0" defaultSubtotal="0">
      <items count="94">
        <item x="2"/>
        <item x="8"/>
        <item x="9"/>
        <item x="15"/>
        <item x="19"/>
        <item x="38"/>
        <item m="1" x="64"/>
        <item x="0"/>
        <item x="23"/>
        <item x="6"/>
        <item x="22"/>
        <item x="5"/>
        <item x="18"/>
        <item x="25"/>
        <item x="14"/>
        <item x="24"/>
        <item x="37"/>
        <item x="44"/>
        <item x="26"/>
        <item x="13"/>
        <item m="1" x="85"/>
        <item m="1" x="77"/>
        <item x="21"/>
        <item x="35"/>
        <item m="1" x="61"/>
        <item x="42"/>
        <item x="1"/>
        <item x="7"/>
        <item x="29"/>
        <item m="1" x="59"/>
        <item m="1" x="55"/>
        <item x="12"/>
        <item x="3"/>
        <item x="43"/>
        <item x="4"/>
        <item m="1" x="67"/>
        <item m="1" x="50"/>
        <item m="1" x="46"/>
        <item m="1" x="72"/>
        <item x="30"/>
        <item x="32"/>
        <item x="31"/>
        <item m="1" x="78"/>
        <item x="36"/>
        <item m="1" x="62"/>
        <item x="20"/>
        <item x="33"/>
        <item m="1" x="53"/>
        <item m="1" x="79"/>
        <item x="17"/>
        <item m="1" x="56"/>
        <item m="1" x="47"/>
        <item x="27"/>
        <item x="28"/>
        <item x="34"/>
        <item m="1" x="60"/>
        <item m="1" x="54"/>
        <item m="1" x="81"/>
        <item m="1" x="92"/>
        <item m="1" x="49"/>
        <item m="1" x="93"/>
        <item m="1" x="76"/>
        <item x="11"/>
        <item m="1" x="52"/>
        <item x="39"/>
        <item m="1" x="66"/>
        <item m="1" x="74"/>
        <item m="1" x="68"/>
        <item m="1" x="75"/>
        <item m="1" x="87"/>
        <item m="1" x="88"/>
        <item m="1" x="90"/>
        <item m="1" x="91"/>
        <item m="1" x="63"/>
        <item m="1" x="69"/>
        <item x="45"/>
        <item m="1" x="80"/>
        <item m="1" x="82"/>
        <item m="1" x="83"/>
        <item m="1" x="73"/>
        <item m="1" x="84"/>
        <item m="1" x="86"/>
        <item m="1" x="58"/>
        <item m="1" x="89"/>
        <item x="40"/>
        <item m="1" x="48"/>
        <item m="1" x="71"/>
        <item m="1" x="70"/>
        <item m="1" x="51"/>
        <item x="16"/>
        <item m="1" x="65"/>
        <item m="1" x="57"/>
        <item x="10"/>
        <item x="41"/>
      </items>
    </pivotField>
    <pivotField compact="0" outline="0" showAll="0" defaultSubtotal="0"/>
    <pivotField axis="axisRow" compact="0" outline="0" showAll="0" defaultSubtotal="0">
      <items count="94">
        <item x="8"/>
        <item x="9"/>
        <item x="15"/>
        <item x="19"/>
        <item x="38"/>
        <item m="1" x="64"/>
        <item x="0"/>
        <item x="2"/>
        <item x="23"/>
        <item x="6"/>
        <item x="22"/>
        <item x="5"/>
        <item x="18"/>
        <item x="25"/>
        <item x="14"/>
        <item x="24"/>
        <item x="37"/>
        <item x="44"/>
        <item x="26"/>
        <item x="13"/>
        <item m="1" x="85"/>
        <item m="1" x="77"/>
        <item x="21"/>
        <item x="35"/>
        <item m="1" x="61"/>
        <item x="42"/>
        <item x="1"/>
        <item x="7"/>
        <item x="29"/>
        <item m="1" x="59"/>
        <item m="1" x="55"/>
        <item x="12"/>
        <item x="3"/>
        <item x="43"/>
        <item x="4"/>
        <item m="1" x="67"/>
        <item m="1" x="50"/>
        <item m="1" x="46"/>
        <item m="1" x="72"/>
        <item x="30"/>
        <item x="32"/>
        <item x="31"/>
        <item m="1" x="78"/>
        <item x="36"/>
        <item m="1" x="62"/>
        <item x="20"/>
        <item x="33"/>
        <item m="1" x="53"/>
        <item m="1" x="79"/>
        <item x="17"/>
        <item m="1" x="56"/>
        <item m="1" x="47"/>
        <item x="27"/>
        <item x="28"/>
        <item x="34"/>
        <item m="1" x="60"/>
        <item m="1" x="54"/>
        <item m="1" x="81"/>
        <item m="1" x="93"/>
        <item m="1" x="49"/>
        <item m="1" x="92"/>
        <item m="1" x="76"/>
        <item x="11"/>
        <item m="1" x="52"/>
        <item x="39"/>
        <item m="1" x="66"/>
        <item m="1" x="74"/>
        <item m="1" x="68"/>
        <item m="1" x="75"/>
        <item m="1" x="87"/>
        <item m="1" x="88"/>
        <item m="1" x="90"/>
        <item m="1" x="91"/>
        <item m="1" x="63"/>
        <item m="1" x="69"/>
        <item x="45"/>
        <item m="1" x="80"/>
        <item m="1" x="82"/>
        <item m="1" x="83"/>
        <item m="1" x="73"/>
        <item m="1" x="84"/>
        <item m="1" x="86"/>
        <item m="1" x="58"/>
        <item m="1" x="89"/>
        <item x="40"/>
        <item m="1" x="48"/>
        <item m="1" x="71"/>
        <item m="1" x="70"/>
        <item m="1" x="51"/>
        <item x="16"/>
        <item m="1" x="65"/>
        <item m="1" x="57"/>
        <item x="10"/>
        <item x="41"/>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46">
    <i>
      <x/>
      <x v="7"/>
    </i>
    <i>
      <x v="1"/>
      <x/>
    </i>
    <i>
      <x v="2"/>
      <x v="1"/>
    </i>
    <i>
      <x v="3"/>
      <x v="2"/>
    </i>
    <i>
      <x v="4"/>
      <x v="3"/>
    </i>
    <i>
      <x v="5"/>
      <x v="4"/>
    </i>
    <i>
      <x v="7"/>
      <x v="6"/>
    </i>
    <i>
      <x v="8"/>
      <x v="8"/>
    </i>
    <i>
      <x v="9"/>
      <x v="9"/>
    </i>
    <i>
      <x v="10"/>
      <x v="10"/>
    </i>
    <i>
      <x v="11"/>
      <x v="11"/>
    </i>
    <i>
      <x v="12"/>
      <x v="12"/>
    </i>
    <i>
      <x v="13"/>
      <x v="13"/>
    </i>
    <i>
      <x v="14"/>
      <x v="14"/>
    </i>
    <i>
      <x v="15"/>
      <x v="15"/>
    </i>
    <i>
      <x v="16"/>
      <x v="16"/>
    </i>
    <i>
      <x v="17"/>
      <x v="17"/>
    </i>
    <i>
      <x v="18"/>
      <x v="18"/>
    </i>
    <i>
      <x v="19"/>
      <x v="19"/>
    </i>
    <i>
      <x v="22"/>
      <x v="22"/>
    </i>
    <i>
      <x v="23"/>
      <x v="23"/>
    </i>
    <i>
      <x v="25"/>
      <x v="25"/>
    </i>
    <i>
      <x v="26"/>
      <x v="26"/>
    </i>
    <i>
      <x v="27"/>
      <x v="27"/>
    </i>
    <i>
      <x v="28"/>
      <x v="28"/>
    </i>
    <i>
      <x v="31"/>
      <x v="31"/>
    </i>
    <i>
      <x v="32"/>
      <x v="32"/>
    </i>
    <i>
      <x v="33"/>
      <x v="33"/>
    </i>
    <i>
      <x v="34"/>
      <x v="34"/>
    </i>
    <i>
      <x v="39"/>
      <x v="39"/>
    </i>
    <i>
      <x v="40"/>
      <x v="40"/>
    </i>
    <i>
      <x v="41"/>
      <x v="41"/>
    </i>
    <i>
      <x v="43"/>
      <x v="43"/>
    </i>
    <i>
      <x v="45"/>
      <x v="45"/>
    </i>
    <i>
      <x v="46"/>
      <x v="46"/>
    </i>
    <i>
      <x v="49"/>
      <x v="49"/>
    </i>
    <i>
      <x v="52"/>
      <x v="52"/>
    </i>
    <i>
      <x v="53"/>
      <x v="53"/>
    </i>
    <i>
      <x v="54"/>
      <x v="54"/>
    </i>
    <i>
      <x v="62"/>
      <x v="62"/>
    </i>
    <i>
      <x v="64"/>
      <x v="64"/>
    </i>
    <i>
      <x v="75"/>
      <x v="75"/>
    </i>
    <i>
      <x v="84"/>
      <x v="84"/>
    </i>
    <i>
      <x v="89"/>
      <x v="89"/>
    </i>
    <i>
      <x v="92"/>
      <x v="92"/>
    </i>
    <i>
      <x v="93"/>
      <x v="93"/>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C276D57-708A-42D9-A601-1607FD0535E8}" name="TablaDinámica3" cacheId="216"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E13" firstHeaderRow="1" firstDataRow="3" firstDataCol="2"/>
  <pivotFields count="18">
    <pivotField axis="axisRow" compact="0" outline="0" subtotalTop="0" showAll="0" defaultSubtotal="0">
      <items count="34">
        <item x="1"/>
        <item m="1" x="10"/>
        <item x="6"/>
        <item x="0"/>
        <item x="4"/>
        <item x="2"/>
        <item m="1" x="9"/>
        <item m="1" x="23"/>
        <item m="1" x="11"/>
        <item m="1" x="8"/>
        <item m="1" x="32"/>
        <item m="1" x="31"/>
        <item m="1" x="12"/>
        <item m="1" x="13"/>
        <item m="1" x="24"/>
        <item m="1" x="33"/>
        <item m="1" x="21"/>
        <item m="1" x="26"/>
        <item m="1" x="29"/>
        <item m="1" x="20"/>
        <item m="1" x="22"/>
        <item m="1" x="30"/>
        <item m="1" x="25"/>
        <item m="1" x="14"/>
        <item m="1" x="15"/>
        <item m="1" x="16"/>
        <item m="1" x="27"/>
        <item m="1" x="28"/>
        <item m="1" x="17"/>
        <item m="1" x="18"/>
        <item m="1" x="19"/>
        <item x="3"/>
        <item x="5"/>
        <item x="7"/>
      </items>
    </pivotField>
    <pivotField compact="0" outline="0" subtotalTop="0" showAll="0" defaultSubtotal="0"/>
    <pivotField axis="axisRow" compact="0" outline="0" subtotalTop="0" showAll="0" defaultSubtotal="0">
      <items count="35">
        <item x="0"/>
        <item x="1"/>
        <item m="1" x="10"/>
        <item x="6"/>
        <item x="4"/>
        <item x="2"/>
        <item m="1" x="9"/>
        <item m="1" x="24"/>
        <item m="1" x="11"/>
        <item m="1" x="8"/>
        <item m="1" x="33"/>
        <item m="1" x="32"/>
        <item m="1" x="12"/>
        <item m="1" x="13"/>
        <item m="1" x="25"/>
        <item m="1" x="34"/>
        <item m="1" x="19"/>
        <item m="1" x="22"/>
        <item m="1" x="27"/>
        <item m="1" x="30"/>
        <item m="1" x="21"/>
        <item m="1" x="23"/>
        <item m="1" x="31"/>
        <item m="1" x="26"/>
        <item m="1" x="14"/>
        <item m="1" x="15"/>
        <item m="1" x="16"/>
        <item m="1" x="28"/>
        <item m="1" x="29"/>
        <item m="1" x="17"/>
        <item m="1" x="18"/>
        <item m="1" x="20"/>
        <item x="3"/>
        <item x="5"/>
        <item x="7"/>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8">
    <i>
      <x/>
      <x v="1"/>
    </i>
    <i>
      <x v="2"/>
      <x v="3"/>
    </i>
    <i>
      <x v="3"/>
      <x/>
    </i>
    <i>
      <x v="4"/>
      <x v="4"/>
    </i>
    <i>
      <x v="5"/>
      <x v="5"/>
    </i>
    <i>
      <x v="31"/>
      <x v="32"/>
    </i>
    <i>
      <x v="32"/>
      <x v="33"/>
    </i>
    <i>
      <x v="33"/>
      <x v="34"/>
    </i>
  </rowItems>
  <colFields count="2">
    <field x="3"/>
    <field x="-2"/>
  </colFields>
  <colItems count="2">
    <i>
      <x v="1"/>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5D429DC-901A-487D-AF0F-C4F22BE3420B}" name="TablaDinámica7" cacheId="218"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G10" firstHeaderRow="1" firstDataRow="3" firstDataCol="2"/>
  <pivotFields count="17">
    <pivotField axis="axisRow" compact="0" outline="0" showAll="0" defaultSubtotal="0">
      <items count="26">
        <item x="1"/>
        <item x="2"/>
        <item m="1" x="9"/>
        <item m="1" x="23"/>
        <item m="1" x="22"/>
        <item x="0"/>
        <item m="1" x="25"/>
        <item m="1" x="11"/>
        <item m="1" x="5"/>
        <item m="1" x="15"/>
        <item m="1" x="14"/>
        <item x="4"/>
        <item m="1" x="10"/>
        <item m="1" x="20"/>
        <item m="1" x="7"/>
        <item m="1" x="16"/>
        <item m="1" x="18"/>
        <item m="1" x="19"/>
        <item m="1" x="8"/>
        <item m="1" x="24"/>
        <item x="3"/>
        <item m="1" x="17"/>
        <item m="1" x="12"/>
        <item m="1" x="21"/>
        <item m="1" x="6"/>
        <item m="1" x="13"/>
      </items>
    </pivotField>
    <pivotField compact="0" outline="0" showAll="0" defaultSubtotal="0"/>
    <pivotField axis="axisRow" compact="0" outline="0" showAll="0" defaultSubtotal="0">
      <items count="26">
        <item x="1"/>
        <item x="2"/>
        <item m="1" x="9"/>
        <item m="1" x="23"/>
        <item m="1" x="22"/>
        <item x="0"/>
        <item m="1" x="25"/>
        <item m="1" x="11"/>
        <item m="1" x="5"/>
        <item m="1" x="15"/>
        <item m="1" x="14"/>
        <item x="4"/>
        <item m="1" x="10"/>
        <item m="1" x="20"/>
        <item m="1" x="7"/>
        <item m="1" x="16"/>
        <item m="1" x="18"/>
        <item m="1" x="19"/>
        <item m="1" x="8"/>
        <item m="1" x="24"/>
        <item x="3"/>
        <item m="1" x="17"/>
        <item m="1" x="12"/>
        <item m="1" x="21"/>
        <item m="1" x="6"/>
        <item m="1" x="13"/>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5">
    <i>
      <x/>
      <x/>
    </i>
    <i>
      <x v="1"/>
      <x v="1"/>
    </i>
    <i>
      <x v="5"/>
      <x v="5"/>
    </i>
    <i>
      <x v="11"/>
      <x v="11"/>
    </i>
    <i>
      <x v="20"/>
      <x v="20"/>
    </i>
  </rowItems>
  <colFields count="2">
    <field x="3"/>
    <field x="-2"/>
  </colFields>
  <colItems count="2">
    <i>
      <x v="1"/>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36"/>
  <sheetViews>
    <sheetView showGridLines="0" workbookViewId="0">
      <selection activeCell="B11" sqref="B11"/>
    </sheetView>
  </sheetViews>
  <sheetFormatPr baseColWidth="10" defaultColWidth="11.42578125" defaultRowHeight="13.5"/>
  <cols>
    <col min="1" max="1" width="6.5703125" style="278" bestFit="1" customWidth="1"/>
    <col min="2" max="2" width="72.28515625" style="278" bestFit="1" customWidth="1"/>
    <col min="3" max="3" width="24.7109375" style="278" bestFit="1" customWidth="1"/>
    <col min="4" max="4" width="14.5703125" style="278" bestFit="1" customWidth="1"/>
    <col min="5" max="5" width="42.7109375" style="278" bestFit="1" customWidth="1"/>
    <col min="6" max="16384" width="11.42578125" style="278"/>
  </cols>
  <sheetData>
    <row r="1" spans="1:5" ht="18">
      <c r="A1" s="382" t="s">
        <v>1358</v>
      </c>
      <c r="B1" s="382"/>
      <c r="C1" s="382"/>
      <c r="D1" s="382"/>
      <c r="E1" s="382"/>
    </row>
    <row r="3" spans="1:5" ht="25.5">
      <c r="A3" s="279" t="s">
        <v>34</v>
      </c>
      <c r="B3" s="279" t="s">
        <v>2</v>
      </c>
      <c r="C3" s="279" t="s">
        <v>1316</v>
      </c>
      <c r="D3" s="279" t="s">
        <v>1390</v>
      </c>
      <c r="E3" s="279" t="s">
        <v>1359</v>
      </c>
    </row>
    <row r="4" spans="1:5">
      <c r="A4" s="280">
        <v>6</v>
      </c>
      <c r="B4" s="281" t="s">
        <v>37</v>
      </c>
      <c r="C4" s="374" t="str">
        <f>+VLOOKUP($A4,[2]DISTRIBUCIÓN!$A$8:$G$540,5,FALSE)</f>
        <v>José Rivas</v>
      </c>
      <c r="D4" s="374" t="str">
        <f>+VLOOKUP($A4,[2]DISTRIBUCIÓN!$A$8:$G$540,6,FALSE)</f>
        <v>2183333 - 1632</v>
      </c>
      <c r="E4" s="374" t="str">
        <f>+VLOOKUP($A4,[2]DISTRIBUCIÓN!$A$8:$G$540,7,FALSE)</f>
        <v>jose.rivas@economiayfinanzas.gob.bo</v>
      </c>
    </row>
    <row r="5" spans="1:5">
      <c r="A5" s="282">
        <v>10</v>
      </c>
      <c r="B5" s="283" t="s">
        <v>38</v>
      </c>
      <c r="C5" s="374" t="str">
        <f>+VLOOKUP($A5,[2]DISTRIBUCIÓN!$A$8:$G$540,5,FALSE)</f>
        <v>Judith Machicado</v>
      </c>
      <c r="D5" s="374" t="str">
        <f>+VLOOKUP($A5,[2]DISTRIBUCIÓN!$A$8:$G$540,6,FALSE)</f>
        <v>2183333 - 1648</v>
      </c>
      <c r="E5" s="374" t="str">
        <f>+VLOOKUP($A5,[2]DISTRIBUCIÓN!$A$8:$G$540,7,FALSE)</f>
        <v>judith.machicado@economiayfinanzas.gob.bo</v>
      </c>
    </row>
    <row r="6" spans="1:5">
      <c r="A6" s="282">
        <v>15</v>
      </c>
      <c r="B6" s="283" t="s">
        <v>39</v>
      </c>
      <c r="C6" s="374" t="str">
        <f>+VLOOKUP($A6,[2]DISTRIBUCIÓN!$A$8:$G$540,5,FALSE)</f>
        <v>Virginia Callisaya</v>
      </c>
      <c r="D6" s="374" t="str">
        <f>+VLOOKUP($A6,[2]DISTRIBUCIÓN!$A$8:$G$540,6,FALSE)</f>
        <v>2183333 - 1645</v>
      </c>
      <c r="E6" s="374" t="str">
        <f>+VLOOKUP($A6,[2]DISTRIBUCIÓN!$A$8:$G$540,7,FALSE)</f>
        <v>virginia.callisaya@economiayfinanzas.gob.bo</v>
      </c>
    </row>
    <row r="7" spans="1:5">
      <c r="A7" s="282">
        <v>16</v>
      </c>
      <c r="B7" s="283" t="s">
        <v>40</v>
      </c>
      <c r="C7" s="374" t="str">
        <f>+VLOOKUP($A7,[2]DISTRIBUCIÓN!$A$8:$G$540,5,FALSE)</f>
        <v>Emma Ticonipa</v>
      </c>
      <c r="D7" s="374" t="str">
        <f>+VLOOKUP($A7,[2]DISTRIBUCIÓN!$A$8:$G$540,6,FALSE)</f>
        <v>2183333 - 1635</v>
      </c>
      <c r="E7" s="374" t="str">
        <f>+VLOOKUP($A7,[2]DISTRIBUCIÓN!$A$8:$G$540,7,FALSE)</f>
        <v>emma.ticonipa@economiayfinanzas.gob.bo</v>
      </c>
    </row>
    <row r="8" spans="1:5">
      <c r="A8" s="282">
        <v>20</v>
      </c>
      <c r="B8" s="283" t="s">
        <v>41</v>
      </c>
      <c r="C8" s="374" t="str">
        <f>+VLOOKUP($A8,[2]DISTRIBUCIÓN!$A$8:$G$540,5,FALSE)</f>
        <v>Rommel Cuba</v>
      </c>
      <c r="D8" s="374" t="str">
        <f>+VLOOKUP($A8,[2]DISTRIBUCIÓN!$A$8:$G$540,6,FALSE)</f>
        <v>2183333 - 1649</v>
      </c>
      <c r="E8" s="374" t="str">
        <f>+VLOOKUP($A8,[2]DISTRIBUCIÓN!$A$8:$G$540,7,FALSE)</f>
        <v>rommel.cuba@economiayfinanzas.gob.bo</v>
      </c>
    </row>
    <row r="9" spans="1:5">
      <c r="A9" s="282">
        <v>25</v>
      </c>
      <c r="B9" s="283" t="s">
        <v>42</v>
      </c>
      <c r="C9" s="374" t="str">
        <f>+VLOOKUP($A9,[2]DISTRIBUCIÓN!$A$8:$G$540,5,FALSE)</f>
        <v>Emma Ticonipa</v>
      </c>
      <c r="D9" s="374" t="str">
        <f>+VLOOKUP($A9,[2]DISTRIBUCIÓN!$A$8:$G$540,6,FALSE)</f>
        <v>2183333 - 1635</v>
      </c>
      <c r="E9" s="374" t="str">
        <f>+VLOOKUP($A9,[2]DISTRIBUCIÓN!$A$8:$G$540,7,FALSE)</f>
        <v>emma.ticonipa@economiayfinanzas.gob.bo</v>
      </c>
    </row>
    <row r="10" spans="1:5">
      <c r="A10" s="282">
        <v>30</v>
      </c>
      <c r="B10" s="283" t="s">
        <v>1411</v>
      </c>
      <c r="C10" s="374" t="s">
        <v>1602</v>
      </c>
      <c r="D10" s="374" t="s">
        <v>1616</v>
      </c>
      <c r="E10" s="374" t="s">
        <v>1617</v>
      </c>
    </row>
    <row r="11" spans="1:5">
      <c r="A11" s="282">
        <v>35</v>
      </c>
      <c r="B11" s="283" t="s">
        <v>43</v>
      </c>
      <c r="C11" s="374" t="s">
        <v>1603</v>
      </c>
      <c r="D11" s="374" t="s">
        <v>1620</v>
      </c>
      <c r="E11" s="374" t="s">
        <v>1621</v>
      </c>
    </row>
    <row r="12" spans="1:5">
      <c r="A12" s="282">
        <v>41</v>
      </c>
      <c r="B12" s="283" t="s">
        <v>44</v>
      </c>
      <c r="C12" s="374" t="str">
        <f>+VLOOKUP($A12,[2]DISTRIBUCIÓN!$A$8:$G$540,5,FALSE)</f>
        <v>Virginia Huanca</v>
      </c>
      <c r="D12" s="374" t="str">
        <f>+VLOOKUP($A12,[2]DISTRIBUCIÓN!$A$8:$G$540,6,FALSE)</f>
        <v>2183333 - 1636</v>
      </c>
      <c r="E12" s="374" t="str">
        <f>+VLOOKUP($A12,[2]DISTRIBUCIÓN!$A$8:$G$540,7,FALSE)</f>
        <v>virginia.huanca@economiayfinanzas.gob.bo</v>
      </c>
    </row>
    <row r="13" spans="1:5">
      <c r="A13" s="282">
        <v>46</v>
      </c>
      <c r="B13" s="283" t="s">
        <v>1367</v>
      </c>
      <c r="C13" s="374" t="str">
        <f>+VLOOKUP($A13,[2]DISTRIBUCIÓN!$A$8:$G$540,5,FALSE)</f>
        <v>Rommel Cuba</v>
      </c>
      <c r="D13" s="374" t="str">
        <f>+VLOOKUP($A13,[2]DISTRIBUCIÓN!$A$8:$G$540,6,FALSE)</f>
        <v>2183333 - 1649</v>
      </c>
      <c r="E13" s="374" t="str">
        <f>+VLOOKUP($A13,[2]DISTRIBUCIÓN!$A$8:$G$540,7,FALSE)</f>
        <v>rommel.cuba@economiayfinanzas.gob.bo</v>
      </c>
    </row>
    <row r="14" spans="1:5">
      <c r="A14" s="282">
        <v>47</v>
      </c>
      <c r="B14" s="283" t="s">
        <v>45</v>
      </c>
      <c r="C14" s="374" t="str">
        <f>+VLOOKUP($A14,[2]DISTRIBUCIÓN!$A$8:$G$540,5,FALSE)</f>
        <v>Guadalupe Challco</v>
      </c>
      <c r="D14" s="374" t="str">
        <f>+VLOOKUP($A14,[2]DISTRIBUCIÓN!$A$8:$G$540,6,FALSE)</f>
        <v>2183333 - 1640</v>
      </c>
      <c r="E14" s="374" t="str">
        <f>+VLOOKUP($A14,[2]DISTRIBUCIÓN!$A$8:$G$540,7,FALSE)</f>
        <v>guadalupe.challco@economiayfinanzas.gob.bo</v>
      </c>
    </row>
    <row r="15" spans="1:5">
      <c r="A15" s="282">
        <v>53</v>
      </c>
      <c r="B15" s="283" t="s">
        <v>1372</v>
      </c>
      <c r="C15" s="374" t="str">
        <f>+VLOOKUP($A15,[2]DISTRIBUCIÓN!$A$8:$G$540,5,FALSE)</f>
        <v>Virginia Callisaya</v>
      </c>
      <c r="D15" s="374" t="str">
        <f>+VLOOKUP($A15,[2]DISTRIBUCIÓN!$A$8:$G$540,6,FALSE)</f>
        <v>2183333 - 1645</v>
      </c>
      <c r="E15" s="374" t="str">
        <f>+VLOOKUP($A15,[2]DISTRIBUCIÓN!$A$8:$G$540,7,FALSE)</f>
        <v>virginia.callisaya@economiayfinanzas.gob.bo</v>
      </c>
    </row>
    <row r="16" spans="1:5">
      <c r="A16" s="282">
        <v>66</v>
      </c>
      <c r="B16" s="283" t="s">
        <v>46</v>
      </c>
      <c r="C16" s="374" t="str">
        <f>+VLOOKUP($A16,[2]DISTRIBUCIÓN!$A$8:$G$540,5,FALSE)</f>
        <v>Huascar Nova</v>
      </c>
      <c r="D16" s="374" t="str">
        <f>+VLOOKUP($A16,[2]DISTRIBUCIÓN!$A$8:$G$540,6,FALSE)</f>
        <v>2183333 - 1651</v>
      </c>
      <c r="E16" s="374" t="str">
        <f>+VLOOKUP($A16,[2]DISTRIBUCIÓN!$A$8:$G$540,7,FALSE)</f>
        <v>huascar.nova@economiayfinanzas.gob.bo</v>
      </c>
    </row>
    <row r="17" spans="1:5">
      <c r="A17" s="282">
        <v>70</v>
      </c>
      <c r="B17" s="283" t="s">
        <v>47</v>
      </c>
      <c r="C17" s="374" t="str">
        <f>+VLOOKUP($A17,[2]DISTRIBUCIÓN!$A$8:$G$540,5,FALSE)</f>
        <v>Huascar Nova</v>
      </c>
      <c r="D17" s="374" t="str">
        <f>+VLOOKUP($A17,[2]DISTRIBUCIÓN!$A$8:$G$540,6,FALSE)</f>
        <v>2183333 - 1651</v>
      </c>
      <c r="E17" s="374" t="str">
        <f>+VLOOKUP($A17,[2]DISTRIBUCIÓN!$A$8:$G$540,7,FALSE)</f>
        <v>huascar.nova@economiayfinanzas.gob.bo</v>
      </c>
    </row>
    <row r="18" spans="1:5">
      <c r="A18" s="282">
        <v>76</v>
      </c>
      <c r="B18" s="283" t="s">
        <v>48</v>
      </c>
      <c r="C18" s="374" t="str">
        <f>+VLOOKUP($A18,[2]DISTRIBUCIÓN!$A$8:$G$540,5,FALSE)</f>
        <v>Jeovana Zabala</v>
      </c>
      <c r="D18" s="374" t="str">
        <f>+VLOOKUP($A18,[2]DISTRIBUCIÓN!$A$8:$G$540,6,FALSE)</f>
        <v>2183333 - 1663</v>
      </c>
      <c r="E18" s="374" t="str">
        <f>+VLOOKUP($A18,[2]DISTRIBUCIÓN!$A$8:$G$540,7,FALSE)</f>
        <v>jeovana.zabala@economiayfinanzas.gob.bo</v>
      </c>
    </row>
    <row r="19" spans="1:5">
      <c r="A19" s="282">
        <v>78</v>
      </c>
      <c r="B19" s="283" t="s">
        <v>1368</v>
      </c>
      <c r="C19" s="374" t="str">
        <f>+VLOOKUP($A19,[2]DISTRIBUCIÓN!$A$8:$G$540,5,FALSE)</f>
        <v>Belén Espejo</v>
      </c>
      <c r="D19" s="374" t="str">
        <f>+VLOOKUP($A19,[2]DISTRIBUCIÓN!$A$8:$G$540,6,FALSE)</f>
        <v>2183333 - 1644</v>
      </c>
      <c r="E19" s="374" t="str">
        <f>+VLOOKUP($A19,[2]DISTRIBUCIÓN!$A$8:$G$540,7,FALSE)</f>
        <v>belen.espejo@economiayfinanzas.gob.bo</v>
      </c>
    </row>
    <row r="20" spans="1:5">
      <c r="A20" s="282">
        <v>81</v>
      </c>
      <c r="B20" s="283" t="s">
        <v>49</v>
      </c>
      <c r="C20" s="374" t="str">
        <f>+VLOOKUP($A20,[2]DISTRIBUCIÓN!$A$8:$G$540,5,FALSE)</f>
        <v>Judith Machicado</v>
      </c>
      <c r="D20" s="374" t="str">
        <f>+VLOOKUP($A20,[2]DISTRIBUCIÓN!$A$8:$G$540,6,FALSE)</f>
        <v>2183333 - 1648</v>
      </c>
      <c r="E20" s="374" t="str">
        <f>+VLOOKUP($A20,[2]DISTRIBUCIÓN!$A$8:$G$540,7,FALSE)</f>
        <v>judith.machicado@economiayfinanzas.gob.bo</v>
      </c>
    </row>
    <row r="21" spans="1:5">
      <c r="A21" s="282">
        <v>86</v>
      </c>
      <c r="B21" s="283" t="s">
        <v>50</v>
      </c>
      <c r="C21" s="374" t="str">
        <f>+VLOOKUP($A21,[2]DISTRIBUCIÓN!$A$8:$G$540,5,FALSE)</f>
        <v>Jorge Vargas</v>
      </c>
      <c r="D21" s="374" t="str">
        <f>+VLOOKUP($A21,[2]DISTRIBUCIÓN!$A$8:$G$540,6,FALSE)</f>
        <v>2183333 - 1633</v>
      </c>
      <c r="E21" s="374" t="str">
        <f>+VLOOKUP($A21,[2]DISTRIBUCIÓN!$A$8:$G$540,7,FALSE)</f>
        <v>jorge.vargas@economiayfinanzas.gob.bo</v>
      </c>
    </row>
    <row r="22" spans="1:5">
      <c r="A22" s="282">
        <v>95</v>
      </c>
      <c r="B22" s="283" t="s">
        <v>1412</v>
      </c>
      <c r="C22" s="374" t="str">
        <f>+VLOOKUP($A22,[2]DISTRIBUCIÓN!$A$8:$G$540,5,FALSE)</f>
        <v>Rommel Cuba</v>
      </c>
      <c r="D22" s="374" t="str">
        <f>+VLOOKUP($A22,[2]DISTRIBUCIÓN!$A$8:$G$540,6,FALSE)</f>
        <v>2183333 - 1649</v>
      </c>
      <c r="E22" s="374" t="str">
        <f>+VLOOKUP($A22,[2]DISTRIBUCIÓN!$A$8:$G$540,7,FALSE)</f>
        <v>rommel.cuba@economiayfinanzas.gob.bo</v>
      </c>
    </row>
    <row r="23" spans="1:5">
      <c r="A23" s="347" t="s">
        <v>539</v>
      </c>
      <c r="B23" s="347" t="s">
        <v>590</v>
      </c>
      <c r="C23" s="374" t="str">
        <f>+VLOOKUP($A23,[2]DISTRIBUCIÓN!$A$8:$G$540,5,FALSE)</f>
        <v>Guadalupe Challco</v>
      </c>
      <c r="D23" s="374" t="str">
        <f>+VLOOKUP($A23,[2]DISTRIBUCIÓN!$A$8:$G$540,6,FALSE)</f>
        <v>2183333 - 1640</v>
      </c>
      <c r="E23" s="374" t="str">
        <f>+VLOOKUP($A23,[2]DISTRIBUCIÓN!$A$8:$G$540,7,FALSE)</f>
        <v>guadalupe.challco@economiayfinanzas.gob.bo</v>
      </c>
    </row>
    <row r="24" spans="1:5">
      <c r="A24" s="347" t="s">
        <v>541</v>
      </c>
      <c r="B24" s="347" t="s">
        <v>590</v>
      </c>
      <c r="C24" s="374" t="str">
        <f>+VLOOKUP($A24,[2]DISTRIBUCIÓN!$A$8:$G$540,5,FALSE)</f>
        <v>Virginia Huanca</v>
      </c>
      <c r="D24" s="374" t="str">
        <f>+VLOOKUP($A24,[2]DISTRIBUCIÓN!$A$8:$G$540,6,FALSE)</f>
        <v>2183333 - 1636</v>
      </c>
      <c r="E24" s="374" t="str">
        <f>+VLOOKUP($A24,[2]DISTRIBUCIÓN!$A$8:$G$540,7,FALSE)</f>
        <v>virginia.huanca@economiayfinanzas.gob.bo</v>
      </c>
    </row>
    <row r="25" spans="1:5">
      <c r="A25" s="347" t="s">
        <v>542</v>
      </c>
      <c r="B25" s="347" t="s">
        <v>687</v>
      </c>
      <c r="C25" s="374" t="str">
        <f>+VLOOKUP($A25,[2]DISTRIBUCIÓN!$A$8:$G$540,5,FALSE)</f>
        <v>Belén Espejo</v>
      </c>
      <c r="D25" s="374" t="str">
        <f>+VLOOKUP($A25,[2]DISTRIBUCIÓN!$A$8:$G$540,6,FALSE)</f>
        <v>2183333 - 1644</v>
      </c>
      <c r="E25" s="374" t="str">
        <f>+VLOOKUP($A25,[2]DISTRIBUCIÓN!$A$8:$G$540,7,FALSE)</f>
        <v>belen.espejo@economiayfinanzas.gob.bo</v>
      </c>
    </row>
    <row r="26" spans="1:5">
      <c r="A26" s="347" t="s">
        <v>544</v>
      </c>
      <c r="B26" s="347" t="s">
        <v>1460</v>
      </c>
      <c r="C26" s="374" t="str">
        <f>+VLOOKUP($A26,[2]DISTRIBUCIÓN!$A$8:$G$540,5,FALSE)</f>
        <v>Guadalupe Challco</v>
      </c>
      <c r="D26" s="374" t="str">
        <f>+VLOOKUP($A26,[2]DISTRIBUCIÓN!$A$8:$G$540,6,FALSE)</f>
        <v>2183333 - 1640</v>
      </c>
      <c r="E26" s="374" t="str">
        <f>+VLOOKUP($A26,[2]DISTRIBUCIÓN!$A$8:$G$540,7,FALSE)</f>
        <v>guadalupe.challco@economiayfinanzas.gob.bo</v>
      </c>
    </row>
    <row r="27" spans="1:5">
      <c r="A27" s="347" t="s">
        <v>546</v>
      </c>
      <c r="B27" s="347" t="s">
        <v>1461</v>
      </c>
      <c r="C27" s="374" t="str">
        <f>+VLOOKUP($A27,[2]DISTRIBUCIÓN!$A$8:$G$540,5,FALSE)</f>
        <v>Guadalupe Challco</v>
      </c>
      <c r="D27" s="374" t="str">
        <f>+VLOOKUP($A27,[2]DISTRIBUCIÓN!$A$8:$G$540,6,FALSE)</f>
        <v>2183333 - 1640</v>
      </c>
      <c r="E27" s="374" t="str">
        <f>+VLOOKUP($A27,[2]DISTRIBUCIÓN!$A$8:$G$540,7,FALSE)</f>
        <v>guadalupe.challco@economiayfinanzas.gob.bo</v>
      </c>
    </row>
    <row r="28" spans="1:5">
      <c r="A28" s="282">
        <v>108</v>
      </c>
      <c r="B28" s="283" t="s">
        <v>51</v>
      </c>
      <c r="C28" s="374" t="str">
        <f>+VLOOKUP($A28,[2]DISTRIBUCIÓN!$A$8:$G$540,5,FALSE)</f>
        <v>Jorge Vargas</v>
      </c>
      <c r="D28" s="374" t="str">
        <f>+VLOOKUP($A28,[2]DISTRIBUCIÓN!$A$8:$G$540,6,FALSE)</f>
        <v>2183333 - 1633</v>
      </c>
      <c r="E28" s="374" t="str">
        <f>+VLOOKUP($A28,[2]DISTRIBUCIÓN!$A$8:$G$540,7,FALSE)</f>
        <v>jorge.vargas@economiayfinanzas.gob.bo</v>
      </c>
    </row>
    <row r="29" spans="1:5">
      <c r="A29" s="284">
        <v>109</v>
      </c>
      <c r="B29" s="285" t="s">
        <v>1413</v>
      </c>
      <c r="C29" s="374" t="str">
        <f>+VLOOKUP($A29,[2]DISTRIBUCIÓN!$A$8:$G$540,5,FALSE)</f>
        <v>Jorge Vargas</v>
      </c>
      <c r="D29" s="374" t="str">
        <f>+VLOOKUP($A29,[2]DISTRIBUCIÓN!$A$8:$G$540,6,FALSE)</f>
        <v>2183333 - 1633</v>
      </c>
      <c r="E29" s="374" t="str">
        <f>+VLOOKUP($A29,[2]DISTRIBUCIÓN!$A$8:$G$540,7,FALSE)</f>
        <v>jorge.vargas@economiayfinanzas.gob.bo</v>
      </c>
    </row>
    <row r="30" spans="1:5">
      <c r="A30" s="282">
        <v>111</v>
      </c>
      <c r="B30" s="283" t="s">
        <v>52</v>
      </c>
      <c r="C30" s="374" t="str">
        <f>+VLOOKUP($A30,[2]DISTRIBUCIÓN!$A$8:$G$540,5,FALSE)</f>
        <v>Virginia Callisaya</v>
      </c>
      <c r="D30" s="374" t="str">
        <f>+VLOOKUP($A30,[2]DISTRIBUCIÓN!$A$8:$G$540,6,FALSE)</f>
        <v>2183333 - 1645</v>
      </c>
      <c r="E30" s="374" t="str">
        <f>+VLOOKUP($A30,[2]DISTRIBUCIÓN!$A$8:$G$540,7,FALSE)</f>
        <v>virginia.callisaya@economiayfinanzas.gob.bo</v>
      </c>
    </row>
    <row r="31" spans="1:5">
      <c r="A31" s="282">
        <v>117</v>
      </c>
      <c r="B31" s="283" t="s">
        <v>54</v>
      </c>
      <c r="C31" s="374" t="str">
        <f>+VLOOKUP($A31,[2]DISTRIBUCIÓN!$A$8:$G$540,5,FALSE)</f>
        <v>Emma Ticonipa</v>
      </c>
      <c r="D31" s="374" t="str">
        <f>+VLOOKUP($A31,[2]DISTRIBUCIÓN!$A$8:$G$540,6,FALSE)</f>
        <v>2183333 - 1635</v>
      </c>
      <c r="E31" s="374" t="str">
        <f>+VLOOKUP($A31,[2]DISTRIBUCIÓN!$A$8:$G$540,7,FALSE)</f>
        <v>emma.ticonipa@economiayfinanzas.gob.bo</v>
      </c>
    </row>
    <row r="32" spans="1:5">
      <c r="A32" s="282">
        <v>119</v>
      </c>
      <c r="B32" s="283" t="s">
        <v>1414</v>
      </c>
      <c r="C32" s="374" t="str">
        <f>+VLOOKUP($A32,[2]DISTRIBUCIÓN!$A$8:$G$540,5,FALSE)</f>
        <v>Virginia Callisaya</v>
      </c>
      <c r="D32" s="374" t="str">
        <f>+VLOOKUP($A32,[2]DISTRIBUCIÓN!$A$8:$G$540,6,FALSE)</f>
        <v>2183333 - 1645</v>
      </c>
      <c r="E32" s="374" t="str">
        <f>+VLOOKUP($A32,[2]DISTRIBUCIÓN!$A$8:$G$540,7,FALSE)</f>
        <v>virginia.callisaya@economiayfinanzas.gob.bo</v>
      </c>
    </row>
    <row r="33" spans="1:5">
      <c r="A33" s="282">
        <v>124</v>
      </c>
      <c r="B33" s="283" t="s">
        <v>56</v>
      </c>
      <c r="C33" s="374" t="str">
        <f>+VLOOKUP($A33,[2]DISTRIBUCIÓN!$A$8:$G$540,5,FALSE)</f>
        <v>Jeovana Zabala</v>
      </c>
      <c r="D33" s="374" t="str">
        <f>+VLOOKUP($A33,[2]DISTRIBUCIÓN!$A$8:$G$540,6,FALSE)</f>
        <v>2183333 - 1663</v>
      </c>
      <c r="E33" s="374" t="str">
        <f>+VLOOKUP($A33,[2]DISTRIBUCIÓN!$A$8:$G$540,7,FALSE)</f>
        <v>jeovana.zabala@economiayfinanzas.gob.bo</v>
      </c>
    </row>
    <row r="34" spans="1:5">
      <c r="A34" s="282">
        <v>129</v>
      </c>
      <c r="B34" s="283" t="s">
        <v>57</v>
      </c>
      <c r="C34" s="374" t="str">
        <f>+VLOOKUP($A34,[2]DISTRIBUCIÓN!$A$8:$G$540,5,FALSE)</f>
        <v>José Rivas</v>
      </c>
      <c r="D34" s="374" t="str">
        <f>+VLOOKUP($A34,[2]DISTRIBUCIÓN!$A$8:$G$540,6,FALSE)</f>
        <v>2183333 - 1632</v>
      </c>
      <c r="E34" s="374" t="str">
        <f>+VLOOKUP($A34,[2]DISTRIBUCIÓN!$A$8:$G$540,7,FALSE)</f>
        <v>jose.rivas@economiayfinanzas.gob.bo</v>
      </c>
    </row>
    <row r="35" spans="1:5">
      <c r="A35" s="282">
        <v>130</v>
      </c>
      <c r="B35" s="283" t="s">
        <v>58</v>
      </c>
      <c r="C35" s="374" t="str">
        <f>+VLOOKUP($A35,[2]DISTRIBUCIÓN!$A$8:$G$540,5,FALSE)</f>
        <v>Jorge Vargas</v>
      </c>
      <c r="D35" s="374" t="str">
        <f>+VLOOKUP($A35,[2]DISTRIBUCIÓN!$A$8:$G$540,6,FALSE)</f>
        <v>2183333 - 1633</v>
      </c>
      <c r="E35" s="374" t="str">
        <f>+VLOOKUP($A35,[2]DISTRIBUCIÓN!$A$8:$G$540,7,FALSE)</f>
        <v>jorge.vargas@economiayfinanzas.gob.bo</v>
      </c>
    </row>
    <row r="36" spans="1:5">
      <c r="A36" s="282">
        <v>132</v>
      </c>
      <c r="B36" s="283" t="s">
        <v>59</v>
      </c>
      <c r="C36" s="374" t="str">
        <f>+VLOOKUP($A36,[2]DISTRIBUCIÓN!$A$8:$G$540,5,FALSE)</f>
        <v>Rommel Cuba</v>
      </c>
      <c r="D36" s="374" t="str">
        <f>+VLOOKUP($A36,[2]DISTRIBUCIÓN!$A$8:$G$540,6,FALSE)</f>
        <v>2183333 - 1649</v>
      </c>
      <c r="E36" s="374" t="str">
        <f>+VLOOKUP($A36,[2]DISTRIBUCIÓN!$A$8:$G$540,7,FALSE)</f>
        <v>rommel.cuba@economiayfinanzas.gob.bo</v>
      </c>
    </row>
    <row r="37" spans="1:5">
      <c r="A37" s="282">
        <v>133</v>
      </c>
      <c r="B37" s="283" t="s">
        <v>60</v>
      </c>
      <c r="C37" s="374" t="str">
        <f>+VLOOKUP($A37,[2]DISTRIBUCIÓN!$A$8:$G$540,5,FALSE)</f>
        <v>Jorge Vargas</v>
      </c>
      <c r="D37" s="374" t="str">
        <f>+VLOOKUP($A37,[2]DISTRIBUCIÓN!$A$8:$G$540,6,FALSE)</f>
        <v>2183333 - 1633</v>
      </c>
      <c r="E37" s="374" t="str">
        <f>+VLOOKUP($A37,[2]DISTRIBUCIÓN!$A$8:$G$540,7,FALSE)</f>
        <v>jorge.vargas@economiayfinanzas.gob.bo</v>
      </c>
    </row>
    <row r="38" spans="1:5">
      <c r="A38" s="282">
        <v>134</v>
      </c>
      <c r="B38" s="283" t="s">
        <v>61</v>
      </c>
      <c r="C38" s="374" t="str">
        <f>+VLOOKUP($A38,[2]DISTRIBUCIÓN!$A$8:$G$540,5,FALSE)</f>
        <v>Belén Espejo</v>
      </c>
      <c r="D38" s="374" t="str">
        <f>+VLOOKUP($A38,[2]DISTRIBUCIÓN!$A$8:$G$540,6,FALSE)</f>
        <v>2183333 - 1644</v>
      </c>
      <c r="E38" s="374" t="str">
        <f>+VLOOKUP($A38,[2]DISTRIBUCIÓN!$A$8:$G$540,7,FALSE)</f>
        <v>belen.espejo@economiayfinanzas.gob.bo</v>
      </c>
    </row>
    <row r="39" spans="1:5">
      <c r="A39" s="282">
        <v>137</v>
      </c>
      <c r="B39" s="283" t="s">
        <v>62</v>
      </c>
      <c r="C39" s="374" t="str">
        <f>+VLOOKUP($A39,[2]DISTRIBUCIÓN!$A$8:$G$540,5,FALSE)</f>
        <v>Huascar Nova</v>
      </c>
      <c r="D39" s="374" t="str">
        <f>+VLOOKUP($A39,[2]DISTRIBUCIÓN!$A$8:$G$540,6,FALSE)</f>
        <v>2183333 - 1651</v>
      </c>
      <c r="E39" s="374" t="str">
        <f>+VLOOKUP($A39,[2]DISTRIBUCIÓN!$A$8:$G$540,7,FALSE)</f>
        <v>huascar.nova@economiayfinanzas.gob.bo</v>
      </c>
    </row>
    <row r="40" spans="1:5">
      <c r="A40" s="282">
        <v>138</v>
      </c>
      <c r="B40" s="283" t="s">
        <v>63</v>
      </c>
      <c r="C40" s="374" t="str">
        <f>+VLOOKUP($A40,[2]DISTRIBUCIÓN!$A$8:$G$540,5,FALSE)</f>
        <v>Judith Machicado</v>
      </c>
      <c r="D40" s="374" t="str">
        <f>+VLOOKUP($A40,[2]DISTRIBUCIÓN!$A$8:$G$540,6,FALSE)</f>
        <v>2183333 - 1648</v>
      </c>
      <c r="E40" s="374" t="str">
        <f>+VLOOKUP($A40,[2]DISTRIBUCIÓN!$A$8:$G$540,7,FALSE)</f>
        <v>judith.machicado@economiayfinanzas.gob.bo</v>
      </c>
    </row>
    <row r="41" spans="1:5">
      <c r="A41" s="284">
        <v>139</v>
      </c>
      <c r="B41" s="285" t="s">
        <v>64</v>
      </c>
      <c r="C41" s="374" t="str">
        <f>+VLOOKUP($A41,[2]DISTRIBUCIÓN!$A$8:$G$540,5,FALSE)</f>
        <v>Judith Machicado</v>
      </c>
      <c r="D41" s="374" t="str">
        <f>+VLOOKUP($A41,[2]DISTRIBUCIÓN!$A$8:$G$540,6,FALSE)</f>
        <v>2183333 - 1648</v>
      </c>
      <c r="E41" s="374" t="str">
        <f>+VLOOKUP($A41,[2]DISTRIBUCIÓN!$A$8:$G$540,7,FALSE)</f>
        <v>judith.machicado@economiayfinanzas.gob.bo</v>
      </c>
    </row>
    <row r="42" spans="1:5">
      <c r="A42" s="282">
        <v>140</v>
      </c>
      <c r="B42" s="283" t="s">
        <v>1273</v>
      </c>
      <c r="C42" s="374" t="str">
        <f>+VLOOKUP($A42,[2]DISTRIBUCIÓN!$A$8:$G$540,5,FALSE)</f>
        <v>Judith Machicado</v>
      </c>
      <c r="D42" s="374" t="str">
        <f>+VLOOKUP($A42,[2]DISTRIBUCIÓN!$A$8:$G$540,6,FALSE)</f>
        <v>2183333 - 1648</v>
      </c>
      <c r="E42" s="374" t="str">
        <f>+VLOOKUP($A42,[2]DISTRIBUCIÓN!$A$8:$G$540,7,FALSE)</f>
        <v>judith.machicado@economiayfinanzas.gob.bo</v>
      </c>
    </row>
    <row r="43" spans="1:5">
      <c r="A43" s="282">
        <v>141</v>
      </c>
      <c r="B43" s="283" t="s">
        <v>65</v>
      </c>
      <c r="C43" s="374" t="str">
        <f>+VLOOKUP($A43,[2]DISTRIBUCIÓN!$A$8:$G$540,5,FALSE)</f>
        <v>Judith Machicado</v>
      </c>
      <c r="D43" s="374" t="str">
        <f>+VLOOKUP($A43,[2]DISTRIBUCIÓN!$A$8:$G$540,6,FALSE)</f>
        <v>2183333 - 1648</v>
      </c>
      <c r="E43" s="374" t="str">
        <f>+VLOOKUP($A43,[2]DISTRIBUCIÓN!$A$8:$G$540,7,FALSE)</f>
        <v>judith.machicado@economiayfinanzas.gob.bo</v>
      </c>
    </row>
    <row r="44" spans="1:5">
      <c r="A44" s="282">
        <v>142</v>
      </c>
      <c r="B44" s="283" t="s">
        <v>66</v>
      </c>
      <c r="C44" s="374" t="str">
        <f>+VLOOKUP($A44,[2]DISTRIBUCIÓN!$A$8:$G$540,5,FALSE)</f>
        <v>Judith Machicado</v>
      </c>
      <c r="D44" s="374" t="str">
        <f>+VLOOKUP($A44,[2]DISTRIBUCIÓN!$A$8:$G$540,6,FALSE)</f>
        <v>2183333 - 1648</v>
      </c>
      <c r="E44" s="374" t="str">
        <f>+VLOOKUP($A44,[2]DISTRIBUCIÓN!$A$8:$G$540,7,FALSE)</f>
        <v>judith.machicado@economiayfinanzas.gob.bo</v>
      </c>
    </row>
    <row r="45" spans="1:5">
      <c r="A45" s="282">
        <v>143</v>
      </c>
      <c r="B45" s="283" t="s">
        <v>67</v>
      </c>
      <c r="C45" s="374" t="str">
        <f>+VLOOKUP($A45,[2]DISTRIBUCIÓN!$A$8:$G$540,5,FALSE)</f>
        <v>Judith Machicado</v>
      </c>
      <c r="D45" s="374" t="str">
        <f>+VLOOKUP($A45,[2]DISTRIBUCIÓN!$A$8:$G$540,6,FALSE)</f>
        <v>2183333 - 1648</v>
      </c>
      <c r="E45" s="374" t="str">
        <f>+VLOOKUP($A45,[2]DISTRIBUCIÓN!$A$8:$G$540,7,FALSE)</f>
        <v>judith.machicado@economiayfinanzas.gob.bo</v>
      </c>
    </row>
    <row r="46" spans="1:5">
      <c r="A46" s="282">
        <v>144</v>
      </c>
      <c r="B46" s="283" t="s">
        <v>1274</v>
      </c>
      <c r="C46" s="374" t="str">
        <f>+VLOOKUP($A46,[2]DISTRIBUCIÓN!$A$8:$G$540,5,FALSE)</f>
        <v>Judith Machicado</v>
      </c>
      <c r="D46" s="374" t="str">
        <f>+VLOOKUP($A46,[2]DISTRIBUCIÓN!$A$8:$G$540,6,FALSE)</f>
        <v>2183333 - 1648</v>
      </c>
      <c r="E46" s="374" t="str">
        <f>+VLOOKUP($A46,[2]DISTRIBUCIÓN!$A$8:$G$540,7,FALSE)</f>
        <v>judith.machicado@economiayfinanzas.gob.bo</v>
      </c>
    </row>
    <row r="47" spans="1:5">
      <c r="A47" s="282">
        <v>145</v>
      </c>
      <c r="B47" s="283" t="s">
        <v>68</v>
      </c>
      <c r="C47" s="374" t="str">
        <f>+VLOOKUP($A47,[2]DISTRIBUCIÓN!$A$8:$G$540,5,FALSE)</f>
        <v>Judith Machicado</v>
      </c>
      <c r="D47" s="374" t="str">
        <f>+VLOOKUP($A47,[2]DISTRIBUCIÓN!$A$8:$G$540,6,FALSE)</f>
        <v>2183333 - 1648</v>
      </c>
      <c r="E47" s="374" t="str">
        <f>+VLOOKUP($A47,[2]DISTRIBUCIÓN!$A$8:$G$540,7,FALSE)</f>
        <v>judith.machicado@economiayfinanzas.gob.bo</v>
      </c>
    </row>
    <row r="48" spans="1:5">
      <c r="A48" s="282">
        <v>146</v>
      </c>
      <c r="B48" s="283" t="s">
        <v>69</v>
      </c>
      <c r="C48" s="374" t="str">
        <f>+VLOOKUP($A48,[2]DISTRIBUCIÓN!$A$8:$G$540,5,FALSE)</f>
        <v>Judith Machicado</v>
      </c>
      <c r="D48" s="374" t="str">
        <f>+VLOOKUP($A48,[2]DISTRIBUCIÓN!$A$8:$G$540,6,FALSE)</f>
        <v>2183333 - 1648</v>
      </c>
      <c r="E48" s="374" t="str">
        <f>+VLOOKUP($A48,[2]DISTRIBUCIÓN!$A$8:$G$540,7,FALSE)</f>
        <v>judith.machicado@economiayfinanzas.gob.bo</v>
      </c>
    </row>
    <row r="49" spans="1:5">
      <c r="A49" s="282">
        <v>147</v>
      </c>
      <c r="B49" s="283" t="s">
        <v>1237</v>
      </c>
      <c r="C49" s="374" t="str">
        <f>+VLOOKUP($A49,[2]DISTRIBUCIÓN!$A$8:$G$540,5,FALSE)</f>
        <v>Judith Machicado</v>
      </c>
      <c r="D49" s="374" t="str">
        <f>+VLOOKUP($A49,[2]DISTRIBUCIÓN!$A$8:$G$540,6,FALSE)</f>
        <v>2183333 - 1648</v>
      </c>
      <c r="E49" s="374" t="str">
        <f>+VLOOKUP($A49,[2]DISTRIBUCIÓN!$A$8:$G$540,7,FALSE)</f>
        <v>judith.machicado@economiayfinanzas.gob.bo</v>
      </c>
    </row>
    <row r="50" spans="1:5">
      <c r="A50" s="282">
        <v>148</v>
      </c>
      <c r="B50" s="283" t="s">
        <v>70</v>
      </c>
      <c r="C50" s="374" t="str">
        <f>+VLOOKUP($A50,[2]DISTRIBUCIÓN!$A$8:$G$540,5,FALSE)</f>
        <v>Judith Machicado</v>
      </c>
      <c r="D50" s="374" t="str">
        <f>+VLOOKUP($A50,[2]DISTRIBUCIÓN!$A$8:$G$540,6,FALSE)</f>
        <v>2183333 - 1648</v>
      </c>
      <c r="E50" s="374" t="str">
        <f>+VLOOKUP($A50,[2]DISTRIBUCIÓN!$A$8:$G$540,7,FALSE)</f>
        <v>judith.machicado@economiayfinanzas.gob.bo</v>
      </c>
    </row>
    <row r="51" spans="1:5">
      <c r="A51" s="282">
        <v>150</v>
      </c>
      <c r="B51" s="283" t="s">
        <v>71</v>
      </c>
      <c r="C51" s="374" t="str">
        <f>+VLOOKUP($A51,[2]DISTRIBUCIÓN!$A$8:$G$540,5,FALSE)</f>
        <v>Judith Machicado</v>
      </c>
      <c r="D51" s="374" t="str">
        <f>+VLOOKUP($A51,[2]DISTRIBUCIÓN!$A$8:$G$540,6,FALSE)</f>
        <v>2183333 - 1648</v>
      </c>
      <c r="E51" s="374" t="str">
        <f>+VLOOKUP($A51,[2]DISTRIBUCIÓN!$A$8:$G$540,7,FALSE)</f>
        <v>judith.machicado@economiayfinanzas.gob.bo</v>
      </c>
    </row>
    <row r="52" spans="1:5">
      <c r="A52" s="282">
        <v>152</v>
      </c>
      <c r="B52" s="283" t="s">
        <v>1415</v>
      </c>
      <c r="C52" s="374" t="str">
        <f>+VLOOKUP($A52,[2]DISTRIBUCIÓN!$A$8:$G$540,5,FALSE)</f>
        <v>Virginia Callisaya</v>
      </c>
      <c r="D52" s="374" t="str">
        <f>+VLOOKUP($A52,[2]DISTRIBUCIÓN!$A$8:$G$540,6,FALSE)</f>
        <v>2183333 - 1645</v>
      </c>
      <c r="E52" s="374" t="str">
        <f>+VLOOKUP($A52,[2]DISTRIBUCIÓN!$A$8:$G$540,7,FALSE)</f>
        <v>virginia.callisaya@economiayfinanzas.gob.bo</v>
      </c>
    </row>
    <row r="53" spans="1:5">
      <c r="A53" s="282">
        <v>153</v>
      </c>
      <c r="B53" s="283" t="s">
        <v>1416</v>
      </c>
      <c r="C53" s="374" t="str">
        <f>+VLOOKUP($A53,[2]DISTRIBUCIÓN!$A$8:$G$540,5,FALSE)</f>
        <v>Virginia Callisaya</v>
      </c>
      <c r="D53" s="374" t="str">
        <f>+VLOOKUP($A53,[2]DISTRIBUCIÓN!$A$8:$G$540,6,FALSE)</f>
        <v>2183333 - 1645</v>
      </c>
      <c r="E53" s="374" t="str">
        <f>+VLOOKUP($A53,[2]DISTRIBUCIÓN!$A$8:$G$540,7,FALSE)</f>
        <v>virginia.callisaya@economiayfinanzas.gob.bo</v>
      </c>
    </row>
    <row r="54" spans="1:5">
      <c r="A54" s="282">
        <v>154</v>
      </c>
      <c r="B54" s="283" t="s">
        <v>74</v>
      </c>
      <c r="C54" s="374" t="str">
        <f>+VLOOKUP($A54,[2]DISTRIBUCIÓN!$A$8:$G$540,5,FALSE)</f>
        <v>Huascar Nova</v>
      </c>
      <c r="D54" s="374" t="str">
        <f>+VLOOKUP($A54,[2]DISTRIBUCIÓN!$A$8:$G$540,6,FALSE)</f>
        <v>2183333 - 1651</v>
      </c>
      <c r="E54" s="374" t="str">
        <f>+VLOOKUP($A54,[2]DISTRIBUCIÓN!$A$8:$G$540,7,FALSE)</f>
        <v>huascar.nova@economiayfinanzas.gob.bo</v>
      </c>
    </row>
    <row r="55" spans="1:5">
      <c r="A55" s="282">
        <v>155</v>
      </c>
      <c r="B55" s="283" t="s">
        <v>75</v>
      </c>
      <c r="C55" s="374" t="str">
        <f>+VLOOKUP($A55,[2]DISTRIBUCIÓN!$A$8:$G$540,5,FALSE)</f>
        <v>Emma Ticonipa</v>
      </c>
      <c r="D55" s="374" t="str">
        <f>+VLOOKUP($A55,[2]DISTRIBUCIÓN!$A$8:$G$540,6,FALSE)</f>
        <v>2183333 - 1635</v>
      </c>
      <c r="E55" s="374" t="str">
        <f>+VLOOKUP($A55,[2]DISTRIBUCIÓN!$A$8:$G$540,7,FALSE)</f>
        <v>emma.ticonipa@economiayfinanzas.gob.bo</v>
      </c>
    </row>
    <row r="56" spans="1:5">
      <c r="A56" s="282">
        <v>156</v>
      </c>
      <c r="B56" s="283" t="s">
        <v>76</v>
      </c>
      <c r="C56" s="374" t="str">
        <f>+VLOOKUP($A56,[2]DISTRIBUCIÓN!$A$8:$G$540,5,FALSE)</f>
        <v>Jorge Vargas</v>
      </c>
      <c r="D56" s="374" t="str">
        <f>+VLOOKUP($A56,[2]DISTRIBUCIÓN!$A$8:$G$540,6,FALSE)</f>
        <v>2183333 - 1633</v>
      </c>
      <c r="E56" s="374" t="str">
        <f>+VLOOKUP($A56,[2]DISTRIBUCIÓN!$A$8:$G$540,7,FALSE)</f>
        <v>jorge.vargas@economiayfinanzas.gob.bo</v>
      </c>
    </row>
    <row r="57" spans="1:5">
      <c r="A57" s="282">
        <v>159</v>
      </c>
      <c r="B57" s="283" t="s">
        <v>1417</v>
      </c>
      <c r="C57" s="374" t="str">
        <f>+VLOOKUP($A57,[2]DISTRIBUCIÓN!$A$8:$G$540,5,FALSE)</f>
        <v>Huascar Nova</v>
      </c>
      <c r="D57" s="374" t="str">
        <f>+VLOOKUP($A57,[2]DISTRIBUCIÓN!$A$8:$G$540,6,FALSE)</f>
        <v>2183333 - 1651</v>
      </c>
      <c r="E57" s="374" t="str">
        <f>+VLOOKUP($A57,[2]DISTRIBUCIÓN!$A$8:$G$540,7,FALSE)</f>
        <v>huascar.nova@economiayfinanzas.gob.bo</v>
      </c>
    </row>
    <row r="58" spans="1:5">
      <c r="A58" s="282">
        <v>163</v>
      </c>
      <c r="B58" s="283" t="s">
        <v>78</v>
      </c>
      <c r="C58" s="374" t="str">
        <f>+VLOOKUP($A58,[2]DISTRIBUCIÓN!$A$8:$G$540,5,FALSE)</f>
        <v>Rommel Cuba</v>
      </c>
      <c r="D58" s="374" t="str">
        <f>+VLOOKUP($A58,[2]DISTRIBUCIÓN!$A$8:$G$540,6,FALSE)</f>
        <v>2183333 - 1649</v>
      </c>
      <c r="E58" s="374" t="str">
        <f>+VLOOKUP($A58,[2]DISTRIBUCIÓN!$A$8:$G$540,7,FALSE)</f>
        <v>rommel.cuba@economiayfinanzas.gob.bo</v>
      </c>
    </row>
    <row r="59" spans="1:5">
      <c r="A59" s="282">
        <v>169</v>
      </c>
      <c r="B59" s="283" t="s">
        <v>79</v>
      </c>
      <c r="C59" s="374" t="str">
        <f>+VLOOKUP($A59,[2]DISTRIBUCIÓN!$A$8:$G$540,5,FALSE)</f>
        <v>Emma Ticonipa</v>
      </c>
      <c r="D59" s="374" t="str">
        <f>+VLOOKUP($A59,[2]DISTRIBUCIÓN!$A$8:$G$540,6,FALSE)</f>
        <v>2183333 - 1635</v>
      </c>
      <c r="E59" s="374" t="str">
        <f>+VLOOKUP($A59,[2]DISTRIBUCIÓN!$A$8:$G$540,7,FALSE)</f>
        <v>emma.ticonipa@economiayfinanzas.gob.bo</v>
      </c>
    </row>
    <row r="60" spans="1:5">
      <c r="A60" s="284">
        <v>170</v>
      </c>
      <c r="B60" s="285" t="s">
        <v>80</v>
      </c>
      <c r="C60" s="374" t="str">
        <f>+VLOOKUP($A60,[2]DISTRIBUCIÓN!$A$8:$G$540,5,FALSE)</f>
        <v>Judith Machicado</v>
      </c>
      <c r="D60" s="374" t="str">
        <f>+VLOOKUP($A60,[2]DISTRIBUCIÓN!$A$8:$G$540,6,FALSE)</f>
        <v>2183333 - 1648</v>
      </c>
      <c r="E60" s="374" t="str">
        <f>+VLOOKUP($A60,[2]DISTRIBUCIÓN!$A$8:$G$540,7,FALSE)</f>
        <v>judith.machicado@economiayfinanzas.gob.bo</v>
      </c>
    </row>
    <row r="61" spans="1:5">
      <c r="A61" s="284">
        <v>190</v>
      </c>
      <c r="B61" s="285" t="s">
        <v>1418</v>
      </c>
      <c r="C61" s="374" t="str">
        <f>+VLOOKUP($A61,[2]DISTRIBUCIÓN!$A$8:$G$540,5,FALSE)</f>
        <v>Huascar Nova</v>
      </c>
      <c r="D61" s="374" t="str">
        <f>+VLOOKUP($A61,[2]DISTRIBUCIÓN!$A$8:$G$540,6,FALSE)</f>
        <v>2183333 - 1651</v>
      </c>
      <c r="E61" s="374" t="str">
        <f>+VLOOKUP($A61,[2]DISTRIBUCIÓN!$A$8:$G$540,7,FALSE)</f>
        <v>huascar.nova@economiayfinanzas.gob.bo</v>
      </c>
    </row>
    <row r="62" spans="1:5">
      <c r="A62" s="282">
        <v>192</v>
      </c>
      <c r="B62" s="283" t="s">
        <v>1419</v>
      </c>
      <c r="C62" s="374" t="str">
        <f>+VLOOKUP($A62,[2]DISTRIBUCIÓN!$A$8:$G$540,5,FALSE)</f>
        <v>Virginia Huanca</v>
      </c>
      <c r="D62" s="374" t="str">
        <f>+VLOOKUP($A62,[2]DISTRIBUCIÓN!$A$8:$G$540,6,FALSE)</f>
        <v>2183333 - 1636</v>
      </c>
      <c r="E62" s="374" t="str">
        <f>+VLOOKUP($A62,[2]DISTRIBUCIÓN!$A$8:$G$540,7,FALSE)</f>
        <v>virginia.huanca@economiayfinanzas.gob.bo</v>
      </c>
    </row>
    <row r="63" spans="1:5">
      <c r="A63" s="282">
        <v>197</v>
      </c>
      <c r="B63" s="283" t="s">
        <v>1420</v>
      </c>
      <c r="C63" s="374" t="str">
        <f>+VLOOKUP($A63,[2]DISTRIBUCIÓN!$A$8:$G$540,5,FALSE)</f>
        <v>Virginia Callisaya</v>
      </c>
      <c r="D63" s="374" t="str">
        <f>+VLOOKUP($A63,[2]DISTRIBUCIÓN!$A$8:$G$540,6,FALSE)</f>
        <v>2183333 - 1645</v>
      </c>
      <c r="E63" s="374" t="str">
        <f>+VLOOKUP($A63,[2]DISTRIBUCIÓN!$A$8:$G$540,7,FALSE)</f>
        <v>virginia.callisaya@economiayfinanzas.gob.bo</v>
      </c>
    </row>
    <row r="64" spans="1:5">
      <c r="A64" s="282">
        <v>200</v>
      </c>
      <c r="B64" s="283" t="s">
        <v>84</v>
      </c>
      <c r="C64" s="374" t="str">
        <f>+VLOOKUP($A64,[2]DISTRIBUCIÓN!$A$8:$G$540,5,FALSE)</f>
        <v>Guadalupe Challco</v>
      </c>
      <c r="D64" s="374" t="str">
        <f>+VLOOKUP($A64,[2]DISTRIBUCIÓN!$A$8:$G$540,6,FALSE)</f>
        <v>2183333 - 1640</v>
      </c>
      <c r="E64" s="374" t="str">
        <f>+VLOOKUP($A64,[2]DISTRIBUCIÓN!$A$8:$G$540,7,FALSE)</f>
        <v>guadalupe.challco@economiayfinanzas.gob.bo</v>
      </c>
    </row>
    <row r="65" spans="1:5">
      <c r="A65" s="282">
        <v>203</v>
      </c>
      <c r="B65" s="283" t="s">
        <v>86</v>
      </c>
      <c r="C65" s="374" t="str">
        <f>+VLOOKUP($A65,[2]DISTRIBUCIÓN!$A$8:$G$540,5,FALSE)</f>
        <v>Virginia Callisaya</v>
      </c>
      <c r="D65" s="374" t="str">
        <f>+VLOOKUP($A65,[2]DISTRIBUCIÓN!$A$8:$G$540,6,FALSE)</f>
        <v>2183333 - 1645</v>
      </c>
      <c r="E65" s="374" t="str">
        <f>+VLOOKUP($A65,[2]DISTRIBUCIÓN!$A$8:$G$540,7,FALSE)</f>
        <v>virginia.callisaya@economiayfinanzas.gob.bo</v>
      </c>
    </row>
    <row r="66" spans="1:5">
      <c r="A66" s="282">
        <v>206</v>
      </c>
      <c r="B66" s="283" t="s">
        <v>87</v>
      </c>
      <c r="C66" s="374" t="str">
        <f>+VLOOKUP($A66,[2]DISTRIBUCIÓN!$A$8:$G$540,5,FALSE)</f>
        <v>Virginia Callisaya</v>
      </c>
      <c r="D66" s="374" t="str">
        <f>+VLOOKUP($A66,[2]DISTRIBUCIÓN!$A$8:$G$540,6,FALSE)</f>
        <v>2183333 - 1645</v>
      </c>
      <c r="E66" s="374" t="str">
        <f>+VLOOKUP($A66,[2]DISTRIBUCIÓN!$A$8:$G$540,7,FALSE)</f>
        <v>virginia.callisaya@economiayfinanzas.gob.bo</v>
      </c>
    </row>
    <row r="67" spans="1:5">
      <c r="A67" s="282">
        <v>210</v>
      </c>
      <c r="B67" s="283" t="s">
        <v>89</v>
      </c>
      <c r="C67" s="374" t="str">
        <f>+VLOOKUP($A67,[2]DISTRIBUCIÓN!$A$8:$G$540,5,FALSE)</f>
        <v>Jorge Vargas</v>
      </c>
      <c r="D67" s="374" t="str">
        <f>+VLOOKUP($A67,[2]DISTRIBUCIÓN!$A$8:$G$540,6,FALSE)</f>
        <v>2183333 - 1633</v>
      </c>
      <c r="E67" s="374" t="str">
        <f>+VLOOKUP($A67,[2]DISTRIBUCIÓN!$A$8:$G$540,7,FALSE)</f>
        <v>jorge.vargas@economiayfinanzas.gob.bo</v>
      </c>
    </row>
    <row r="68" spans="1:5">
      <c r="A68" s="282">
        <v>212</v>
      </c>
      <c r="B68" s="283" t="s">
        <v>90</v>
      </c>
      <c r="C68" s="374" t="str">
        <f>+VLOOKUP($A68,[2]DISTRIBUCIÓN!$A$8:$G$540,5,FALSE)</f>
        <v>Judith Machicado</v>
      </c>
      <c r="D68" s="374" t="str">
        <f>+VLOOKUP($A68,[2]DISTRIBUCIÓN!$A$8:$G$540,6,FALSE)</f>
        <v>2183333 - 1648</v>
      </c>
      <c r="E68" s="374" t="str">
        <f>+VLOOKUP($A68,[2]DISTRIBUCIÓN!$A$8:$G$540,7,FALSE)</f>
        <v>judith.machicado@economiayfinanzas.gob.bo</v>
      </c>
    </row>
    <row r="69" spans="1:5">
      <c r="A69" s="282">
        <v>213</v>
      </c>
      <c r="B69" s="283" t="s">
        <v>91</v>
      </c>
      <c r="C69" s="374" t="s">
        <v>1604</v>
      </c>
      <c r="D69" s="374" t="s">
        <v>1614</v>
      </c>
      <c r="E69" s="374" t="s">
        <v>1615</v>
      </c>
    </row>
    <row r="70" spans="1:5">
      <c r="A70" s="282">
        <v>221</v>
      </c>
      <c r="B70" s="283" t="s">
        <v>1421</v>
      </c>
      <c r="C70" s="374" t="str">
        <f>+VLOOKUP($A70,[2]DISTRIBUCIÓN!$A$8:$G$540,5,FALSE)</f>
        <v>Virginia Huanca</v>
      </c>
      <c r="D70" s="374" t="str">
        <f>+VLOOKUP($A70,[2]DISTRIBUCIÓN!$A$8:$G$540,6,FALSE)</f>
        <v>2183333 - 1636</v>
      </c>
      <c r="E70" s="374" t="str">
        <f>+VLOOKUP($A70,[2]DISTRIBUCIÓN!$A$8:$G$540,7,FALSE)</f>
        <v>virginia.huanca@economiayfinanzas.gob.bo</v>
      </c>
    </row>
    <row r="71" spans="1:5">
      <c r="A71" s="282">
        <v>222</v>
      </c>
      <c r="B71" s="283" t="s">
        <v>93</v>
      </c>
      <c r="C71" s="374" t="s">
        <v>1605</v>
      </c>
      <c r="D71" s="374" t="s">
        <v>1618</v>
      </c>
      <c r="E71" s="374" t="s">
        <v>1619</v>
      </c>
    </row>
    <row r="72" spans="1:5">
      <c r="A72" s="282">
        <v>223</v>
      </c>
      <c r="B72" s="283" t="s">
        <v>94</v>
      </c>
      <c r="C72" s="374" t="str">
        <f>+VLOOKUP($A72,[2]DISTRIBUCIÓN!$A$8:$G$540,5,FALSE)</f>
        <v>Judith Machicado</v>
      </c>
      <c r="D72" s="374" t="str">
        <f>+VLOOKUP($A72,[2]DISTRIBUCIÓN!$A$8:$G$540,6,FALSE)</f>
        <v>2183333 - 1648</v>
      </c>
      <c r="E72" s="374" t="str">
        <f>+VLOOKUP($A72,[2]DISTRIBUCIÓN!$A$8:$G$540,7,FALSE)</f>
        <v>judith.machicado@economiayfinanzas.gob.bo</v>
      </c>
    </row>
    <row r="73" spans="1:5">
      <c r="A73" s="282">
        <v>224</v>
      </c>
      <c r="B73" s="283" t="s">
        <v>95</v>
      </c>
      <c r="C73" s="374" t="str">
        <f>+VLOOKUP($A73,[2]DISTRIBUCIÓN!$A$8:$G$540,5,FALSE)</f>
        <v>Huascar Nova</v>
      </c>
      <c r="D73" s="374" t="str">
        <f>+VLOOKUP($A73,[2]DISTRIBUCIÓN!$A$8:$G$540,6,FALSE)</f>
        <v>2183333 - 1651</v>
      </c>
      <c r="E73" s="374" t="str">
        <f>+VLOOKUP($A73,[2]DISTRIBUCIÓN!$A$8:$G$540,7,FALSE)</f>
        <v>huascar.nova@economiayfinanzas.gob.bo</v>
      </c>
    </row>
    <row r="74" spans="1:5">
      <c r="A74" s="282">
        <v>225</v>
      </c>
      <c r="B74" s="283" t="s">
        <v>1422</v>
      </c>
      <c r="C74" s="374" t="str">
        <f>+VLOOKUP($A74,[2]DISTRIBUCIÓN!$A$8:$G$540,5,FALSE)</f>
        <v>Rommel Cuba</v>
      </c>
      <c r="D74" s="374" t="str">
        <f>+VLOOKUP($A74,[2]DISTRIBUCIÓN!$A$8:$G$540,6,FALSE)</f>
        <v>2183333 - 1649</v>
      </c>
      <c r="E74" s="374" t="str">
        <f>+VLOOKUP($A74,[2]DISTRIBUCIÓN!$A$8:$G$540,7,FALSE)</f>
        <v>rommel.cuba@economiayfinanzas.gob.bo</v>
      </c>
    </row>
    <row r="75" spans="1:5">
      <c r="A75" s="282">
        <v>226</v>
      </c>
      <c r="B75" s="283" t="s">
        <v>97</v>
      </c>
      <c r="C75" s="374" t="str">
        <f>+VLOOKUP($A75,[2]DISTRIBUCIÓN!$A$8:$G$540,5,FALSE)</f>
        <v>Virginia Huanca</v>
      </c>
      <c r="D75" s="374" t="str">
        <f>+VLOOKUP($A75,[2]DISTRIBUCIÓN!$A$8:$G$540,6,FALSE)</f>
        <v>2183333 - 1636</v>
      </c>
      <c r="E75" s="374" t="str">
        <f>+VLOOKUP($A75,[2]DISTRIBUCIÓN!$A$8:$G$540,7,FALSE)</f>
        <v>virginia.huanca@economiayfinanzas.gob.bo</v>
      </c>
    </row>
    <row r="76" spans="1:5">
      <c r="A76" s="282">
        <v>227</v>
      </c>
      <c r="B76" s="283" t="s">
        <v>98</v>
      </c>
      <c r="C76" s="374" t="str">
        <f>+VLOOKUP($A76,[2]DISTRIBUCIÓN!$A$8:$G$540,5,FALSE)</f>
        <v>Virginia Huanca</v>
      </c>
      <c r="D76" s="374" t="str">
        <f>+VLOOKUP($A76,[2]DISTRIBUCIÓN!$A$8:$G$540,6,FALSE)</f>
        <v>2183333 - 1636</v>
      </c>
      <c r="E76" s="374" t="str">
        <f>+VLOOKUP($A76,[2]DISTRIBUCIÓN!$A$8:$G$540,7,FALSE)</f>
        <v>virginia.huanca@economiayfinanzas.gob.bo</v>
      </c>
    </row>
    <row r="77" spans="1:5">
      <c r="A77" s="282">
        <v>234</v>
      </c>
      <c r="B77" s="283" t="s">
        <v>1423</v>
      </c>
      <c r="C77" s="374" t="str">
        <f>+VLOOKUP($A77,[2]DISTRIBUCIÓN!$A$8:$G$540,5,FALSE)</f>
        <v>Virginia Callisaya</v>
      </c>
      <c r="D77" s="374" t="str">
        <f>+VLOOKUP($A77,[2]DISTRIBUCIÓN!$A$8:$G$540,6,FALSE)</f>
        <v>2183333 - 1645</v>
      </c>
      <c r="E77" s="374" t="str">
        <f>+VLOOKUP($A77,[2]DISTRIBUCIÓN!$A$8:$G$540,7,FALSE)</f>
        <v>virginia.callisaya@economiayfinanzas.gob.bo</v>
      </c>
    </row>
    <row r="78" spans="1:5">
      <c r="A78" s="282">
        <v>243</v>
      </c>
      <c r="B78" s="283" t="s">
        <v>99</v>
      </c>
      <c r="C78" s="374" t="s">
        <v>1605</v>
      </c>
      <c r="D78" s="374" t="s">
        <v>1618</v>
      </c>
      <c r="E78" s="374" t="s">
        <v>1619</v>
      </c>
    </row>
    <row r="79" spans="1:5">
      <c r="A79" s="282">
        <v>244</v>
      </c>
      <c r="B79" s="283" t="s">
        <v>100</v>
      </c>
      <c r="C79" s="374" t="str">
        <f>+VLOOKUP($A79,[2]DISTRIBUCIÓN!$A$8:$G$540,5,FALSE)</f>
        <v>José Rivas</v>
      </c>
      <c r="D79" s="374" t="str">
        <f>+VLOOKUP($A79,[2]DISTRIBUCIÓN!$A$8:$G$540,6,FALSE)</f>
        <v>2183333 - 1632</v>
      </c>
      <c r="E79" s="374" t="str">
        <f>+VLOOKUP($A79,[2]DISTRIBUCIÓN!$A$8:$G$540,7,FALSE)</f>
        <v>jose.rivas@economiayfinanzas.gob.bo</v>
      </c>
    </row>
    <row r="80" spans="1:5">
      <c r="A80" s="282">
        <v>245</v>
      </c>
      <c r="B80" s="283" t="s">
        <v>101</v>
      </c>
      <c r="C80" s="374" t="str">
        <f>+VLOOKUP($A80,[2]DISTRIBUCIÓN!$A$8:$G$540,5,FALSE)</f>
        <v>Huascar Nova</v>
      </c>
      <c r="D80" s="374" t="str">
        <f>+VLOOKUP($A80,[2]DISTRIBUCIÓN!$A$8:$G$540,6,FALSE)</f>
        <v>2183333 - 1651</v>
      </c>
      <c r="E80" s="374" t="str">
        <f>+VLOOKUP($A80,[2]DISTRIBUCIÓN!$A$8:$G$540,7,FALSE)</f>
        <v>huascar.nova@economiayfinanzas.gob.bo</v>
      </c>
    </row>
    <row r="81" spans="1:5">
      <c r="A81" s="282">
        <v>249</v>
      </c>
      <c r="B81" s="283" t="s">
        <v>1424</v>
      </c>
      <c r="C81" s="374" t="s">
        <v>1602</v>
      </c>
      <c r="D81" s="374" t="s">
        <v>1616</v>
      </c>
      <c r="E81" s="374" t="s">
        <v>1617</v>
      </c>
    </row>
    <row r="82" spans="1:5">
      <c r="A82" s="284">
        <v>251</v>
      </c>
      <c r="B82" s="285" t="s">
        <v>103</v>
      </c>
      <c r="C82" s="374" t="str">
        <f>+VLOOKUP($A82,[2]DISTRIBUCIÓN!$A$8:$G$540,5,FALSE)</f>
        <v>Jorge Vargas</v>
      </c>
      <c r="D82" s="374" t="str">
        <f>+VLOOKUP($A82,[2]DISTRIBUCIÓN!$A$8:$G$540,6,FALSE)</f>
        <v>2183333 - 1633</v>
      </c>
      <c r="E82" s="374" t="str">
        <f>+VLOOKUP($A82,[2]DISTRIBUCIÓN!$A$8:$G$540,7,FALSE)</f>
        <v>jorge.vargas@economiayfinanzas.gob.bo</v>
      </c>
    </row>
    <row r="83" spans="1:5">
      <c r="A83" s="282">
        <v>253</v>
      </c>
      <c r="B83" s="283" t="s">
        <v>104</v>
      </c>
      <c r="C83" s="374" t="str">
        <f>+VLOOKUP($A83,[2]DISTRIBUCIÓN!$A$8:$G$540,5,FALSE)</f>
        <v>Belén Espejo</v>
      </c>
      <c r="D83" s="374" t="str">
        <f>+VLOOKUP($A83,[2]DISTRIBUCIÓN!$A$8:$G$540,6,FALSE)</f>
        <v>2183333 - 1644</v>
      </c>
      <c r="E83" s="374" t="str">
        <f>+VLOOKUP($A83,[2]DISTRIBUCIÓN!$A$8:$G$540,7,FALSE)</f>
        <v>belen.espejo@economiayfinanzas.gob.bo</v>
      </c>
    </row>
    <row r="84" spans="1:5">
      <c r="A84" s="282">
        <v>254</v>
      </c>
      <c r="B84" s="283" t="s">
        <v>105</v>
      </c>
      <c r="C84" s="374" t="str">
        <f>+VLOOKUP($A84,[2]DISTRIBUCIÓN!$A$8:$G$540,5,FALSE)</f>
        <v>Belén Espejo</v>
      </c>
      <c r="D84" s="374" t="str">
        <f>+VLOOKUP($A84,[2]DISTRIBUCIÓN!$A$8:$G$540,6,FALSE)</f>
        <v>2183333 - 1644</v>
      </c>
      <c r="E84" s="374" t="str">
        <f>+VLOOKUP($A84,[2]DISTRIBUCIÓN!$A$8:$G$540,7,FALSE)</f>
        <v>belen.espejo@economiayfinanzas.gob.bo</v>
      </c>
    </row>
    <row r="85" spans="1:5">
      <c r="A85" s="282">
        <v>265</v>
      </c>
      <c r="B85" s="283" t="s">
        <v>106</v>
      </c>
      <c r="C85" s="374" t="str">
        <f>+VLOOKUP($A85,[2]DISTRIBUCIÓN!$A$8:$G$540,5,FALSE)</f>
        <v>Jeovana Zabala</v>
      </c>
      <c r="D85" s="374" t="str">
        <f>+VLOOKUP($A85,[2]DISTRIBUCIÓN!$A$8:$G$540,6,FALSE)</f>
        <v>2183333 - 1663</v>
      </c>
      <c r="E85" s="374" t="str">
        <f>+VLOOKUP($A85,[2]DISTRIBUCIÓN!$A$8:$G$540,7,FALSE)</f>
        <v>jeovana.zabala@economiayfinanzas.gob.bo</v>
      </c>
    </row>
    <row r="86" spans="1:5">
      <c r="A86" s="282">
        <v>266</v>
      </c>
      <c r="B86" s="283" t="s">
        <v>1264</v>
      </c>
      <c r="C86" s="374" t="str">
        <f>+VLOOKUP($A86,[2]DISTRIBUCIÓN!$A$8:$G$540,5,FALSE)</f>
        <v>Jeovana Zabala</v>
      </c>
      <c r="D86" s="374" t="str">
        <f>+VLOOKUP($A86,[2]DISTRIBUCIÓN!$A$8:$G$540,6,FALSE)</f>
        <v>2183333 - 1663</v>
      </c>
      <c r="E86" s="374" t="str">
        <f>+VLOOKUP($A86,[2]DISTRIBUCIÓN!$A$8:$G$540,7,FALSE)</f>
        <v>jeovana.zabala@economiayfinanzas.gob.bo</v>
      </c>
    </row>
    <row r="87" spans="1:5">
      <c r="A87" s="282">
        <v>267</v>
      </c>
      <c r="B87" s="283" t="s">
        <v>107</v>
      </c>
      <c r="C87" s="374" t="str">
        <f>+VLOOKUP($A87,[2]DISTRIBUCIÓN!$A$8:$G$540,5,FALSE)</f>
        <v>Jeovana Zabala</v>
      </c>
      <c r="D87" s="374" t="str">
        <f>+VLOOKUP($A87,[2]DISTRIBUCIÓN!$A$8:$G$540,6,FALSE)</f>
        <v>2183333 - 1663</v>
      </c>
      <c r="E87" s="374" t="str">
        <f>+VLOOKUP($A87,[2]DISTRIBUCIÓN!$A$8:$G$540,7,FALSE)</f>
        <v>jeovana.zabala@economiayfinanzas.gob.bo</v>
      </c>
    </row>
    <row r="88" spans="1:5">
      <c r="A88" s="282">
        <v>268</v>
      </c>
      <c r="B88" s="283" t="s">
        <v>108</v>
      </c>
      <c r="C88" s="374" t="str">
        <f>+VLOOKUP($A88,[2]DISTRIBUCIÓN!$A$8:$G$540,5,FALSE)</f>
        <v>Jeovana Zabala</v>
      </c>
      <c r="D88" s="374" t="str">
        <f>+VLOOKUP($A88,[2]DISTRIBUCIÓN!$A$8:$G$540,6,FALSE)</f>
        <v>2183333 - 1663</v>
      </c>
      <c r="E88" s="374" t="str">
        <f>+VLOOKUP($A88,[2]DISTRIBUCIÓN!$A$8:$G$540,7,FALSE)</f>
        <v>jeovana.zabala@economiayfinanzas.gob.bo</v>
      </c>
    </row>
    <row r="89" spans="1:5">
      <c r="A89" s="282">
        <v>269</v>
      </c>
      <c r="B89" s="283" t="s">
        <v>109</v>
      </c>
      <c r="C89" s="374" t="str">
        <f>+VLOOKUP($A89,[2]DISTRIBUCIÓN!$A$8:$G$540,5,FALSE)</f>
        <v>Jeovana Zabala</v>
      </c>
      <c r="D89" s="374" t="str">
        <f>+VLOOKUP($A89,[2]DISTRIBUCIÓN!$A$8:$G$540,6,FALSE)</f>
        <v>2183333 - 1663</v>
      </c>
      <c r="E89" s="374" t="str">
        <f>+VLOOKUP($A89,[2]DISTRIBUCIÓN!$A$8:$G$540,7,FALSE)</f>
        <v>jeovana.zabala@economiayfinanzas.gob.bo</v>
      </c>
    </row>
    <row r="90" spans="1:5">
      <c r="A90" s="282">
        <v>270</v>
      </c>
      <c r="B90" s="283" t="s">
        <v>110</v>
      </c>
      <c r="C90" s="374" t="str">
        <f>+VLOOKUP($A90,[2]DISTRIBUCIÓN!$A$8:$G$540,5,FALSE)</f>
        <v>Jeovana Zabala</v>
      </c>
      <c r="D90" s="374" t="str">
        <f>+VLOOKUP($A90,[2]DISTRIBUCIÓN!$A$8:$G$540,6,FALSE)</f>
        <v>2183333 - 1663</v>
      </c>
      <c r="E90" s="374" t="str">
        <f>+VLOOKUP($A90,[2]DISTRIBUCIÓN!$A$8:$G$540,7,FALSE)</f>
        <v>jeovana.zabala@economiayfinanzas.gob.bo</v>
      </c>
    </row>
    <row r="91" spans="1:5">
      <c r="A91" s="282">
        <v>271</v>
      </c>
      <c r="B91" s="283" t="s">
        <v>111</v>
      </c>
      <c r="C91" s="374" t="str">
        <f>+VLOOKUP($A91,[2]DISTRIBUCIÓN!$A$8:$G$540,5,FALSE)</f>
        <v>Jeovana Zabala</v>
      </c>
      <c r="D91" s="374" t="str">
        <f>+VLOOKUP($A91,[2]DISTRIBUCIÓN!$A$8:$G$540,6,FALSE)</f>
        <v>2183333 - 1663</v>
      </c>
      <c r="E91" s="374" t="str">
        <f>+VLOOKUP($A91,[2]DISTRIBUCIÓN!$A$8:$G$540,7,FALSE)</f>
        <v>jeovana.zabala@economiayfinanzas.gob.bo</v>
      </c>
    </row>
    <row r="92" spans="1:5">
      <c r="A92" s="282">
        <v>272</v>
      </c>
      <c r="B92" s="283" t="s">
        <v>112</v>
      </c>
      <c r="C92" s="374" t="str">
        <f>+VLOOKUP($A92,[2]DISTRIBUCIÓN!$A$8:$G$540,5,FALSE)</f>
        <v>Jeovana Zabala</v>
      </c>
      <c r="D92" s="374" t="str">
        <f>+VLOOKUP($A92,[2]DISTRIBUCIÓN!$A$8:$G$540,6,FALSE)</f>
        <v>2183333 - 1663</v>
      </c>
      <c r="E92" s="374" t="str">
        <f>+VLOOKUP($A92,[2]DISTRIBUCIÓN!$A$8:$G$540,7,FALSE)</f>
        <v>jeovana.zabala@economiayfinanzas.gob.bo</v>
      </c>
    </row>
    <row r="93" spans="1:5">
      <c r="A93" s="282">
        <v>273</v>
      </c>
      <c r="B93" s="283" t="s">
        <v>113</v>
      </c>
      <c r="C93" s="374" t="str">
        <f>+VLOOKUP($A93,[2]DISTRIBUCIÓN!$A$8:$G$540,5,FALSE)</f>
        <v>Jeovana Zabala</v>
      </c>
      <c r="D93" s="374" t="str">
        <f>+VLOOKUP($A93,[2]DISTRIBUCIÓN!$A$8:$G$540,6,FALSE)</f>
        <v>2183333 - 1663</v>
      </c>
      <c r="E93" s="374" t="str">
        <f>+VLOOKUP($A93,[2]DISTRIBUCIÓN!$A$8:$G$540,7,FALSE)</f>
        <v>jeovana.zabala@economiayfinanzas.gob.bo</v>
      </c>
    </row>
    <row r="94" spans="1:5">
      <c r="A94" s="282">
        <v>281</v>
      </c>
      <c r="B94" s="283" t="s">
        <v>1425</v>
      </c>
      <c r="C94" s="374" t="s">
        <v>1602</v>
      </c>
      <c r="D94" s="374" t="s">
        <v>1616</v>
      </c>
      <c r="E94" s="374" t="s">
        <v>1617</v>
      </c>
    </row>
    <row r="95" spans="1:5">
      <c r="A95" s="282">
        <v>283</v>
      </c>
      <c r="B95" s="283" t="s">
        <v>115</v>
      </c>
      <c r="C95" s="374" t="str">
        <f>+VLOOKUP($A95,[2]DISTRIBUCIÓN!$A$8:$G$540,5,FALSE)</f>
        <v>Emma Ticonipa</v>
      </c>
      <c r="D95" s="374" t="str">
        <f>+VLOOKUP($A95,[2]DISTRIBUCIÓN!$A$8:$G$540,6,FALSE)</f>
        <v>2183333 - 1635</v>
      </c>
      <c r="E95" s="374" t="str">
        <f>+VLOOKUP($A95,[2]DISTRIBUCIÓN!$A$8:$G$540,7,FALSE)</f>
        <v>emma.ticonipa@economiayfinanzas.gob.bo</v>
      </c>
    </row>
    <row r="96" spans="1:5">
      <c r="A96" s="282">
        <v>287</v>
      </c>
      <c r="B96" s="283" t="s">
        <v>1426</v>
      </c>
      <c r="C96" s="374" t="str">
        <f>+VLOOKUP($A96,[2]DISTRIBUCIÓN!$A$8:$G$540,5,FALSE)</f>
        <v>José Rivas</v>
      </c>
      <c r="D96" s="374" t="str">
        <f>+VLOOKUP($A96,[2]DISTRIBUCIÓN!$A$8:$G$540,6,FALSE)</f>
        <v>2183333 - 1632</v>
      </c>
      <c r="E96" s="374" t="str">
        <f>+VLOOKUP($A96,[2]DISTRIBUCIÓN!$A$8:$G$540,7,FALSE)</f>
        <v>jose.rivas@economiayfinanzas.gob.bo</v>
      </c>
    </row>
    <row r="97" spans="1:5">
      <c r="A97" s="282">
        <v>288</v>
      </c>
      <c r="B97" s="283" t="s">
        <v>117</v>
      </c>
      <c r="C97" s="374" t="str">
        <f>+VLOOKUP($A97,[2]DISTRIBUCIÓN!$A$8:$G$540,5,FALSE)</f>
        <v>Virginia Callisaya</v>
      </c>
      <c r="D97" s="374" t="str">
        <f>+VLOOKUP($A97,[2]DISTRIBUCIÓN!$A$8:$G$540,6,FALSE)</f>
        <v>2183333 - 1645</v>
      </c>
      <c r="E97" s="374" t="str">
        <f>+VLOOKUP($A97,[2]DISTRIBUCIÓN!$A$8:$G$540,7,FALSE)</f>
        <v>virginia.callisaya@economiayfinanzas.gob.bo</v>
      </c>
    </row>
    <row r="98" spans="1:5">
      <c r="A98" s="282">
        <v>290</v>
      </c>
      <c r="B98" s="283" t="s">
        <v>118</v>
      </c>
      <c r="C98" s="374" t="str">
        <f>+VLOOKUP($A98,[2]DISTRIBUCIÓN!$A$8:$G$540,5,FALSE)</f>
        <v>Emma Ticonipa</v>
      </c>
      <c r="D98" s="374" t="str">
        <f>+VLOOKUP($A98,[2]DISTRIBUCIÓN!$A$8:$G$540,6,FALSE)</f>
        <v>2183333 - 1635</v>
      </c>
      <c r="E98" s="374" t="str">
        <f>+VLOOKUP($A98,[2]DISTRIBUCIÓN!$A$8:$G$540,7,FALSE)</f>
        <v>emma.ticonipa@economiayfinanzas.gob.bo</v>
      </c>
    </row>
    <row r="99" spans="1:5">
      <c r="A99" s="282">
        <v>291</v>
      </c>
      <c r="B99" s="283" t="s">
        <v>119</v>
      </c>
      <c r="C99" s="374" t="str">
        <f>+VLOOKUP($A99,[2]DISTRIBUCIÓN!$A$8:$G$540,5,FALSE)</f>
        <v>Emma Ticonipa</v>
      </c>
      <c r="D99" s="374" t="str">
        <f>+VLOOKUP($A99,[2]DISTRIBUCIÓN!$A$8:$G$540,6,FALSE)</f>
        <v>2183333 - 1635</v>
      </c>
      <c r="E99" s="374" t="str">
        <f>+VLOOKUP($A99,[2]DISTRIBUCIÓN!$A$8:$G$540,7,FALSE)</f>
        <v>emma.ticonipa@economiayfinanzas.gob.bo</v>
      </c>
    </row>
    <row r="100" spans="1:5">
      <c r="A100" s="282">
        <v>292</v>
      </c>
      <c r="B100" s="283" t="s">
        <v>120</v>
      </c>
      <c r="C100" s="374" t="str">
        <f>+VLOOKUP($A100,[2]DISTRIBUCIÓN!$A$8:$G$540,5,FALSE)</f>
        <v>Judith Machicado</v>
      </c>
      <c r="D100" s="374" t="str">
        <f>+VLOOKUP($A100,[2]DISTRIBUCIÓN!$A$8:$G$540,6,FALSE)</f>
        <v>2183333 - 1648</v>
      </c>
      <c r="E100" s="374" t="str">
        <f>+VLOOKUP($A100,[2]DISTRIBUCIÓN!$A$8:$G$540,7,FALSE)</f>
        <v>judith.machicado@economiayfinanzas.gob.bo</v>
      </c>
    </row>
    <row r="101" spans="1:5">
      <c r="A101" s="282">
        <v>293</v>
      </c>
      <c r="B101" s="283" t="s">
        <v>1427</v>
      </c>
      <c r="C101" s="374" t="str">
        <f>+VLOOKUP($A101,[2]DISTRIBUCIÓN!$A$8:$G$540,5,FALSE)</f>
        <v>Emma Ticonipa</v>
      </c>
      <c r="D101" s="374" t="str">
        <f>+VLOOKUP($A101,[2]DISTRIBUCIÓN!$A$8:$G$540,6,FALSE)</f>
        <v>2183333 - 1635</v>
      </c>
      <c r="E101" s="374" t="str">
        <f>+VLOOKUP($A101,[2]DISTRIBUCIÓN!$A$8:$G$540,7,FALSE)</f>
        <v>emma.ticonipa@economiayfinanzas.gob.bo</v>
      </c>
    </row>
    <row r="102" spans="1:5">
      <c r="A102" s="282">
        <v>294</v>
      </c>
      <c r="B102" s="283" t="s">
        <v>1428</v>
      </c>
      <c r="C102" s="374" t="str">
        <f>+VLOOKUP($A102,[2]DISTRIBUCIÓN!$A$8:$G$540,5,FALSE)</f>
        <v>José Rivas</v>
      </c>
      <c r="D102" s="374" t="str">
        <f>+VLOOKUP($A102,[2]DISTRIBUCIÓN!$A$8:$G$540,6,FALSE)</f>
        <v>2183333 - 1632</v>
      </c>
      <c r="E102" s="374" t="str">
        <f>+VLOOKUP($A102,[2]DISTRIBUCIÓN!$A$8:$G$540,7,FALSE)</f>
        <v>jose.rivas@economiayfinanzas.gob.bo</v>
      </c>
    </row>
    <row r="103" spans="1:5">
      <c r="A103" s="282">
        <v>295</v>
      </c>
      <c r="B103" s="283" t="s">
        <v>1429</v>
      </c>
      <c r="C103" s="374" t="str">
        <f>+VLOOKUP($A103,[2]DISTRIBUCIÓN!$A$8:$G$540,5,FALSE)</f>
        <v>Rommel Cuba</v>
      </c>
      <c r="D103" s="374" t="str">
        <f>+VLOOKUP($A103,[2]DISTRIBUCIÓN!$A$8:$G$540,6,FALSE)</f>
        <v>2183333 - 1649</v>
      </c>
      <c r="E103" s="374" t="str">
        <f>+VLOOKUP($A103,[2]DISTRIBUCIÓN!$A$8:$G$540,7,FALSE)</f>
        <v>rommel.cuba@economiayfinanzas.gob.bo</v>
      </c>
    </row>
    <row r="104" spans="1:5">
      <c r="A104" s="282">
        <v>296</v>
      </c>
      <c r="B104" s="283" t="s">
        <v>1430</v>
      </c>
      <c r="C104" s="374" t="str">
        <f>+VLOOKUP($A104,[2]DISTRIBUCIÓN!$A$8:$G$540,5,FALSE)</f>
        <v>Belén Espejo</v>
      </c>
      <c r="D104" s="374" t="str">
        <f>+VLOOKUP($A104,[2]DISTRIBUCIÓN!$A$8:$G$540,6,FALSE)</f>
        <v>2183333 - 1644</v>
      </c>
      <c r="E104" s="374" t="str">
        <f>+VLOOKUP($A104,[2]DISTRIBUCIÓN!$A$8:$G$540,7,FALSE)</f>
        <v>belen.espejo@economiayfinanzas.gob.bo</v>
      </c>
    </row>
    <row r="105" spans="1:5">
      <c r="A105" s="282">
        <v>298</v>
      </c>
      <c r="B105" s="283" t="s">
        <v>125</v>
      </c>
      <c r="C105" s="374" t="str">
        <f>+VLOOKUP($A105,[2]DISTRIBUCIÓN!$A$8:$G$540,5,FALSE)</f>
        <v>Guadalupe Challco</v>
      </c>
      <c r="D105" s="374" t="str">
        <f>+VLOOKUP($A105,[2]DISTRIBUCIÓN!$A$8:$G$540,6,FALSE)</f>
        <v>2183333 - 1640</v>
      </c>
      <c r="E105" s="374" t="str">
        <f>+VLOOKUP($A105,[2]DISTRIBUCIÓN!$A$8:$G$540,7,FALSE)</f>
        <v>guadalupe.challco@economiayfinanzas.gob.bo</v>
      </c>
    </row>
    <row r="106" spans="1:5">
      <c r="A106" s="282">
        <v>299</v>
      </c>
      <c r="B106" s="283" t="s">
        <v>126</v>
      </c>
      <c r="C106" s="374" t="str">
        <f>+VLOOKUP($A106,[2]DISTRIBUCIÓN!$A$8:$G$540,5,FALSE)</f>
        <v>Guadalupe Challco</v>
      </c>
      <c r="D106" s="374" t="str">
        <f>+VLOOKUP($A106,[2]DISTRIBUCIÓN!$A$8:$G$540,6,FALSE)</f>
        <v>2183333 - 1640</v>
      </c>
      <c r="E106" s="374" t="str">
        <f>+VLOOKUP($A106,[2]DISTRIBUCIÓN!$A$8:$G$540,7,FALSE)</f>
        <v>guadalupe.challco@economiayfinanzas.gob.bo</v>
      </c>
    </row>
    <row r="107" spans="1:5">
      <c r="A107" s="282">
        <v>300</v>
      </c>
      <c r="B107" s="283" t="s">
        <v>127</v>
      </c>
      <c r="C107" s="374" t="str">
        <f>+VLOOKUP($A107,[2]DISTRIBUCIÓN!$A$8:$G$540,5,FALSE)</f>
        <v>Guadalupe Challco</v>
      </c>
      <c r="D107" s="374" t="str">
        <f>+VLOOKUP($A107,[2]DISTRIBUCIÓN!$A$8:$G$540,6,FALSE)</f>
        <v>2183333 - 1640</v>
      </c>
      <c r="E107" s="374" t="str">
        <f>+VLOOKUP($A107,[2]DISTRIBUCIÓN!$A$8:$G$540,7,FALSE)</f>
        <v>guadalupe.challco@economiayfinanzas.gob.bo</v>
      </c>
    </row>
    <row r="108" spans="1:5">
      <c r="A108" s="282">
        <v>301</v>
      </c>
      <c r="B108" s="283" t="s">
        <v>128</v>
      </c>
      <c r="C108" s="374" t="str">
        <f>+VLOOKUP($A108,[2]DISTRIBUCIÓN!$A$8:$G$540,5,FALSE)</f>
        <v>Guadalupe Challco</v>
      </c>
      <c r="D108" s="374" t="str">
        <f>+VLOOKUP($A108,[2]DISTRIBUCIÓN!$A$8:$G$540,6,FALSE)</f>
        <v>2183333 - 1640</v>
      </c>
      <c r="E108" s="374" t="str">
        <f>+VLOOKUP($A108,[2]DISTRIBUCIÓN!$A$8:$G$540,7,FALSE)</f>
        <v>guadalupe.challco@economiayfinanzas.gob.bo</v>
      </c>
    </row>
    <row r="109" spans="1:5">
      <c r="A109" s="282">
        <v>302</v>
      </c>
      <c r="B109" s="283" t="s">
        <v>129</v>
      </c>
      <c r="C109" s="374" t="str">
        <f>+VLOOKUP($A109,[2]DISTRIBUCIÓN!$A$8:$G$540,5,FALSE)</f>
        <v>Guadalupe Challco</v>
      </c>
      <c r="D109" s="374" t="str">
        <f>+VLOOKUP($A109,[2]DISTRIBUCIÓN!$A$8:$G$540,6,FALSE)</f>
        <v>2183333 - 1640</v>
      </c>
      <c r="E109" s="374" t="str">
        <f>+VLOOKUP($A109,[2]DISTRIBUCIÓN!$A$8:$G$540,7,FALSE)</f>
        <v>guadalupe.challco@economiayfinanzas.gob.bo</v>
      </c>
    </row>
    <row r="110" spans="1:5">
      <c r="A110" s="282">
        <v>303</v>
      </c>
      <c r="B110" s="283" t="s">
        <v>130</v>
      </c>
      <c r="C110" s="374" t="str">
        <f>+VLOOKUP($A110,[2]DISTRIBUCIÓN!$A$8:$G$540,5,FALSE)</f>
        <v>Guadalupe Challco</v>
      </c>
      <c r="D110" s="374" t="str">
        <f>+VLOOKUP($A110,[2]DISTRIBUCIÓN!$A$8:$G$540,6,FALSE)</f>
        <v>2183333 - 1640</v>
      </c>
      <c r="E110" s="374" t="str">
        <f>+VLOOKUP($A110,[2]DISTRIBUCIÓN!$A$8:$G$540,7,FALSE)</f>
        <v>guadalupe.challco@economiayfinanzas.gob.bo</v>
      </c>
    </row>
    <row r="111" spans="1:5">
      <c r="A111" s="284">
        <v>309</v>
      </c>
      <c r="B111" s="285" t="s">
        <v>1431</v>
      </c>
      <c r="C111" s="374" t="str">
        <f>+VLOOKUP($A111,[2]DISTRIBUCIÓN!$A$8:$G$540,5,FALSE)</f>
        <v>José Rivas</v>
      </c>
      <c r="D111" s="374" t="str">
        <f>+VLOOKUP($A111,[2]DISTRIBUCIÓN!$A$8:$G$540,6,FALSE)</f>
        <v>2183333 - 1632</v>
      </c>
      <c r="E111" s="374" t="str">
        <f>+VLOOKUP($A111,[2]DISTRIBUCIÓN!$A$8:$G$540,7,FALSE)</f>
        <v>jose.rivas@economiayfinanzas.gob.bo</v>
      </c>
    </row>
    <row r="112" spans="1:5">
      <c r="A112" s="282">
        <v>310</v>
      </c>
      <c r="B112" s="283" t="s">
        <v>1432</v>
      </c>
      <c r="C112" s="374" t="str">
        <f>+VLOOKUP($A112,[2]DISTRIBUCIÓN!$A$8:$G$540,5,FALSE)</f>
        <v>Huascar Nova</v>
      </c>
      <c r="D112" s="374" t="str">
        <f>+VLOOKUP($A112,[2]DISTRIBUCIÓN!$A$8:$G$540,6,FALSE)</f>
        <v>2183333 - 1651</v>
      </c>
      <c r="E112" s="374" t="str">
        <f>+VLOOKUP($A112,[2]DISTRIBUCIÓN!$A$8:$G$540,7,FALSE)</f>
        <v>huascar.nova@economiayfinanzas.gob.bo</v>
      </c>
    </row>
    <row r="113" spans="1:5">
      <c r="A113" s="282">
        <v>311</v>
      </c>
      <c r="B113" s="283" t="s">
        <v>132</v>
      </c>
      <c r="C113" s="374" t="str">
        <f>+VLOOKUP($A113,[2]DISTRIBUCIÓN!$A$8:$G$540,5,FALSE)</f>
        <v>Guadalupe Challco</v>
      </c>
      <c r="D113" s="374" t="str">
        <f>+VLOOKUP($A113,[2]DISTRIBUCIÓN!$A$8:$G$540,6,FALSE)</f>
        <v>2183333 - 1640</v>
      </c>
      <c r="E113" s="374" t="str">
        <f>+VLOOKUP($A113,[2]DISTRIBUCIÓN!$A$8:$G$540,7,FALSE)</f>
        <v>guadalupe.challco@economiayfinanzas.gob.bo</v>
      </c>
    </row>
    <row r="114" spans="1:5">
      <c r="A114" s="282">
        <v>312</v>
      </c>
      <c r="B114" s="283" t="s">
        <v>1433</v>
      </c>
      <c r="C114" s="374" t="str">
        <f>+VLOOKUP($A114,[2]DISTRIBUCIÓN!$A$8:$G$540,5,FALSE)</f>
        <v>Virginia Huanca</v>
      </c>
      <c r="D114" s="374" t="str">
        <f>+VLOOKUP($A114,[2]DISTRIBUCIÓN!$A$8:$G$540,6,FALSE)</f>
        <v>2183333 - 1636</v>
      </c>
      <c r="E114" s="374" t="str">
        <f>+VLOOKUP($A114,[2]DISTRIBUCIÓN!$A$8:$G$540,7,FALSE)</f>
        <v>virginia.huanca@economiayfinanzas.gob.bo</v>
      </c>
    </row>
    <row r="115" spans="1:5">
      <c r="A115" s="284">
        <v>313</v>
      </c>
      <c r="B115" s="285" t="s">
        <v>1434</v>
      </c>
      <c r="C115" s="374" t="str">
        <f>+VLOOKUP($A115,[2]DISTRIBUCIÓN!$A$8:$G$540,5,FALSE)</f>
        <v>Huascar Nova</v>
      </c>
      <c r="D115" s="374" t="str">
        <f>+VLOOKUP($A115,[2]DISTRIBUCIÓN!$A$8:$G$540,6,FALSE)</f>
        <v>2183333 - 1651</v>
      </c>
      <c r="E115" s="374" t="str">
        <f>+VLOOKUP($A115,[2]DISTRIBUCIÓN!$A$8:$G$540,7,FALSE)</f>
        <v>huascar.nova@economiayfinanzas.gob.bo</v>
      </c>
    </row>
    <row r="116" spans="1:5">
      <c r="A116" s="282">
        <v>314</v>
      </c>
      <c r="B116" s="283" t="s">
        <v>1435</v>
      </c>
      <c r="C116" s="374" t="str">
        <f>+VLOOKUP($A116,[2]DISTRIBUCIÓN!$A$8:$G$540,5,FALSE)</f>
        <v>Huascar Nova</v>
      </c>
      <c r="D116" s="374" t="str">
        <f>+VLOOKUP($A116,[2]DISTRIBUCIÓN!$A$8:$G$540,6,FALSE)</f>
        <v>2183333 - 1651</v>
      </c>
      <c r="E116" s="374" t="str">
        <f>+VLOOKUP($A116,[2]DISTRIBUCIÓN!$A$8:$G$540,7,FALSE)</f>
        <v>huascar.nova@economiayfinanzas.gob.bo</v>
      </c>
    </row>
    <row r="117" spans="1:5">
      <c r="A117" s="282">
        <v>315</v>
      </c>
      <c r="B117" s="283" t="s">
        <v>1436</v>
      </c>
      <c r="C117" s="374" t="str">
        <f>+VLOOKUP($A117,[2]DISTRIBUCIÓN!$A$8:$G$540,5,FALSE)</f>
        <v>Virginia Huanca</v>
      </c>
      <c r="D117" s="374" t="str">
        <f>+VLOOKUP($A117,[2]DISTRIBUCIÓN!$A$8:$G$540,6,FALSE)</f>
        <v>2183333 - 1636</v>
      </c>
      <c r="E117" s="374" t="str">
        <f>+VLOOKUP($A117,[2]DISTRIBUCIÓN!$A$8:$G$540,7,FALSE)</f>
        <v>virginia.huanca@economiayfinanzas.gob.bo</v>
      </c>
    </row>
    <row r="118" spans="1:5">
      <c r="A118" s="282">
        <v>324</v>
      </c>
      <c r="B118" s="283" t="s">
        <v>135</v>
      </c>
      <c r="C118" s="374" t="str">
        <f>+VLOOKUP($A118,[2]DISTRIBUCIÓN!$A$8:$G$540,5,FALSE)</f>
        <v>Jeovana Zabala</v>
      </c>
      <c r="D118" s="374" t="str">
        <f>+VLOOKUP($A118,[2]DISTRIBUCIÓN!$A$8:$G$540,6,FALSE)</f>
        <v>2183333 - 1663</v>
      </c>
      <c r="E118" s="374" t="str">
        <f>+VLOOKUP($A118,[2]DISTRIBUCIÓN!$A$8:$G$540,7,FALSE)</f>
        <v>jeovana.zabala@economiayfinanzas.gob.bo</v>
      </c>
    </row>
    <row r="119" spans="1:5">
      <c r="A119" s="282">
        <v>340</v>
      </c>
      <c r="B119" s="283" t="s">
        <v>136</v>
      </c>
      <c r="C119" s="374" t="str">
        <f>+VLOOKUP($A119,[2]DISTRIBUCIÓN!$A$8:$G$540,5,FALSE)</f>
        <v>Judith Machicado</v>
      </c>
      <c r="D119" s="374" t="str">
        <f>+VLOOKUP($A119,[2]DISTRIBUCIÓN!$A$8:$G$540,6,FALSE)</f>
        <v>2183333 - 1648</v>
      </c>
      <c r="E119" s="374" t="str">
        <f>+VLOOKUP($A119,[2]DISTRIBUCIÓN!$A$8:$G$540,7,FALSE)</f>
        <v>judith.machicado@economiayfinanzas.gob.bo</v>
      </c>
    </row>
    <row r="120" spans="1:5">
      <c r="A120" s="282">
        <v>342</v>
      </c>
      <c r="B120" s="283" t="s">
        <v>137</v>
      </c>
      <c r="C120" s="374" t="str">
        <f>+VLOOKUP($A120,[2]DISTRIBUCIÓN!$A$8:$G$540,5,FALSE)</f>
        <v>José Rivas</v>
      </c>
      <c r="D120" s="374" t="str">
        <f>+VLOOKUP($A120,[2]DISTRIBUCIÓN!$A$8:$G$540,6,FALSE)</f>
        <v>2183333 - 1632</v>
      </c>
      <c r="E120" s="374" t="str">
        <f>+VLOOKUP($A120,[2]DISTRIBUCIÓN!$A$8:$G$540,7,FALSE)</f>
        <v>jose.rivas@economiayfinanzas.gob.bo</v>
      </c>
    </row>
    <row r="121" spans="1:5">
      <c r="A121" s="282">
        <v>343</v>
      </c>
      <c r="B121" s="283" t="s">
        <v>138</v>
      </c>
      <c r="C121" s="374" t="str">
        <f>+VLOOKUP($A121,[2]DISTRIBUCIÓN!$A$8:$G$540,5,FALSE)</f>
        <v>Emma Ticonipa</v>
      </c>
      <c r="D121" s="374" t="str">
        <f>+VLOOKUP($A121,[2]DISTRIBUCIÓN!$A$8:$G$540,6,FALSE)</f>
        <v>2183333 - 1635</v>
      </c>
      <c r="E121" s="374" t="str">
        <f>+VLOOKUP($A121,[2]DISTRIBUCIÓN!$A$8:$G$540,7,FALSE)</f>
        <v>emma.ticonipa@economiayfinanzas.gob.bo</v>
      </c>
    </row>
    <row r="122" spans="1:5">
      <c r="A122" s="282">
        <v>344</v>
      </c>
      <c r="B122" s="283" t="s">
        <v>1437</v>
      </c>
      <c r="C122" s="374" t="str">
        <f>+VLOOKUP($A122,[2]DISTRIBUCIÓN!$A$8:$G$540,5,FALSE)</f>
        <v>Belén Espejo</v>
      </c>
      <c r="D122" s="374" t="str">
        <f>+VLOOKUP($A122,[2]DISTRIBUCIÓN!$A$8:$G$540,6,FALSE)</f>
        <v>2183333 - 1644</v>
      </c>
      <c r="E122" s="374" t="str">
        <f>+VLOOKUP($A122,[2]DISTRIBUCIÓN!$A$8:$G$540,7,FALSE)</f>
        <v>belen.espejo@economiayfinanzas.gob.bo</v>
      </c>
    </row>
    <row r="123" spans="1:5">
      <c r="A123" s="282">
        <v>345</v>
      </c>
      <c r="B123" s="283" t="s">
        <v>140</v>
      </c>
      <c r="C123" s="374" t="str">
        <f>+VLOOKUP($A123,[2]DISTRIBUCIÓN!$A$8:$G$540,5,FALSE)</f>
        <v>Belén Espejo</v>
      </c>
      <c r="D123" s="374" t="str">
        <f>+VLOOKUP($A123,[2]DISTRIBUCIÓN!$A$8:$G$540,6,FALSE)</f>
        <v>2183333 - 1644</v>
      </c>
      <c r="E123" s="374" t="str">
        <f>+VLOOKUP($A123,[2]DISTRIBUCIÓN!$A$8:$G$540,7,FALSE)</f>
        <v>belen.espejo@economiayfinanzas.gob.bo</v>
      </c>
    </row>
    <row r="124" spans="1:5">
      <c r="A124" s="282">
        <v>346</v>
      </c>
      <c r="B124" s="283" t="s">
        <v>141</v>
      </c>
      <c r="C124" s="374" t="str">
        <f>+VLOOKUP($A124,[2]DISTRIBUCIÓN!$A$8:$G$540,5,FALSE)</f>
        <v>Huascar Nova</v>
      </c>
      <c r="D124" s="374" t="str">
        <f>+VLOOKUP($A124,[2]DISTRIBUCIÓN!$A$8:$G$540,6,FALSE)</f>
        <v>2183333 - 1651</v>
      </c>
      <c r="E124" s="374" t="str">
        <f>+VLOOKUP($A124,[2]DISTRIBUCIÓN!$A$8:$G$540,7,FALSE)</f>
        <v>huascar.nova@economiayfinanzas.gob.bo</v>
      </c>
    </row>
    <row r="125" spans="1:5">
      <c r="A125" s="282">
        <v>347</v>
      </c>
      <c r="B125" s="283" t="s">
        <v>142</v>
      </c>
      <c r="C125" s="374" t="str">
        <f>+VLOOKUP($A125,[2]DISTRIBUCIÓN!$A$8:$G$540,5,FALSE)</f>
        <v>Jorge Vargas</v>
      </c>
      <c r="D125" s="374" t="str">
        <f>+VLOOKUP($A125,[2]DISTRIBUCIÓN!$A$8:$G$540,6,FALSE)</f>
        <v>2183333 - 1633</v>
      </c>
      <c r="E125" s="374" t="str">
        <f>+VLOOKUP($A125,[2]DISTRIBUCIÓN!$A$8:$G$540,7,FALSE)</f>
        <v>jorge.vargas@economiayfinanzas.gob.bo</v>
      </c>
    </row>
    <row r="126" spans="1:5">
      <c r="A126" s="282">
        <v>348</v>
      </c>
      <c r="B126" s="283" t="s">
        <v>143</v>
      </c>
      <c r="C126" s="374" t="str">
        <f>+VLOOKUP($A126,[2]DISTRIBUCIÓN!$A$8:$G$540,5,FALSE)</f>
        <v>Guadalupe Challco</v>
      </c>
      <c r="D126" s="374" t="str">
        <f>+VLOOKUP($A126,[2]DISTRIBUCIÓN!$A$8:$G$540,6,FALSE)</f>
        <v>2183333 - 1640</v>
      </c>
      <c r="E126" s="374" t="str">
        <f>+VLOOKUP($A126,[2]DISTRIBUCIÓN!$A$8:$G$540,7,FALSE)</f>
        <v>guadalupe.challco@economiayfinanzas.gob.bo</v>
      </c>
    </row>
    <row r="127" spans="1:5">
      <c r="A127" s="282">
        <v>349</v>
      </c>
      <c r="B127" s="283" t="s">
        <v>1438</v>
      </c>
      <c r="C127" s="374" t="str">
        <f>+VLOOKUP($A127,[2]DISTRIBUCIÓN!$A$8:$G$540,5,FALSE)</f>
        <v>José Rivas</v>
      </c>
      <c r="D127" s="374" t="str">
        <f>+VLOOKUP($A127,[2]DISTRIBUCIÓN!$A$8:$G$540,6,FALSE)</f>
        <v>2183333 - 1632</v>
      </c>
      <c r="E127" s="374" t="str">
        <f>+VLOOKUP($A127,[2]DISTRIBUCIÓN!$A$8:$G$540,7,FALSE)</f>
        <v>jose.rivas@economiayfinanzas.gob.bo</v>
      </c>
    </row>
    <row r="128" spans="1:5">
      <c r="A128" s="282">
        <v>371</v>
      </c>
      <c r="B128" s="283" t="s">
        <v>145</v>
      </c>
      <c r="C128" s="374" t="str">
        <f>+VLOOKUP($A128,[2]DISTRIBUCIÓN!$A$8:$G$540,5,FALSE)</f>
        <v>Rommel Cuba</v>
      </c>
      <c r="D128" s="374" t="str">
        <f>+VLOOKUP($A128,[2]DISTRIBUCIÓN!$A$8:$G$540,6,FALSE)</f>
        <v>2183333 - 1649</v>
      </c>
      <c r="E128" s="374" t="str">
        <f>+VLOOKUP($A128,[2]DISTRIBUCIÓN!$A$8:$G$540,7,FALSE)</f>
        <v>rommel.cuba@economiayfinanzas.gob.bo</v>
      </c>
    </row>
    <row r="129" spans="1:5">
      <c r="A129" s="282">
        <v>373</v>
      </c>
      <c r="B129" s="283" t="s">
        <v>1439</v>
      </c>
      <c r="C129" s="374" t="str">
        <f>+VLOOKUP($A129,[2]DISTRIBUCIÓN!$A$8:$G$540,5,FALSE)</f>
        <v>Rommel Cuba</v>
      </c>
      <c r="D129" s="374" t="str">
        <f>+VLOOKUP($A129,[2]DISTRIBUCIÓN!$A$8:$G$540,6,FALSE)</f>
        <v>2183333 - 1649</v>
      </c>
      <c r="E129" s="374" t="str">
        <f>+VLOOKUP($A129,[2]DISTRIBUCIÓN!$A$8:$G$540,7,FALSE)</f>
        <v>rommel.cuba@economiayfinanzas.gob.bo</v>
      </c>
    </row>
    <row r="130" spans="1:5">
      <c r="A130" s="282">
        <v>374</v>
      </c>
      <c r="B130" s="283" t="s">
        <v>606</v>
      </c>
      <c r="C130" s="374" t="str">
        <f>+VLOOKUP($A130,[2]DISTRIBUCIÓN!$A$8:$G$540,5,FALSE)</f>
        <v>Virginia Callisaya</v>
      </c>
      <c r="D130" s="374" t="str">
        <f>+VLOOKUP($A130,[2]DISTRIBUCIÓN!$A$8:$G$540,6,FALSE)</f>
        <v>2183333 - 1645</v>
      </c>
      <c r="E130" s="374" t="str">
        <f>+VLOOKUP($A130,[2]DISTRIBUCIÓN!$A$8:$G$540,7,FALSE)</f>
        <v>virginia.callisaya@economiayfinanzas.gob.bo</v>
      </c>
    </row>
    <row r="131" spans="1:5">
      <c r="A131" s="282">
        <v>376</v>
      </c>
      <c r="B131" s="283" t="s">
        <v>607</v>
      </c>
      <c r="C131" s="374" t="str">
        <f>+VLOOKUP($A131,[2]DISTRIBUCIÓN!$A$8:$G$540,5,FALSE)</f>
        <v>Belén Espejo</v>
      </c>
      <c r="D131" s="374" t="str">
        <f>+VLOOKUP($A131,[2]DISTRIBUCIÓN!$A$8:$G$540,6,FALSE)</f>
        <v>2183333 - 1644</v>
      </c>
      <c r="E131" s="374" t="str">
        <f>+VLOOKUP($A131,[2]DISTRIBUCIÓN!$A$8:$G$540,7,FALSE)</f>
        <v>belen.espejo@economiayfinanzas.gob.bo</v>
      </c>
    </row>
    <row r="132" spans="1:5">
      <c r="A132" s="282">
        <v>378</v>
      </c>
      <c r="B132" s="283" t="s">
        <v>608</v>
      </c>
      <c r="C132" s="374" t="str">
        <f>+VLOOKUP($A132,[2]DISTRIBUCIÓN!$A$8:$G$540,5,FALSE)</f>
        <v>Rommel Cuba</v>
      </c>
      <c r="D132" s="374" t="str">
        <f>+VLOOKUP($A132,[2]DISTRIBUCIÓN!$A$8:$G$540,6,FALSE)</f>
        <v>2183333 - 1649</v>
      </c>
      <c r="E132" s="374" t="str">
        <f>+VLOOKUP($A132,[2]DISTRIBUCIÓN!$A$8:$G$540,7,FALSE)</f>
        <v>rommel.cuba@economiayfinanzas.gob.bo</v>
      </c>
    </row>
    <row r="133" spans="1:5">
      <c r="A133" s="282">
        <v>379</v>
      </c>
      <c r="B133" s="283" t="s">
        <v>1240</v>
      </c>
      <c r="C133" s="374" t="str">
        <f>+VLOOKUP($A133,[2]DISTRIBUCIÓN!$A$8:$G$540,5,FALSE)</f>
        <v>Jeovana Zabala</v>
      </c>
      <c r="D133" s="374" t="str">
        <f>+VLOOKUP($A133,[2]DISTRIBUCIÓN!$A$8:$G$540,6,FALSE)</f>
        <v>2183333 - 1663</v>
      </c>
      <c r="E133" s="374" t="str">
        <f>+VLOOKUP($A133,[2]DISTRIBUCIÓN!$A$8:$G$540,7,FALSE)</f>
        <v>jeovana.zabala@economiayfinanzas.gob.bo</v>
      </c>
    </row>
    <row r="134" spans="1:5">
      <c r="A134" s="282">
        <v>382</v>
      </c>
      <c r="B134" s="283" t="s">
        <v>1241</v>
      </c>
      <c r="C134" s="374" t="str">
        <f>+VLOOKUP($A134,[2]DISTRIBUCIÓN!$A$8:$G$540,5,FALSE)</f>
        <v>Rommel Cuba</v>
      </c>
      <c r="D134" s="374" t="str">
        <f>+VLOOKUP($A134,[2]DISTRIBUCIÓN!$A$8:$G$540,6,FALSE)</f>
        <v>2183333 - 1649</v>
      </c>
      <c r="E134" s="374" t="str">
        <f>+VLOOKUP($A134,[2]DISTRIBUCIÓN!$A$8:$G$540,7,FALSE)</f>
        <v>rommel.cuba@economiayfinanzas.gob.bo</v>
      </c>
    </row>
    <row r="135" spans="1:5">
      <c r="A135" s="282">
        <v>383</v>
      </c>
      <c r="B135" s="283" t="s">
        <v>1242</v>
      </c>
      <c r="C135" s="374" t="s">
        <v>1606</v>
      </c>
      <c r="D135" s="374" t="s">
        <v>1610</v>
      </c>
      <c r="E135" s="374" t="s">
        <v>1611</v>
      </c>
    </row>
    <row r="136" spans="1:5">
      <c r="A136" s="282">
        <v>385</v>
      </c>
      <c r="B136" s="283" t="s">
        <v>688</v>
      </c>
      <c r="C136" s="374" t="str">
        <f>+VLOOKUP($A136,[2]DISTRIBUCIÓN!$A$8:$G$540,5,FALSE)</f>
        <v>Jorge Vargas</v>
      </c>
      <c r="D136" s="374" t="str">
        <f>+VLOOKUP($A136,[2]DISTRIBUCIÓN!$A$8:$G$540,6,FALSE)</f>
        <v>2183333 - 1633</v>
      </c>
      <c r="E136" s="374" t="str">
        <f>+VLOOKUP($A136,[2]DISTRIBUCIÓN!$A$8:$G$540,7,FALSE)</f>
        <v>jorge.vargas@economiayfinanzas.gob.bo</v>
      </c>
    </row>
    <row r="137" spans="1:5">
      <c r="A137" s="282">
        <v>386</v>
      </c>
      <c r="B137" s="283" t="s">
        <v>1440</v>
      </c>
      <c r="C137" s="374" t="str">
        <f>+VLOOKUP($A137,[2]DISTRIBUCIÓN!$A$8:$G$540,5,FALSE)</f>
        <v>Belén Espejo</v>
      </c>
      <c r="D137" s="374" t="str">
        <f>+VLOOKUP($A137,[2]DISTRIBUCIÓN!$A$8:$G$540,6,FALSE)</f>
        <v>2183333 - 1644</v>
      </c>
      <c r="E137" s="374" t="str">
        <f>+VLOOKUP($A137,[2]DISTRIBUCIÓN!$A$8:$G$540,7,FALSE)</f>
        <v>belen.espejo@economiayfinanzas.gob.bo</v>
      </c>
    </row>
    <row r="138" spans="1:5">
      <c r="A138" s="282">
        <v>387</v>
      </c>
      <c r="B138" s="283" t="s">
        <v>1263</v>
      </c>
      <c r="C138" s="374" t="str">
        <f>+VLOOKUP($A138,[2]DISTRIBUCIÓN!$A$8:$G$540,5,FALSE)</f>
        <v>Huascar Nova</v>
      </c>
      <c r="D138" s="374" t="str">
        <f>+VLOOKUP($A138,[2]DISTRIBUCIÓN!$A$8:$G$540,6,FALSE)</f>
        <v>2183333 - 1651</v>
      </c>
      <c r="E138" s="374" t="str">
        <f>+VLOOKUP($A138,[2]DISTRIBUCIÓN!$A$8:$G$540,7,FALSE)</f>
        <v>huascar.nova@economiayfinanzas.gob.bo</v>
      </c>
    </row>
    <row r="139" spans="1:5">
      <c r="A139" s="282">
        <v>388</v>
      </c>
      <c r="B139" s="283" t="s">
        <v>1410</v>
      </c>
      <c r="C139" s="374" t="str">
        <f>+VLOOKUP($A139,[2]DISTRIBUCIÓN!$A$8:$G$540,5,FALSE)</f>
        <v>Jorge Vargas</v>
      </c>
      <c r="D139" s="374" t="str">
        <f>+VLOOKUP($A139,[2]DISTRIBUCIÓN!$A$8:$G$540,6,FALSE)</f>
        <v>2183333 - 1633</v>
      </c>
      <c r="E139" s="374" t="str">
        <f>+VLOOKUP($A139,[2]DISTRIBUCIÓN!$A$8:$G$540,7,FALSE)</f>
        <v>jorge.vargas@economiayfinanzas.gob.bo</v>
      </c>
    </row>
    <row r="140" spans="1:5">
      <c r="A140" s="284">
        <v>389</v>
      </c>
      <c r="B140" s="285" t="s">
        <v>1441</v>
      </c>
      <c r="C140" s="374" t="str">
        <f>+VLOOKUP($A140,[2]DISTRIBUCIÓN!$A$8:$G$540,5,FALSE)</f>
        <v>Belén Espejo</v>
      </c>
      <c r="D140" s="374" t="str">
        <f>+VLOOKUP($A140,[2]DISTRIBUCIÓN!$A$8:$G$540,6,FALSE)</f>
        <v>2183333 - 1644</v>
      </c>
      <c r="E140" s="374" t="str">
        <f>+VLOOKUP($A140,[2]DISTRIBUCIÓN!$A$8:$G$540,7,FALSE)</f>
        <v>belen.espejo@economiayfinanzas.gob.bo</v>
      </c>
    </row>
    <row r="141" spans="1:5">
      <c r="A141" s="282">
        <v>422</v>
      </c>
      <c r="B141" s="283" t="s">
        <v>149</v>
      </c>
      <c r="C141" s="374" t="s">
        <v>1603</v>
      </c>
      <c r="D141" s="374" t="s">
        <v>1620</v>
      </c>
      <c r="E141" s="374" t="s">
        <v>1621</v>
      </c>
    </row>
    <row r="142" spans="1:5">
      <c r="A142" s="282">
        <v>423</v>
      </c>
      <c r="B142" s="283" t="s">
        <v>1442</v>
      </c>
      <c r="C142" s="374" t="str">
        <f>+VLOOKUP($A142,[2]DISTRIBUCIÓN!$A$8:$G$540,5,FALSE)</f>
        <v>José Rivas</v>
      </c>
      <c r="D142" s="374" t="str">
        <f>+VLOOKUP($A142,[2]DISTRIBUCIÓN!$A$8:$G$540,6,FALSE)</f>
        <v>2183333 - 1632</v>
      </c>
      <c r="E142" s="374" t="str">
        <f>+VLOOKUP($A142,[2]DISTRIBUCIÓN!$A$8:$G$540,7,FALSE)</f>
        <v>jose.rivas@economiayfinanzas.gob.bo</v>
      </c>
    </row>
    <row r="143" spans="1:5">
      <c r="A143" s="282">
        <v>513</v>
      </c>
      <c r="B143" s="283" t="s">
        <v>160</v>
      </c>
      <c r="C143" s="374" t="str">
        <f>+VLOOKUP($A143,[2]DISTRIBUCIÓN!$A$8:$G$540,5,FALSE)</f>
        <v>Virginia Huanca</v>
      </c>
      <c r="D143" s="374" t="str">
        <f>+VLOOKUP($A143,[2]DISTRIBUCIÓN!$A$8:$G$540,6,FALSE)</f>
        <v>2183333 - 1636</v>
      </c>
      <c r="E143" s="374" t="str">
        <f>+VLOOKUP($A143,[2]DISTRIBUCIÓN!$A$8:$G$540,7,FALSE)</f>
        <v>virginia.huanca@economiayfinanzas.gob.bo</v>
      </c>
    </row>
    <row r="144" spans="1:5">
      <c r="A144" s="282">
        <v>514</v>
      </c>
      <c r="B144" s="283" t="s">
        <v>161</v>
      </c>
      <c r="C144" s="374" t="str">
        <f>+VLOOKUP($A144,[2]DISTRIBUCIÓN!$A$8:$G$540,5,FALSE)</f>
        <v>Judith Machicado</v>
      </c>
      <c r="D144" s="374" t="str">
        <f>+VLOOKUP($A144,[2]DISTRIBUCIÓN!$A$8:$G$540,6,FALSE)</f>
        <v>2183333 - 1648</v>
      </c>
      <c r="E144" s="374" t="str">
        <f>+VLOOKUP($A144,[2]DISTRIBUCIÓN!$A$8:$G$540,7,FALSE)</f>
        <v>judith.machicado@economiayfinanzas.gob.bo</v>
      </c>
    </row>
    <row r="145" spans="1:5">
      <c r="A145" s="282">
        <v>520</v>
      </c>
      <c r="B145" s="283" t="s">
        <v>1278</v>
      </c>
      <c r="C145" s="374" t="str">
        <f>+VLOOKUP($A145,[2]DISTRIBUCIÓN!$A$8:$G$540,5,FALSE)</f>
        <v>Virginia Huanca</v>
      </c>
      <c r="D145" s="374" t="str">
        <f>+VLOOKUP($A145,[2]DISTRIBUCIÓN!$A$8:$G$540,6,FALSE)</f>
        <v>2183333 - 1636</v>
      </c>
      <c r="E145" s="374" t="str">
        <f>+VLOOKUP($A145,[2]DISTRIBUCIÓN!$A$8:$G$540,7,FALSE)</f>
        <v>virginia.huanca@economiayfinanzas.gob.bo</v>
      </c>
    </row>
    <row r="146" spans="1:5">
      <c r="A146" s="282">
        <v>522</v>
      </c>
      <c r="B146" s="283" t="s">
        <v>163</v>
      </c>
      <c r="C146" s="374" t="str">
        <f>+VLOOKUP($A146,[2]DISTRIBUCIÓN!$A$8:$G$540,5,FALSE)</f>
        <v>Virginia Huanca</v>
      </c>
      <c r="D146" s="374" t="str">
        <f>+VLOOKUP($A146,[2]DISTRIBUCIÓN!$A$8:$G$540,6,FALSE)</f>
        <v>2183333 - 1636</v>
      </c>
      <c r="E146" s="374" t="str">
        <f>+VLOOKUP($A146,[2]DISTRIBUCIÓN!$A$8:$G$540,7,FALSE)</f>
        <v>virginia.huanca@economiayfinanzas.gob.bo</v>
      </c>
    </row>
    <row r="147" spans="1:5">
      <c r="A147" s="282">
        <v>525</v>
      </c>
      <c r="B147" s="283" t="s">
        <v>1443</v>
      </c>
      <c r="C147" s="374" t="str">
        <f>+VLOOKUP($A147,[2]DISTRIBUCIÓN!$A$8:$G$540,5,FALSE)</f>
        <v>Jorge Vargas</v>
      </c>
      <c r="D147" s="374" t="str">
        <f>+VLOOKUP($A147,[2]DISTRIBUCIÓN!$A$8:$G$540,6,FALSE)</f>
        <v>2183333 - 1633</v>
      </c>
      <c r="E147" s="374" t="str">
        <f>+VLOOKUP($A147,[2]DISTRIBUCIÓN!$A$8:$G$540,7,FALSE)</f>
        <v>jorge.vargas@economiayfinanzas.gob.bo</v>
      </c>
    </row>
    <row r="148" spans="1:5">
      <c r="A148" s="282">
        <v>526</v>
      </c>
      <c r="B148" s="283" t="s">
        <v>1444</v>
      </c>
      <c r="C148" s="374" t="str">
        <f>+VLOOKUP($A148,[2]DISTRIBUCIÓN!$A$8:$G$540,5,FALSE)</f>
        <v>Virginia Callisaya</v>
      </c>
      <c r="D148" s="374" t="str">
        <f>+VLOOKUP($A148,[2]DISTRIBUCIÓN!$A$8:$G$540,6,FALSE)</f>
        <v>2183333 - 1645</v>
      </c>
      <c r="E148" s="374" t="str">
        <f>+VLOOKUP($A148,[2]DISTRIBUCIÓN!$A$8:$G$540,7,FALSE)</f>
        <v>virginia.callisaya@economiayfinanzas.gob.bo</v>
      </c>
    </row>
    <row r="149" spans="1:5">
      <c r="A149" s="282">
        <v>548</v>
      </c>
      <c r="B149" s="283" t="s">
        <v>1445</v>
      </c>
      <c r="C149" s="374" t="str">
        <f>+VLOOKUP($A149,[2]DISTRIBUCIÓN!$A$8:$G$540,5,FALSE)</f>
        <v>José Rivas</v>
      </c>
      <c r="D149" s="374" t="str">
        <f>+VLOOKUP($A149,[2]DISTRIBUCIÓN!$A$8:$G$540,6,FALSE)</f>
        <v>2183333 - 1632</v>
      </c>
      <c r="E149" s="374" t="str">
        <f>+VLOOKUP($A149,[2]DISTRIBUCIÓN!$A$8:$G$540,7,FALSE)</f>
        <v>jose.rivas@economiayfinanzas.gob.bo</v>
      </c>
    </row>
    <row r="150" spans="1:5">
      <c r="A150" s="284">
        <v>551</v>
      </c>
      <c r="B150" s="285" t="s">
        <v>165</v>
      </c>
      <c r="C150" s="374" t="str">
        <f>+VLOOKUP($A150,[2]DISTRIBUCIÓN!$A$8:$G$540,5,FALSE)</f>
        <v>Jorge Vargas</v>
      </c>
      <c r="D150" s="374" t="str">
        <f>+VLOOKUP($A150,[2]DISTRIBUCIÓN!$A$8:$G$540,6,FALSE)</f>
        <v>2183333 - 1633</v>
      </c>
      <c r="E150" s="374" t="str">
        <f>+VLOOKUP($A150,[2]DISTRIBUCIÓN!$A$8:$G$540,7,FALSE)</f>
        <v>jorge.vargas@economiayfinanzas.gob.bo</v>
      </c>
    </row>
    <row r="151" spans="1:5">
      <c r="A151" s="282">
        <v>572</v>
      </c>
      <c r="B151" s="283" t="s">
        <v>166</v>
      </c>
      <c r="C151" s="374" t="str">
        <f>+VLOOKUP($A151,[2]DISTRIBUCIÓN!$A$8:$G$540,5,FALSE)</f>
        <v>Virginia Callisaya</v>
      </c>
      <c r="D151" s="374" t="str">
        <f>+VLOOKUP($A151,[2]DISTRIBUCIÓN!$A$8:$G$540,6,FALSE)</f>
        <v>2183333 - 1645</v>
      </c>
      <c r="E151" s="374" t="str">
        <f>+VLOOKUP($A151,[2]DISTRIBUCIÓN!$A$8:$G$540,7,FALSE)</f>
        <v>virginia.callisaya@economiayfinanzas.gob.bo</v>
      </c>
    </row>
    <row r="152" spans="1:5">
      <c r="A152" s="282">
        <v>573</v>
      </c>
      <c r="B152" s="283" t="s">
        <v>1446</v>
      </c>
      <c r="C152" s="374" t="str">
        <f>+VLOOKUP($A152,[2]DISTRIBUCIÓN!$A$8:$G$540,5,FALSE)</f>
        <v>Huascar Nova</v>
      </c>
      <c r="D152" s="374" t="str">
        <f>+VLOOKUP($A152,[2]DISTRIBUCIÓN!$A$8:$G$540,6,FALSE)</f>
        <v>2183333 - 1651</v>
      </c>
      <c r="E152" s="374" t="str">
        <f>+VLOOKUP($A152,[2]DISTRIBUCIÓN!$A$8:$G$540,7,FALSE)</f>
        <v>huascar.nova@economiayfinanzas.gob.bo</v>
      </c>
    </row>
    <row r="153" spans="1:5">
      <c r="A153" s="282">
        <v>576</v>
      </c>
      <c r="B153" s="283" t="s">
        <v>1447</v>
      </c>
      <c r="C153" s="374" t="str">
        <f>+VLOOKUP($A153,[2]DISTRIBUCIÓN!$A$8:$G$540,5,FALSE)</f>
        <v>Rommel Cuba</v>
      </c>
      <c r="D153" s="374" t="str">
        <f>+VLOOKUP($A153,[2]DISTRIBUCIÓN!$A$8:$G$540,6,FALSE)</f>
        <v>2183333 - 1649</v>
      </c>
      <c r="E153" s="374" t="str">
        <f>+VLOOKUP($A153,[2]DISTRIBUCIÓN!$A$8:$G$540,7,FALSE)</f>
        <v>rommel.cuba@economiayfinanzas.gob.bo</v>
      </c>
    </row>
    <row r="154" spans="1:5">
      <c r="A154" s="282">
        <v>578</v>
      </c>
      <c r="B154" s="283" t="s">
        <v>168</v>
      </c>
      <c r="C154" s="374" t="str">
        <f>+VLOOKUP($A154,[2]DISTRIBUCIÓN!$A$8:$G$540,5,FALSE)</f>
        <v>José Rivas</v>
      </c>
      <c r="D154" s="374" t="str">
        <f>+VLOOKUP($A154,[2]DISTRIBUCIÓN!$A$8:$G$540,6,FALSE)</f>
        <v>2183333 - 1632</v>
      </c>
      <c r="E154" s="374" t="str">
        <f>+VLOOKUP($A154,[2]DISTRIBUCIÓN!$A$8:$G$540,7,FALSE)</f>
        <v>jose.rivas@economiayfinanzas.gob.bo</v>
      </c>
    </row>
    <row r="155" spans="1:5">
      <c r="A155" s="282">
        <v>580</v>
      </c>
      <c r="B155" s="283" t="s">
        <v>169</v>
      </c>
      <c r="C155" s="374" t="str">
        <f>+VLOOKUP($A155,[2]DISTRIBUCIÓN!$A$8:$G$540,5,FALSE)</f>
        <v>Huascar Nova</v>
      </c>
      <c r="D155" s="374" t="str">
        <f>+VLOOKUP($A155,[2]DISTRIBUCIÓN!$A$8:$G$540,6,FALSE)</f>
        <v>2183333 - 1651</v>
      </c>
      <c r="E155" s="374" t="str">
        <f>+VLOOKUP($A155,[2]DISTRIBUCIÓN!$A$8:$G$540,7,FALSE)</f>
        <v>huascar.nova@economiayfinanzas.gob.bo</v>
      </c>
    </row>
    <row r="156" spans="1:5">
      <c r="A156" s="282">
        <v>584</v>
      </c>
      <c r="B156" s="283" t="s">
        <v>1448</v>
      </c>
      <c r="C156" s="374" t="s">
        <v>1607</v>
      </c>
      <c r="D156" s="374" t="s">
        <v>1622</v>
      </c>
      <c r="E156" s="374" t="s">
        <v>1623</v>
      </c>
    </row>
    <row r="157" spans="1:5">
      <c r="A157" s="284">
        <v>585</v>
      </c>
      <c r="B157" s="285" t="s">
        <v>1449</v>
      </c>
      <c r="C157" s="374" t="str">
        <f>+VLOOKUP($A157,[2]DISTRIBUCIÓN!$A$8:$G$540,5,FALSE)</f>
        <v>Jorge Vargas</v>
      </c>
      <c r="D157" s="374" t="str">
        <f>+VLOOKUP($A157,[2]DISTRIBUCIÓN!$A$8:$G$540,6,FALSE)</f>
        <v>2183333 - 1633</v>
      </c>
      <c r="E157" s="374" t="str">
        <f>+VLOOKUP($A157,[2]DISTRIBUCIÓN!$A$8:$G$540,7,FALSE)</f>
        <v>jorge.vargas@economiayfinanzas.gob.bo</v>
      </c>
    </row>
    <row r="158" spans="1:5">
      <c r="A158" s="284">
        <v>586</v>
      </c>
      <c r="B158" s="285" t="s">
        <v>172</v>
      </c>
      <c r="C158" s="374" t="str">
        <f>+VLOOKUP($A158,[2]DISTRIBUCIÓN!$A$8:$G$540,5,FALSE)</f>
        <v>Huascar Nova</v>
      </c>
      <c r="D158" s="374" t="str">
        <f>+VLOOKUP($A158,[2]DISTRIBUCIÓN!$A$8:$G$540,6,FALSE)</f>
        <v>2183333 - 1651</v>
      </c>
      <c r="E158" s="374" t="str">
        <f>+VLOOKUP($A158,[2]DISTRIBUCIÓN!$A$8:$G$540,7,FALSE)</f>
        <v>huascar.nova@economiayfinanzas.gob.bo</v>
      </c>
    </row>
    <row r="159" spans="1:5">
      <c r="A159" s="282">
        <v>587</v>
      </c>
      <c r="B159" s="286" t="s">
        <v>1450</v>
      </c>
      <c r="C159" s="374" t="str">
        <f>+VLOOKUP($A159,[2]DISTRIBUCIÓN!$A$8:$G$540,5,FALSE)</f>
        <v>Rommel Cuba</v>
      </c>
      <c r="D159" s="374" t="str">
        <f>+VLOOKUP($A159,[2]DISTRIBUCIÓN!$A$8:$G$540,6,FALSE)</f>
        <v>2183333 - 1649</v>
      </c>
      <c r="E159" s="374" t="str">
        <f>+VLOOKUP($A159,[2]DISTRIBUCIÓN!$A$8:$G$540,7,FALSE)</f>
        <v>rommel.cuba@economiayfinanzas.gob.bo</v>
      </c>
    </row>
    <row r="160" spans="1:5">
      <c r="A160" s="282">
        <v>590</v>
      </c>
      <c r="B160" s="283" t="s">
        <v>1280</v>
      </c>
      <c r="C160" s="374" t="str">
        <f>+VLOOKUP($A160,[2]DISTRIBUCIÓN!$A$8:$G$540,5,FALSE)</f>
        <v>Jeovana Zabala</v>
      </c>
      <c r="D160" s="374" t="str">
        <f>+VLOOKUP($A160,[2]DISTRIBUCIÓN!$A$8:$G$540,6,FALSE)</f>
        <v>2183333 - 1663</v>
      </c>
      <c r="E160" s="374" t="str">
        <f>+VLOOKUP($A160,[2]DISTRIBUCIÓN!$A$8:$G$540,7,FALSE)</f>
        <v>jeovana.zabala@economiayfinanzas.gob.bo</v>
      </c>
    </row>
    <row r="161" spans="1:5">
      <c r="A161" s="282">
        <v>591</v>
      </c>
      <c r="B161" s="283" t="s">
        <v>1451</v>
      </c>
      <c r="C161" s="374" t="str">
        <f>+VLOOKUP($A161,[2]DISTRIBUCIÓN!$A$8:$G$540,5,FALSE)</f>
        <v>Judith Machicado</v>
      </c>
      <c r="D161" s="374" t="str">
        <f>+VLOOKUP($A161,[2]DISTRIBUCIÓN!$A$8:$G$540,6,FALSE)</f>
        <v>2183333 - 1648</v>
      </c>
      <c r="E161" s="374" t="str">
        <f>+VLOOKUP($A161,[2]DISTRIBUCIÓN!$A$8:$G$540,7,FALSE)</f>
        <v>judith.machicado@economiayfinanzas.gob.bo</v>
      </c>
    </row>
    <row r="162" spans="1:5">
      <c r="A162" s="282">
        <v>593</v>
      </c>
      <c r="B162" s="283" t="s">
        <v>1281</v>
      </c>
      <c r="C162" s="374" t="str">
        <f>+VLOOKUP($A162,[2]DISTRIBUCIÓN!$A$8:$G$540,5,FALSE)</f>
        <v>Jorge Vargas</v>
      </c>
      <c r="D162" s="374" t="str">
        <f>+VLOOKUP($A162,[2]DISTRIBUCIÓN!$A$8:$G$540,6,FALSE)</f>
        <v>2183333 - 1633</v>
      </c>
      <c r="E162" s="374" t="str">
        <f>+VLOOKUP($A162,[2]DISTRIBUCIÓN!$A$8:$G$540,7,FALSE)</f>
        <v>jorge.vargas@economiayfinanzas.gob.bo</v>
      </c>
    </row>
    <row r="163" spans="1:5">
      <c r="A163" s="282">
        <v>594</v>
      </c>
      <c r="B163" s="283" t="s">
        <v>88</v>
      </c>
      <c r="C163" s="374" t="str">
        <f>+VLOOKUP($A163,[2]DISTRIBUCIÓN!$A$8:$G$540,5,FALSE)</f>
        <v>Virginia Huanca</v>
      </c>
      <c r="D163" s="374" t="str">
        <f>+VLOOKUP($A163,[2]DISTRIBUCIÓN!$A$8:$G$540,6,FALSE)</f>
        <v>2183333 - 1636</v>
      </c>
      <c r="E163" s="374" t="str">
        <f>+VLOOKUP($A163,[2]DISTRIBUCIÓN!$A$8:$G$540,7,FALSE)</f>
        <v>virginia.huanca@economiayfinanzas.gob.bo</v>
      </c>
    </row>
    <row r="164" spans="1:5">
      <c r="A164" s="282">
        <v>595</v>
      </c>
      <c r="B164" s="283" t="s">
        <v>609</v>
      </c>
      <c r="C164" s="374" t="str">
        <f>+VLOOKUP($A164,[2]DISTRIBUCIÓN!$A$8:$G$540,5,FALSE)</f>
        <v>Virginia Huanca</v>
      </c>
      <c r="D164" s="374" t="str">
        <f>+VLOOKUP($A164,[2]DISTRIBUCIÓN!$A$8:$G$540,6,FALSE)</f>
        <v>2183333 - 1636</v>
      </c>
      <c r="E164" s="374" t="str">
        <f>+VLOOKUP($A164,[2]DISTRIBUCIÓN!$A$8:$G$540,7,FALSE)</f>
        <v>virginia.huanca@economiayfinanzas.gob.bo</v>
      </c>
    </row>
    <row r="165" spans="1:5">
      <c r="A165" s="282">
        <v>596</v>
      </c>
      <c r="B165" s="283" t="s">
        <v>1452</v>
      </c>
      <c r="C165" s="374" t="str">
        <f>+VLOOKUP($A165,[2]DISTRIBUCIÓN!$A$8:$G$540,5,FALSE)</f>
        <v>Guadalupe Challco</v>
      </c>
      <c r="D165" s="374" t="str">
        <f>+VLOOKUP($A165,[2]DISTRIBUCIÓN!$A$8:$G$540,6,FALSE)</f>
        <v>2183333 - 1640</v>
      </c>
      <c r="E165" s="374" t="str">
        <f>+VLOOKUP($A165,[2]DISTRIBUCIÓN!$A$8:$G$540,7,FALSE)</f>
        <v>guadalupe.challco@economiayfinanzas.gob.bo</v>
      </c>
    </row>
    <row r="166" spans="1:5">
      <c r="A166" s="282">
        <v>597</v>
      </c>
      <c r="B166" s="283" t="s">
        <v>673</v>
      </c>
      <c r="C166" s="374" t="str">
        <f>+VLOOKUP($A166,[2]DISTRIBUCIÓN!$A$8:$G$540,5,FALSE)</f>
        <v>José Rivas</v>
      </c>
      <c r="D166" s="374" t="str">
        <f>+VLOOKUP($A166,[2]DISTRIBUCIÓN!$A$8:$G$540,6,FALSE)</f>
        <v>2183333 - 1632</v>
      </c>
      <c r="E166" s="374" t="str">
        <f>+VLOOKUP($A166,[2]DISTRIBUCIÓN!$A$8:$G$540,7,FALSE)</f>
        <v>jose.rivas@economiayfinanzas.gob.bo</v>
      </c>
    </row>
    <row r="167" spans="1:5">
      <c r="A167" s="282">
        <v>598</v>
      </c>
      <c r="B167" s="287" t="s">
        <v>668</v>
      </c>
      <c r="C167" s="374" t="str">
        <f>+VLOOKUP($A167,[2]DISTRIBUCIÓN!$A$8:$G$540,5,FALSE)</f>
        <v>Belén Espejo</v>
      </c>
      <c r="D167" s="374" t="str">
        <f>+VLOOKUP($A167,[2]DISTRIBUCIÓN!$A$8:$G$540,6,FALSE)</f>
        <v>2183333 - 1644</v>
      </c>
      <c r="E167" s="374" t="str">
        <f>+VLOOKUP($A167,[2]DISTRIBUCIÓN!$A$8:$G$540,7,FALSE)</f>
        <v>belen.espejo@economiayfinanzas.gob.bo</v>
      </c>
    </row>
    <row r="168" spans="1:5">
      <c r="A168" s="282">
        <v>599</v>
      </c>
      <c r="B168" s="283" t="s">
        <v>1245</v>
      </c>
      <c r="C168" s="374" t="str">
        <f>+VLOOKUP($A168,[2]DISTRIBUCIÓN!$A$8:$G$540,5,FALSE)</f>
        <v>Belén Espejo</v>
      </c>
      <c r="D168" s="374" t="str">
        <f>+VLOOKUP($A168,[2]DISTRIBUCIÓN!$A$8:$G$540,6,FALSE)</f>
        <v>2183333 - 1644</v>
      </c>
      <c r="E168" s="374" t="str">
        <f>+VLOOKUP($A168,[2]DISTRIBUCIÓN!$A$8:$G$540,7,FALSE)</f>
        <v>belen.espejo@economiayfinanzas.gob.bo</v>
      </c>
    </row>
    <row r="169" spans="1:5">
      <c r="A169" s="282">
        <v>600</v>
      </c>
      <c r="B169" s="283" t="s">
        <v>1282</v>
      </c>
      <c r="C169" s="374" t="str">
        <f>+VLOOKUP($A169,[2]DISTRIBUCIÓN!$A$8:$G$540,5,FALSE)</f>
        <v>Rommel Cuba</v>
      </c>
      <c r="D169" s="374" t="str">
        <f>+VLOOKUP($A169,[2]DISTRIBUCIÓN!$A$8:$G$540,6,FALSE)</f>
        <v>2183333 - 1649</v>
      </c>
      <c r="E169" s="374" t="str">
        <f>+VLOOKUP($A169,[2]DISTRIBUCIÓN!$A$8:$G$540,7,FALSE)</f>
        <v>rommel.cuba@economiayfinanzas.gob.bo</v>
      </c>
    </row>
    <row r="170" spans="1:5">
      <c r="A170" s="282">
        <v>601</v>
      </c>
      <c r="B170" s="283" t="s">
        <v>1453</v>
      </c>
      <c r="C170" s="374" t="str">
        <f>+VLOOKUP($A170,[2]DISTRIBUCIÓN!$A$8:$G$540,5,FALSE)</f>
        <v>Emma Ticonipa</v>
      </c>
      <c r="D170" s="374" t="str">
        <f>+VLOOKUP($A170,[2]DISTRIBUCIÓN!$A$8:$G$540,6,FALSE)</f>
        <v>2183333 - 1635</v>
      </c>
      <c r="E170" s="374" t="str">
        <f>+VLOOKUP($A170,[2]DISTRIBUCIÓN!$A$8:$G$540,7,FALSE)</f>
        <v>emma.ticonipa@economiayfinanzas.gob.bo</v>
      </c>
    </row>
    <row r="171" spans="1:5">
      <c r="A171" s="282">
        <v>633</v>
      </c>
      <c r="B171" s="283" t="s">
        <v>173</v>
      </c>
      <c r="C171" s="374" t="str">
        <f>+VLOOKUP($A171,[2]DISTRIBUCIÓN!$A$8:$G$540,5,FALSE)</f>
        <v>Judith Machicado</v>
      </c>
      <c r="D171" s="374" t="str">
        <f>+VLOOKUP($A171,[2]DISTRIBUCIÓN!$A$8:$G$540,6,FALSE)</f>
        <v>2183333 - 1648</v>
      </c>
      <c r="E171" s="374" t="str">
        <f>+VLOOKUP($A171,[2]DISTRIBUCIÓN!$A$8:$G$540,7,FALSE)</f>
        <v>judith.machicado@economiayfinanzas.gob.bo</v>
      </c>
    </row>
    <row r="172" spans="1:5">
      <c r="A172" s="282">
        <v>650</v>
      </c>
      <c r="B172" s="283" t="s">
        <v>175</v>
      </c>
      <c r="C172" s="374" t="str">
        <f>+VLOOKUP($A172,[2]DISTRIBUCIÓN!$A$8:$G$540,5,FALSE)</f>
        <v>Emma Ticonipa</v>
      </c>
      <c r="D172" s="374" t="str">
        <f>+VLOOKUP($A172,[2]DISTRIBUCIÓN!$A$8:$G$540,6,FALSE)</f>
        <v>2183333 - 1635</v>
      </c>
      <c r="E172" s="374" t="str">
        <f>+VLOOKUP($A172,[2]DISTRIBUCIÓN!$A$8:$G$540,7,FALSE)</f>
        <v>emma.ticonipa@economiayfinanzas.gob.bo</v>
      </c>
    </row>
    <row r="173" spans="1:5">
      <c r="A173" s="282">
        <v>660</v>
      </c>
      <c r="B173" s="283" t="s">
        <v>1454</v>
      </c>
      <c r="C173" s="374" t="str">
        <f>+VLOOKUP($A173,[2]DISTRIBUCIÓN!$A$8:$G$540,5,FALSE)</f>
        <v>Virginia Huanca</v>
      </c>
      <c r="D173" s="374" t="str">
        <f>+VLOOKUP($A173,[2]DISTRIBUCIÓN!$A$8:$G$540,6,FALSE)</f>
        <v>2183333 - 1636</v>
      </c>
      <c r="E173" s="374" t="str">
        <f>+VLOOKUP($A173,[2]DISTRIBUCIÓN!$A$8:$G$540,7,FALSE)</f>
        <v>virginia.huanca@economiayfinanzas.gob.bo</v>
      </c>
    </row>
    <row r="174" spans="1:5">
      <c r="A174" s="282">
        <v>661</v>
      </c>
      <c r="B174" s="283" t="s">
        <v>177</v>
      </c>
      <c r="C174" s="374" t="s">
        <v>1602</v>
      </c>
      <c r="D174" s="374" t="s">
        <v>1616</v>
      </c>
      <c r="E174" s="374" t="s">
        <v>1617</v>
      </c>
    </row>
    <row r="175" spans="1:5">
      <c r="A175" s="282">
        <v>670</v>
      </c>
      <c r="B175" s="283" t="s">
        <v>178</v>
      </c>
      <c r="C175" s="374" t="s">
        <v>1608</v>
      </c>
      <c r="D175" s="374" t="s">
        <v>1612</v>
      </c>
      <c r="E175" s="374" t="s">
        <v>1613</v>
      </c>
    </row>
    <row r="176" spans="1:5">
      <c r="A176" s="282">
        <v>680</v>
      </c>
      <c r="B176" s="283" t="s">
        <v>1455</v>
      </c>
      <c r="C176" s="374" t="str">
        <f>+VLOOKUP($A176,[2]DISTRIBUCIÓN!$A$8:$G$540,5,FALSE)</f>
        <v>Belén Espejo</v>
      </c>
      <c r="D176" s="374" t="str">
        <f>+VLOOKUP($A176,[2]DISTRIBUCIÓN!$A$8:$G$540,6,FALSE)</f>
        <v>2183333 - 1644</v>
      </c>
      <c r="E176" s="374" t="str">
        <f>+VLOOKUP($A176,[2]DISTRIBUCIÓN!$A$8:$G$540,7,FALSE)</f>
        <v>belen.espejo@economiayfinanzas.gob.bo</v>
      </c>
    </row>
    <row r="177" spans="1:5">
      <c r="A177" s="282">
        <v>681</v>
      </c>
      <c r="B177" s="283" t="s">
        <v>1456</v>
      </c>
      <c r="C177" s="374" t="s">
        <v>1609</v>
      </c>
      <c r="D177" s="374" t="s">
        <v>1624</v>
      </c>
      <c r="E177" s="374" t="s">
        <v>1625</v>
      </c>
    </row>
    <row r="178" spans="1:5">
      <c r="A178" s="282">
        <v>682</v>
      </c>
      <c r="B178" s="283" t="s">
        <v>1457</v>
      </c>
      <c r="C178" s="374" t="str">
        <f>+VLOOKUP($A178,[2]DISTRIBUCIÓN!$A$8:$G$540,5,FALSE)</f>
        <v>Jeovana Zabala</v>
      </c>
      <c r="D178" s="374" t="str">
        <f>+VLOOKUP($A178,[2]DISTRIBUCIÓN!$A$8:$G$540,6,FALSE)</f>
        <v>2183333 - 1663</v>
      </c>
      <c r="E178" s="374" t="str">
        <f>+VLOOKUP($A178,[2]DISTRIBUCIÓN!$A$8:$G$540,7,FALSE)</f>
        <v>jeovana.zabala@economiayfinanzas.gob.bo</v>
      </c>
    </row>
    <row r="179" spans="1:5">
      <c r="A179" s="282">
        <v>683</v>
      </c>
      <c r="B179" s="283" t="s">
        <v>1458</v>
      </c>
      <c r="C179" s="374" t="s">
        <v>1606</v>
      </c>
      <c r="D179" s="374" t="s">
        <v>1610</v>
      </c>
      <c r="E179" s="374" t="s">
        <v>1611</v>
      </c>
    </row>
    <row r="180" spans="1:5">
      <c r="A180" s="282">
        <v>802</v>
      </c>
      <c r="B180" s="283" t="s">
        <v>184</v>
      </c>
      <c r="C180" s="374" t="str">
        <f>+VLOOKUP($A180,[2]DISTRIBUCIÓN!$A$8:$G$540,5,FALSE)</f>
        <v>Judith Machicado</v>
      </c>
      <c r="D180" s="374" t="str">
        <f>+VLOOKUP($A180,[2]DISTRIBUCIÓN!$A$8:$G$540,6,FALSE)</f>
        <v>2183333 - 1648</v>
      </c>
      <c r="E180" s="374" t="str">
        <f>+VLOOKUP($A180,[2]DISTRIBUCIÓN!$A$8:$G$540,7,FALSE)</f>
        <v>judith.machicado@economiayfinanzas.gob.bo</v>
      </c>
    </row>
    <row r="181" spans="1:5">
      <c r="A181" s="282">
        <v>862</v>
      </c>
      <c r="B181" s="283" t="s">
        <v>187</v>
      </c>
      <c r="C181" s="374" t="s">
        <v>1607</v>
      </c>
      <c r="D181" s="374" t="s">
        <v>1622</v>
      </c>
      <c r="E181" s="374" t="s">
        <v>1623</v>
      </c>
    </row>
    <row r="182" spans="1:5">
      <c r="A182" s="282">
        <v>865</v>
      </c>
      <c r="B182" s="283" t="s">
        <v>1459</v>
      </c>
      <c r="C182" s="374" t="str">
        <f>+VLOOKUP($A182,[2]DISTRIBUCIÓN!$A$8:$G$540,5,FALSE)</f>
        <v>Judith Machicado</v>
      </c>
      <c r="D182" s="374" t="str">
        <f>+VLOOKUP($A182,[2]DISTRIBUCIÓN!$A$8:$G$540,6,FALSE)</f>
        <v>2183333 - 1648</v>
      </c>
      <c r="E182" s="374" t="str">
        <f>+VLOOKUP($A182,[2]DISTRIBUCIÓN!$A$8:$G$540,7,FALSE)</f>
        <v>judith.machicado@economiayfinanzas.gob.bo</v>
      </c>
    </row>
    <row r="183" spans="1:5">
      <c r="A183" s="282">
        <v>867</v>
      </c>
      <c r="B183" s="283" t="s">
        <v>189</v>
      </c>
      <c r="C183" s="374" t="str">
        <f>+VLOOKUP($A183,[2]DISTRIBUCIÓN!$A$8:$G$540,5,FALSE)</f>
        <v>Judith Machicado</v>
      </c>
      <c r="D183" s="374" t="str">
        <f>+VLOOKUP($A183,[2]DISTRIBUCIÓN!$A$8:$G$540,6,FALSE)</f>
        <v>2183333 - 1648</v>
      </c>
      <c r="E183" s="374" t="str">
        <f>+VLOOKUP($A183,[2]DISTRIBUCIÓN!$A$8:$G$540,7,FALSE)</f>
        <v>judith.machicado@economiayfinanzas.gob.bo</v>
      </c>
    </row>
    <row r="184" spans="1:5">
      <c r="A184" s="282">
        <v>901</v>
      </c>
      <c r="B184" s="283" t="s">
        <v>190</v>
      </c>
      <c r="C184" s="374" t="str">
        <f>+VLOOKUP($A184,[2]DISTRIBUCIÓN!$A$8:$G$540,5,FALSE)</f>
        <v>Belén Espejo</v>
      </c>
      <c r="D184" s="374" t="str">
        <f>+VLOOKUP($A184,[2]DISTRIBUCIÓN!$A$8:$G$540,6,FALSE)</f>
        <v>2183333 - 1644</v>
      </c>
      <c r="E184" s="374" t="str">
        <f>+VLOOKUP($A184,[2]DISTRIBUCIÓN!$A$8:$G$540,7,FALSE)</f>
        <v>belen.espejo@economiayfinanzas.gob.bo</v>
      </c>
    </row>
    <row r="185" spans="1:5">
      <c r="A185" s="282">
        <v>902</v>
      </c>
      <c r="B185" s="283" t="s">
        <v>191</v>
      </c>
      <c r="C185" s="374" t="str">
        <f>+VLOOKUP($A185,[2]DISTRIBUCIÓN!$A$8:$G$540,5,FALSE)</f>
        <v>Belén Espejo</v>
      </c>
      <c r="D185" s="374" t="str">
        <f>+VLOOKUP($A185,[2]DISTRIBUCIÓN!$A$8:$G$540,6,FALSE)</f>
        <v>2183333 - 1644</v>
      </c>
      <c r="E185" s="374" t="str">
        <f>+VLOOKUP($A185,[2]DISTRIBUCIÓN!$A$8:$G$540,7,FALSE)</f>
        <v>belen.espejo@economiayfinanzas.gob.bo</v>
      </c>
    </row>
    <row r="186" spans="1:5">
      <c r="A186" s="282">
        <v>903</v>
      </c>
      <c r="B186" s="283" t="s">
        <v>192</v>
      </c>
      <c r="C186" s="374" t="str">
        <f>+VLOOKUP($A186,[2]DISTRIBUCIÓN!$A$8:$G$540,5,FALSE)</f>
        <v>Belén Espejo</v>
      </c>
      <c r="D186" s="374" t="str">
        <f>+VLOOKUP($A186,[2]DISTRIBUCIÓN!$A$8:$G$540,6,FALSE)</f>
        <v>2183333 - 1644</v>
      </c>
      <c r="E186" s="374" t="str">
        <f>+VLOOKUP($A186,[2]DISTRIBUCIÓN!$A$8:$G$540,7,FALSE)</f>
        <v>belen.espejo@economiayfinanzas.gob.bo</v>
      </c>
    </row>
    <row r="187" spans="1:5">
      <c r="A187" s="282">
        <v>904</v>
      </c>
      <c r="B187" s="283" t="s">
        <v>193</v>
      </c>
      <c r="C187" s="374" t="str">
        <f>+VLOOKUP($A187,[2]DISTRIBUCIÓN!$A$8:$G$540,5,FALSE)</f>
        <v>Belén Espejo</v>
      </c>
      <c r="D187" s="374" t="str">
        <f>+VLOOKUP($A187,[2]DISTRIBUCIÓN!$A$8:$G$540,6,FALSE)</f>
        <v>2183333 - 1644</v>
      </c>
      <c r="E187" s="374" t="str">
        <f>+VLOOKUP($A187,[2]DISTRIBUCIÓN!$A$8:$G$540,7,FALSE)</f>
        <v>belen.espejo@economiayfinanzas.gob.bo</v>
      </c>
    </row>
    <row r="188" spans="1:5">
      <c r="A188" s="282">
        <v>905</v>
      </c>
      <c r="B188" s="283" t="s">
        <v>194</v>
      </c>
      <c r="C188" s="374" t="str">
        <f>+VLOOKUP($A188,[2]DISTRIBUCIÓN!$A$8:$G$540,5,FALSE)</f>
        <v>Belén Espejo</v>
      </c>
      <c r="D188" s="374" t="str">
        <f>+VLOOKUP($A188,[2]DISTRIBUCIÓN!$A$8:$G$540,6,FALSE)</f>
        <v>2183333 - 1644</v>
      </c>
      <c r="E188" s="374" t="str">
        <f>+VLOOKUP($A188,[2]DISTRIBUCIÓN!$A$8:$G$540,7,FALSE)</f>
        <v>belen.espejo@economiayfinanzas.gob.bo</v>
      </c>
    </row>
    <row r="189" spans="1:5">
      <c r="A189" s="282">
        <v>906</v>
      </c>
      <c r="B189" s="283" t="s">
        <v>195</v>
      </c>
      <c r="C189" s="374" t="str">
        <f>+VLOOKUP($A189,[2]DISTRIBUCIÓN!$A$8:$G$540,5,FALSE)</f>
        <v>Belén Espejo</v>
      </c>
      <c r="D189" s="374" t="str">
        <f>+VLOOKUP($A189,[2]DISTRIBUCIÓN!$A$8:$G$540,6,FALSE)</f>
        <v>2183333 - 1644</v>
      </c>
      <c r="E189" s="374" t="str">
        <f>+VLOOKUP($A189,[2]DISTRIBUCIÓN!$A$8:$G$540,7,FALSE)</f>
        <v>belen.espejo@economiayfinanzas.gob.bo</v>
      </c>
    </row>
    <row r="190" spans="1:5">
      <c r="A190" s="282">
        <v>907</v>
      </c>
      <c r="B190" s="283" t="s">
        <v>196</v>
      </c>
      <c r="C190" s="374" t="str">
        <f>+VLOOKUP($A190,[2]DISTRIBUCIÓN!$A$8:$G$540,5,FALSE)</f>
        <v>Belén Espejo</v>
      </c>
      <c r="D190" s="374" t="str">
        <f>+VLOOKUP($A190,[2]DISTRIBUCIÓN!$A$8:$G$540,6,FALSE)</f>
        <v>2183333 - 1644</v>
      </c>
      <c r="E190" s="374" t="str">
        <f>+VLOOKUP($A190,[2]DISTRIBUCIÓN!$A$8:$G$540,7,FALSE)</f>
        <v>belen.espejo@economiayfinanzas.gob.bo</v>
      </c>
    </row>
    <row r="191" spans="1:5">
      <c r="A191" s="282">
        <v>908</v>
      </c>
      <c r="B191" s="283" t="s">
        <v>197</v>
      </c>
      <c r="C191" s="374" t="str">
        <f>+VLOOKUP($A191,[2]DISTRIBUCIÓN!$A$8:$G$540,5,FALSE)</f>
        <v>Belén Espejo</v>
      </c>
      <c r="D191" s="374" t="str">
        <f>+VLOOKUP($A191,[2]DISTRIBUCIÓN!$A$8:$G$540,6,FALSE)</f>
        <v>2183333 - 1644</v>
      </c>
      <c r="E191" s="374" t="str">
        <f>+VLOOKUP($A191,[2]DISTRIBUCIÓN!$A$8:$G$540,7,FALSE)</f>
        <v>belen.espejo@economiayfinanzas.gob.bo</v>
      </c>
    </row>
    <row r="192" spans="1:5">
      <c r="A192" s="282">
        <v>909</v>
      </c>
      <c r="B192" s="283" t="s">
        <v>198</v>
      </c>
      <c r="C192" s="374" t="str">
        <f>+VLOOKUP($A192,[2]DISTRIBUCIÓN!$A$8:$G$540,5,FALSE)</f>
        <v>Belén Espejo</v>
      </c>
      <c r="D192" s="374" t="str">
        <f>+VLOOKUP($A192,[2]DISTRIBUCIÓN!$A$8:$G$540,6,FALSE)</f>
        <v>2183333 - 1644</v>
      </c>
      <c r="E192" s="374" t="str">
        <f>+VLOOKUP($A192,[2]DISTRIBUCIÓN!$A$8:$G$540,7,FALSE)</f>
        <v>belen.espejo@economiayfinanzas.gob.bo</v>
      </c>
    </row>
    <row r="193" spans="1:5">
      <c r="A193" s="282">
        <v>1101</v>
      </c>
      <c r="B193" s="283" t="s">
        <v>200</v>
      </c>
      <c r="C193" s="374" t="str">
        <f>+VLOOKUP($A193,[2]DISTRIBUCIÓN!$A$8:$G$540,5,FALSE)</f>
        <v>Emma Ticonipa</v>
      </c>
      <c r="D193" s="374" t="str">
        <f>+VLOOKUP($A193,[2]DISTRIBUCIÓN!$A$8:$G$540,6,FALSE)</f>
        <v>2183333 - 1635</v>
      </c>
      <c r="E193" s="374" t="str">
        <f>+VLOOKUP($A193,[2]DISTRIBUCIÓN!$A$8:$G$540,7,FALSE)</f>
        <v>emma.ticonipa@economiayfinanzas.gob.bo</v>
      </c>
    </row>
    <row r="194" spans="1:5">
      <c r="A194" s="282">
        <v>1102</v>
      </c>
      <c r="B194" s="283" t="s">
        <v>201</v>
      </c>
      <c r="C194" s="374" t="str">
        <f>+VLOOKUP($A194,[2]DISTRIBUCIÓN!$A$8:$G$540,5,FALSE)</f>
        <v>Emma Ticonipa</v>
      </c>
      <c r="D194" s="374" t="str">
        <f>+VLOOKUP($A194,[2]DISTRIBUCIÓN!$A$8:$G$540,6,FALSE)</f>
        <v>2183333 - 1635</v>
      </c>
      <c r="E194" s="374" t="str">
        <f>+VLOOKUP($A194,[2]DISTRIBUCIÓN!$A$8:$G$540,7,FALSE)</f>
        <v>emma.ticonipa@economiayfinanzas.gob.bo</v>
      </c>
    </row>
    <row r="195" spans="1:5">
      <c r="A195" s="282">
        <v>1103</v>
      </c>
      <c r="B195" s="283" t="s">
        <v>202</v>
      </c>
      <c r="C195" s="374" t="str">
        <f>+VLOOKUP($A195,[2]DISTRIBUCIÓN!$A$8:$G$540,5,FALSE)</f>
        <v>Emma Ticonipa</v>
      </c>
      <c r="D195" s="374" t="str">
        <f>+VLOOKUP($A195,[2]DISTRIBUCIÓN!$A$8:$G$540,6,FALSE)</f>
        <v>2183333 - 1635</v>
      </c>
      <c r="E195" s="374" t="str">
        <f>+VLOOKUP($A195,[2]DISTRIBUCIÓN!$A$8:$G$540,7,FALSE)</f>
        <v>emma.ticonipa@economiayfinanzas.gob.bo</v>
      </c>
    </row>
    <row r="196" spans="1:5">
      <c r="A196" s="282">
        <v>1104</v>
      </c>
      <c r="B196" s="283" t="s">
        <v>203</v>
      </c>
      <c r="C196" s="374" t="str">
        <f>+VLOOKUP($A196,[2]DISTRIBUCIÓN!$A$8:$G$540,5,FALSE)</f>
        <v>Emma Ticonipa</v>
      </c>
      <c r="D196" s="374" t="str">
        <f>+VLOOKUP($A196,[2]DISTRIBUCIÓN!$A$8:$G$540,6,FALSE)</f>
        <v>2183333 - 1635</v>
      </c>
      <c r="E196" s="374" t="str">
        <f>+VLOOKUP($A196,[2]DISTRIBUCIÓN!$A$8:$G$540,7,FALSE)</f>
        <v>emma.ticonipa@economiayfinanzas.gob.bo</v>
      </c>
    </row>
    <row r="197" spans="1:5">
      <c r="A197" s="282">
        <v>1105</v>
      </c>
      <c r="B197" s="283" t="s">
        <v>204</v>
      </c>
      <c r="C197" s="374" t="str">
        <f>+VLOOKUP($A197,[2]DISTRIBUCIÓN!$A$8:$G$540,5,FALSE)</f>
        <v>Emma Ticonipa</v>
      </c>
      <c r="D197" s="374" t="str">
        <f>+VLOOKUP($A197,[2]DISTRIBUCIÓN!$A$8:$G$540,6,FALSE)</f>
        <v>2183333 - 1635</v>
      </c>
      <c r="E197" s="374" t="str">
        <f>+VLOOKUP($A197,[2]DISTRIBUCIÓN!$A$8:$G$540,7,FALSE)</f>
        <v>emma.ticonipa@economiayfinanzas.gob.bo</v>
      </c>
    </row>
    <row r="198" spans="1:5">
      <c r="A198" s="282">
        <v>1106</v>
      </c>
      <c r="B198" s="283" t="s">
        <v>205</v>
      </c>
      <c r="C198" s="374" t="str">
        <f>+VLOOKUP($A198,[2]DISTRIBUCIÓN!$A$8:$G$540,5,FALSE)</f>
        <v>Emma Ticonipa</v>
      </c>
      <c r="D198" s="374" t="str">
        <f>+VLOOKUP($A198,[2]DISTRIBUCIÓN!$A$8:$G$540,6,FALSE)</f>
        <v>2183333 - 1635</v>
      </c>
      <c r="E198" s="374" t="str">
        <f>+VLOOKUP($A198,[2]DISTRIBUCIÓN!$A$8:$G$540,7,FALSE)</f>
        <v>emma.ticonipa@economiayfinanzas.gob.bo</v>
      </c>
    </row>
    <row r="199" spans="1:5">
      <c r="A199" s="282">
        <v>1107</v>
      </c>
      <c r="B199" s="283" t="s">
        <v>206</v>
      </c>
      <c r="C199" s="374" t="str">
        <f>+VLOOKUP($A199,[2]DISTRIBUCIÓN!$A$8:$G$540,5,FALSE)</f>
        <v>Emma Ticonipa</v>
      </c>
      <c r="D199" s="374" t="str">
        <f>+VLOOKUP($A199,[2]DISTRIBUCIÓN!$A$8:$G$540,6,FALSE)</f>
        <v>2183333 - 1635</v>
      </c>
      <c r="E199" s="374" t="str">
        <f>+VLOOKUP($A199,[2]DISTRIBUCIÓN!$A$8:$G$540,7,FALSE)</f>
        <v>emma.ticonipa@economiayfinanzas.gob.bo</v>
      </c>
    </row>
    <row r="200" spans="1:5">
      <c r="A200" s="282">
        <v>1108</v>
      </c>
      <c r="B200" s="283" t="s">
        <v>207</v>
      </c>
      <c r="C200" s="374" t="str">
        <f>+VLOOKUP($A200,[2]DISTRIBUCIÓN!$A$8:$G$540,5,FALSE)</f>
        <v>Emma Ticonipa</v>
      </c>
      <c r="D200" s="374" t="str">
        <f>+VLOOKUP($A200,[2]DISTRIBUCIÓN!$A$8:$G$540,6,FALSE)</f>
        <v>2183333 - 1635</v>
      </c>
      <c r="E200" s="374" t="str">
        <f>+VLOOKUP($A200,[2]DISTRIBUCIÓN!$A$8:$G$540,7,FALSE)</f>
        <v>emma.ticonipa@economiayfinanzas.gob.bo</v>
      </c>
    </row>
    <row r="201" spans="1:5">
      <c r="A201" s="282">
        <v>1109</v>
      </c>
      <c r="B201" s="283" t="s">
        <v>208</v>
      </c>
      <c r="C201" s="374" t="str">
        <f>+VLOOKUP($A201,[2]DISTRIBUCIÓN!$A$8:$G$540,5,FALSE)</f>
        <v>Emma Ticonipa</v>
      </c>
      <c r="D201" s="374" t="str">
        <f>+VLOOKUP($A201,[2]DISTRIBUCIÓN!$A$8:$G$540,6,FALSE)</f>
        <v>2183333 - 1635</v>
      </c>
      <c r="E201" s="374" t="str">
        <f>+VLOOKUP($A201,[2]DISTRIBUCIÓN!$A$8:$G$540,7,FALSE)</f>
        <v>emma.ticonipa@economiayfinanzas.gob.bo</v>
      </c>
    </row>
    <row r="202" spans="1:5">
      <c r="A202" s="282">
        <v>1110</v>
      </c>
      <c r="B202" s="283" t="s">
        <v>209</v>
      </c>
      <c r="C202" s="374" t="str">
        <f>+VLOOKUP($A202,[2]DISTRIBUCIÓN!$A$8:$G$540,5,FALSE)</f>
        <v>Emma Ticonipa</v>
      </c>
      <c r="D202" s="374" t="str">
        <f>+VLOOKUP($A202,[2]DISTRIBUCIÓN!$A$8:$G$540,6,FALSE)</f>
        <v>2183333 - 1635</v>
      </c>
      <c r="E202" s="374" t="str">
        <f>+VLOOKUP($A202,[2]DISTRIBUCIÓN!$A$8:$G$540,7,FALSE)</f>
        <v>emma.ticonipa@economiayfinanzas.gob.bo</v>
      </c>
    </row>
    <row r="203" spans="1:5">
      <c r="A203" s="282">
        <v>1111</v>
      </c>
      <c r="B203" s="283" t="s">
        <v>210</v>
      </c>
      <c r="C203" s="374" t="str">
        <f>+VLOOKUP($A203,[2]DISTRIBUCIÓN!$A$8:$G$540,5,FALSE)</f>
        <v>Emma Ticonipa</v>
      </c>
      <c r="D203" s="374" t="str">
        <f>+VLOOKUP($A203,[2]DISTRIBUCIÓN!$A$8:$G$540,6,FALSE)</f>
        <v>2183333 - 1635</v>
      </c>
      <c r="E203" s="374" t="str">
        <f>+VLOOKUP($A203,[2]DISTRIBUCIÓN!$A$8:$G$540,7,FALSE)</f>
        <v>emma.ticonipa@economiayfinanzas.gob.bo</v>
      </c>
    </row>
    <row r="204" spans="1:5">
      <c r="A204" s="282">
        <v>1112</v>
      </c>
      <c r="B204" s="283" t="s">
        <v>211</v>
      </c>
      <c r="C204" s="374" t="str">
        <f>+VLOOKUP($A204,[2]DISTRIBUCIÓN!$A$8:$G$540,5,FALSE)</f>
        <v>Emma Ticonipa</v>
      </c>
      <c r="D204" s="374" t="str">
        <f>+VLOOKUP($A204,[2]DISTRIBUCIÓN!$A$8:$G$540,6,FALSE)</f>
        <v>2183333 - 1635</v>
      </c>
      <c r="E204" s="374" t="str">
        <f>+VLOOKUP($A204,[2]DISTRIBUCIÓN!$A$8:$G$540,7,FALSE)</f>
        <v>emma.ticonipa@economiayfinanzas.gob.bo</v>
      </c>
    </row>
    <row r="205" spans="1:5">
      <c r="A205" s="282">
        <v>1113</v>
      </c>
      <c r="B205" s="283" t="s">
        <v>212</v>
      </c>
      <c r="C205" s="374" t="str">
        <f>+VLOOKUP($A205,[2]DISTRIBUCIÓN!$A$8:$G$540,5,FALSE)</f>
        <v>Emma Ticonipa</v>
      </c>
      <c r="D205" s="374" t="str">
        <f>+VLOOKUP($A205,[2]DISTRIBUCIÓN!$A$8:$G$540,6,FALSE)</f>
        <v>2183333 - 1635</v>
      </c>
      <c r="E205" s="374" t="str">
        <f>+VLOOKUP($A205,[2]DISTRIBUCIÓN!$A$8:$G$540,7,FALSE)</f>
        <v>emma.ticonipa@economiayfinanzas.gob.bo</v>
      </c>
    </row>
    <row r="206" spans="1:5">
      <c r="A206" s="282">
        <v>1114</v>
      </c>
      <c r="B206" s="283" t="s">
        <v>1374</v>
      </c>
      <c r="C206" s="374" t="str">
        <f>+VLOOKUP($A206,[2]DISTRIBUCIÓN!$A$8:$G$540,5,FALSE)</f>
        <v>Emma Ticonipa</v>
      </c>
      <c r="D206" s="374" t="str">
        <f>+VLOOKUP($A206,[2]DISTRIBUCIÓN!$A$8:$G$540,6,FALSE)</f>
        <v>2183333 - 1635</v>
      </c>
      <c r="E206" s="374" t="str">
        <f>+VLOOKUP($A206,[2]DISTRIBUCIÓN!$A$8:$G$540,7,FALSE)</f>
        <v>emma.ticonipa@economiayfinanzas.gob.bo</v>
      </c>
    </row>
    <row r="207" spans="1:5">
      <c r="A207" s="282">
        <v>1115</v>
      </c>
      <c r="B207" s="283" t="s">
        <v>213</v>
      </c>
      <c r="C207" s="374" t="str">
        <f>+VLOOKUP($A207,[2]DISTRIBUCIÓN!$A$8:$G$540,5,FALSE)</f>
        <v>Emma Ticonipa</v>
      </c>
      <c r="D207" s="374" t="str">
        <f>+VLOOKUP($A207,[2]DISTRIBUCIÓN!$A$8:$G$540,6,FALSE)</f>
        <v>2183333 - 1635</v>
      </c>
      <c r="E207" s="374" t="str">
        <f>+VLOOKUP($A207,[2]DISTRIBUCIÓN!$A$8:$G$540,7,FALSE)</f>
        <v>emma.ticonipa@economiayfinanzas.gob.bo</v>
      </c>
    </row>
    <row r="208" spans="1:5">
      <c r="A208" s="282">
        <v>1116</v>
      </c>
      <c r="B208" s="283" t="s">
        <v>214</v>
      </c>
      <c r="C208" s="374" t="str">
        <f>+VLOOKUP($A208,[2]DISTRIBUCIÓN!$A$8:$G$540,5,FALSE)</f>
        <v>Emma Ticonipa</v>
      </c>
      <c r="D208" s="374" t="str">
        <f>+VLOOKUP($A208,[2]DISTRIBUCIÓN!$A$8:$G$540,6,FALSE)</f>
        <v>2183333 - 1635</v>
      </c>
      <c r="E208" s="374" t="str">
        <f>+VLOOKUP($A208,[2]DISTRIBUCIÓN!$A$8:$G$540,7,FALSE)</f>
        <v>emma.ticonipa@economiayfinanzas.gob.bo</v>
      </c>
    </row>
    <row r="209" spans="1:5">
      <c r="A209" s="282">
        <v>1117</v>
      </c>
      <c r="B209" s="283" t="s">
        <v>215</v>
      </c>
      <c r="C209" s="374" t="str">
        <f>+VLOOKUP($A209,[2]DISTRIBUCIÓN!$A$8:$G$540,5,FALSE)</f>
        <v>Emma Ticonipa</v>
      </c>
      <c r="D209" s="374" t="str">
        <f>+VLOOKUP($A209,[2]DISTRIBUCIÓN!$A$8:$G$540,6,FALSE)</f>
        <v>2183333 - 1635</v>
      </c>
      <c r="E209" s="374" t="str">
        <f>+VLOOKUP($A209,[2]DISTRIBUCIÓN!$A$8:$G$540,7,FALSE)</f>
        <v>emma.ticonipa@economiayfinanzas.gob.bo</v>
      </c>
    </row>
    <row r="210" spans="1:5">
      <c r="A210" s="282">
        <v>1118</v>
      </c>
      <c r="B210" s="283" t="s">
        <v>216</v>
      </c>
      <c r="C210" s="374" t="str">
        <f>+VLOOKUP($A210,[2]DISTRIBUCIÓN!$A$8:$G$540,5,FALSE)</f>
        <v>Emma Ticonipa</v>
      </c>
      <c r="D210" s="374" t="str">
        <f>+VLOOKUP($A210,[2]DISTRIBUCIÓN!$A$8:$G$540,6,FALSE)</f>
        <v>2183333 - 1635</v>
      </c>
      <c r="E210" s="374" t="str">
        <f>+VLOOKUP($A210,[2]DISTRIBUCIÓN!$A$8:$G$540,7,FALSE)</f>
        <v>emma.ticonipa@economiayfinanzas.gob.bo</v>
      </c>
    </row>
    <row r="211" spans="1:5">
      <c r="A211" s="282">
        <v>1119</v>
      </c>
      <c r="B211" s="283" t="s">
        <v>217</v>
      </c>
      <c r="C211" s="374" t="str">
        <f>+VLOOKUP($A211,[2]DISTRIBUCIÓN!$A$8:$G$540,5,FALSE)</f>
        <v>Emma Ticonipa</v>
      </c>
      <c r="D211" s="374" t="str">
        <f>+VLOOKUP($A211,[2]DISTRIBUCIÓN!$A$8:$G$540,6,FALSE)</f>
        <v>2183333 - 1635</v>
      </c>
      <c r="E211" s="374" t="str">
        <f>+VLOOKUP($A211,[2]DISTRIBUCIÓN!$A$8:$G$540,7,FALSE)</f>
        <v>emma.ticonipa@economiayfinanzas.gob.bo</v>
      </c>
    </row>
    <row r="212" spans="1:5">
      <c r="A212" s="282">
        <v>1120</v>
      </c>
      <c r="B212" s="283" t="s">
        <v>218</v>
      </c>
      <c r="C212" s="374" t="str">
        <f>+VLOOKUP($A212,[2]DISTRIBUCIÓN!$A$8:$G$540,5,FALSE)</f>
        <v>Emma Ticonipa</v>
      </c>
      <c r="D212" s="374" t="str">
        <f>+VLOOKUP($A212,[2]DISTRIBUCIÓN!$A$8:$G$540,6,FALSE)</f>
        <v>2183333 - 1635</v>
      </c>
      <c r="E212" s="374" t="str">
        <f>+VLOOKUP($A212,[2]DISTRIBUCIÓN!$A$8:$G$540,7,FALSE)</f>
        <v>emma.ticonipa@economiayfinanzas.gob.bo</v>
      </c>
    </row>
    <row r="213" spans="1:5">
      <c r="A213" s="282">
        <v>1121</v>
      </c>
      <c r="B213" s="283" t="s">
        <v>219</v>
      </c>
      <c r="C213" s="374" t="str">
        <f>+VLOOKUP($A213,[2]DISTRIBUCIÓN!$A$8:$G$540,5,FALSE)</f>
        <v>Emma Ticonipa</v>
      </c>
      <c r="D213" s="374" t="str">
        <f>+VLOOKUP($A213,[2]DISTRIBUCIÓN!$A$8:$G$540,6,FALSE)</f>
        <v>2183333 - 1635</v>
      </c>
      <c r="E213" s="374" t="str">
        <f>+VLOOKUP($A213,[2]DISTRIBUCIÓN!$A$8:$G$540,7,FALSE)</f>
        <v>emma.ticonipa@economiayfinanzas.gob.bo</v>
      </c>
    </row>
    <row r="214" spans="1:5">
      <c r="A214" s="282">
        <v>1122</v>
      </c>
      <c r="B214" s="283" t="s">
        <v>220</v>
      </c>
      <c r="C214" s="374" t="str">
        <f>+VLOOKUP($A214,[2]DISTRIBUCIÓN!$A$8:$G$540,5,FALSE)</f>
        <v>Emma Ticonipa</v>
      </c>
      <c r="D214" s="374" t="str">
        <f>+VLOOKUP($A214,[2]DISTRIBUCIÓN!$A$8:$G$540,6,FALSE)</f>
        <v>2183333 - 1635</v>
      </c>
      <c r="E214" s="374" t="str">
        <f>+VLOOKUP($A214,[2]DISTRIBUCIÓN!$A$8:$G$540,7,FALSE)</f>
        <v>emma.ticonipa@economiayfinanzas.gob.bo</v>
      </c>
    </row>
    <row r="215" spans="1:5">
      <c r="A215" s="282">
        <v>1123</v>
      </c>
      <c r="B215" s="283" t="s">
        <v>221</v>
      </c>
      <c r="C215" s="374" t="str">
        <f>+VLOOKUP($A215,[2]DISTRIBUCIÓN!$A$8:$G$540,5,FALSE)</f>
        <v>Emma Ticonipa</v>
      </c>
      <c r="D215" s="374" t="str">
        <f>+VLOOKUP($A215,[2]DISTRIBUCIÓN!$A$8:$G$540,6,FALSE)</f>
        <v>2183333 - 1635</v>
      </c>
      <c r="E215" s="374" t="str">
        <f>+VLOOKUP($A215,[2]DISTRIBUCIÓN!$A$8:$G$540,7,FALSE)</f>
        <v>emma.ticonipa@economiayfinanzas.gob.bo</v>
      </c>
    </row>
    <row r="216" spans="1:5">
      <c r="A216" s="282">
        <v>1124</v>
      </c>
      <c r="B216" s="283" t="s">
        <v>222</v>
      </c>
      <c r="C216" s="374" t="str">
        <f>+VLOOKUP($A216,[2]DISTRIBUCIÓN!$A$8:$G$540,5,FALSE)</f>
        <v>Emma Ticonipa</v>
      </c>
      <c r="D216" s="374" t="str">
        <f>+VLOOKUP($A216,[2]DISTRIBUCIÓN!$A$8:$G$540,6,FALSE)</f>
        <v>2183333 - 1635</v>
      </c>
      <c r="E216" s="374" t="str">
        <f>+VLOOKUP($A216,[2]DISTRIBUCIÓN!$A$8:$G$540,7,FALSE)</f>
        <v>emma.ticonipa@economiayfinanzas.gob.bo</v>
      </c>
    </row>
    <row r="217" spans="1:5">
      <c r="A217" s="282">
        <v>1125</v>
      </c>
      <c r="B217" s="283" t="s">
        <v>223</v>
      </c>
      <c r="C217" s="374" t="str">
        <f>+VLOOKUP($A217,[2]DISTRIBUCIÓN!$A$8:$G$540,5,FALSE)</f>
        <v>Emma Ticonipa</v>
      </c>
      <c r="D217" s="374" t="str">
        <f>+VLOOKUP($A217,[2]DISTRIBUCIÓN!$A$8:$G$540,6,FALSE)</f>
        <v>2183333 - 1635</v>
      </c>
      <c r="E217" s="374" t="str">
        <f>+VLOOKUP($A217,[2]DISTRIBUCIÓN!$A$8:$G$540,7,FALSE)</f>
        <v>emma.ticonipa@economiayfinanzas.gob.bo</v>
      </c>
    </row>
    <row r="218" spans="1:5">
      <c r="A218" s="282">
        <v>1126</v>
      </c>
      <c r="B218" s="283" t="s">
        <v>224</v>
      </c>
      <c r="C218" s="374" t="str">
        <f>+VLOOKUP($A218,[2]DISTRIBUCIÓN!$A$8:$G$540,5,FALSE)</f>
        <v>Emma Ticonipa</v>
      </c>
      <c r="D218" s="374" t="str">
        <f>+VLOOKUP($A218,[2]DISTRIBUCIÓN!$A$8:$G$540,6,FALSE)</f>
        <v>2183333 - 1635</v>
      </c>
      <c r="E218" s="374" t="str">
        <f>+VLOOKUP($A218,[2]DISTRIBUCIÓN!$A$8:$G$540,7,FALSE)</f>
        <v>emma.ticonipa@economiayfinanzas.gob.bo</v>
      </c>
    </row>
    <row r="219" spans="1:5">
      <c r="A219" s="282">
        <v>1127</v>
      </c>
      <c r="B219" s="283" t="s">
        <v>225</v>
      </c>
      <c r="C219" s="374" t="str">
        <f>+VLOOKUP($A219,[2]DISTRIBUCIÓN!$A$8:$G$540,5,FALSE)</f>
        <v>Emma Ticonipa</v>
      </c>
      <c r="D219" s="374" t="str">
        <f>+VLOOKUP($A219,[2]DISTRIBUCIÓN!$A$8:$G$540,6,FALSE)</f>
        <v>2183333 - 1635</v>
      </c>
      <c r="E219" s="374" t="str">
        <f>+VLOOKUP($A219,[2]DISTRIBUCIÓN!$A$8:$G$540,7,FALSE)</f>
        <v>emma.ticonipa@economiayfinanzas.gob.bo</v>
      </c>
    </row>
    <row r="220" spans="1:5">
      <c r="A220" s="282">
        <v>1128</v>
      </c>
      <c r="B220" s="283" t="s">
        <v>226</v>
      </c>
      <c r="C220" s="374" t="str">
        <f>+VLOOKUP($A220,[2]DISTRIBUCIÓN!$A$8:$G$540,5,FALSE)</f>
        <v>Emma Ticonipa</v>
      </c>
      <c r="D220" s="374" t="str">
        <f>+VLOOKUP($A220,[2]DISTRIBUCIÓN!$A$8:$G$540,6,FALSE)</f>
        <v>2183333 - 1635</v>
      </c>
      <c r="E220" s="374" t="str">
        <f>+VLOOKUP($A220,[2]DISTRIBUCIÓN!$A$8:$G$540,7,FALSE)</f>
        <v>emma.ticonipa@economiayfinanzas.gob.bo</v>
      </c>
    </row>
    <row r="221" spans="1:5">
      <c r="A221" s="282">
        <v>1129</v>
      </c>
      <c r="B221" s="283" t="s">
        <v>227</v>
      </c>
      <c r="C221" s="374" t="str">
        <f>+VLOOKUP($A221,[2]DISTRIBUCIÓN!$A$8:$G$540,5,FALSE)</f>
        <v>Emma Ticonipa</v>
      </c>
      <c r="D221" s="374" t="str">
        <f>+VLOOKUP($A221,[2]DISTRIBUCIÓN!$A$8:$G$540,6,FALSE)</f>
        <v>2183333 - 1635</v>
      </c>
      <c r="E221" s="374" t="str">
        <f>+VLOOKUP($A221,[2]DISTRIBUCIÓN!$A$8:$G$540,7,FALSE)</f>
        <v>emma.ticonipa@economiayfinanzas.gob.bo</v>
      </c>
    </row>
    <row r="222" spans="1:5">
      <c r="A222" s="282">
        <v>1201</v>
      </c>
      <c r="B222" s="283" t="s">
        <v>228</v>
      </c>
      <c r="C222" s="374" t="str">
        <f>+VLOOKUP($A222,[2]DISTRIBUCIÓN!$A$8:$G$540,5,FALSE)</f>
        <v>Emma Ticonipa</v>
      </c>
      <c r="D222" s="374" t="str">
        <f>+VLOOKUP($A222,[2]DISTRIBUCIÓN!$A$8:$G$540,6,FALSE)</f>
        <v>2183333 - 1635</v>
      </c>
      <c r="E222" s="374" t="str">
        <f>+VLOOKUP($A222,[2]DISTRIBUCIÓN!$A$8:$G$540,7,FALSE)</f>
        <v>emma.ticonipa@economiayfinanzas.gob.bo</v>
      </c>
    </row>
    <row r="223" spans="1:5">
      <c r="A223" s="282">
        <v>1202</v>
      </c>
      <c r="B223" s="283" t="s">
        <v>229</v>
      </c>
      <c r="C223" s="374" t="str">
        <f>+VLOOKUP($A223,[2]DISTRIBUCIÓN!$A$8:$G$540,5,FALSE)</f>
        <v>Emma Ticonipa</v>
      </c>
      <c r="D223" s="374" t="str">
        <f>+VLOOKUP($A223,[2]DISTRIBUCIÓN!$A$8:$G$540,6,FALSE)</f>
        <v>2183333 - 1635</v>
      </c>
      <c r="E223" s="374" t="str">
        <f>+VLOOKUP($A223,[2]DISTRIBUCIÓN!$A$8:$G$540,7,FALSE)</f>
        <v>emma.ticonipa@economiayfinanzas.gob.bo</v>
      </c>
    </row>
    <row r="224" spans="1:5">
      <c r="A224" s="282">
        <v>1203</v>
      </c>
      <c r="B224" s="283" t="s">
        <v>230</v>
      </c>
      <c r="C224" s="374" t="str">
        <f>+VLOOKUP($A224,[2]DISTRIBUCIÓN!$A$8:$G$540,5,FALSE)</f>
        <v>Emma Ticonipa</v>
      </c>
      <c r="D224" s="374" t="str">
        <f>+VLOOKUP($A224,[2]DISTRIBUCIÓN!$A$8:$G$540,6,FALSE)</f>
        <v>2183333 - 1635</v>
      </c>
      <c r="E224" s="374" t="str">
        <f>+VLOOKUP($A224,[2]DISTRIBUCIÓN!$A$8:$G$540,7,FALSE)</f>
        <v>emma.ticonipa@economiayfinanzas.gob.bo</v>
      </c>
    </row>
    <row r="225" spans="1:5">
      <c r="A225" s="282">
        <v>1204</v>
      </c>
      <c r="B225" s="283" t="s">
        <v>231</v>
      </c>
      <c r="C225" s="374" t="str">
        <f>+VLOOKUP($A225,[2]DISTRIBUCIÓN!$A$8:$G$540,5,FALSE)</f>
        <v>Emma Ticonipa</v>
      </c>
      <c r="D225" s="374" t="str">
        <f>+VLOOKUP($A225,[2]DISTRIBUCIÓN!$A$8:$G$540,6,FALSE)</f>
        <v>2183333 - 1635</v>
      </c>
      <c r="E225" s="374" t="str">
        <f>+VLOOKUP($A225,[2]DISTRIBUCIÓN!$A$8:$G$540,7,FALSE)</f>
        <v>emma.ticonipa@economiayfinanzas.gob.bo</v>
      </c>
    </row>
    <row r="226" spans="1:5">
      <c r="A226" s="282">
        <v>1205</v>
      </c>
      <c r="B226" s="283" t="s">
        <v>232</v>
      </c>
      <c r="C226" s="374" t="str">
        <f>+VLOOKUP($A226,[2]DISTRIBUCIÓN!$A$8:$G$540,5,FALSE)</f>
        <v>Emma Ticonipa</v>
      </c>
      <c r="D226" s="374" t="str">
        <f>+VLOOKUP($A226,[2]DISTRIBUCIÓN!$A$8:$G$540,6,FALSE)</f>
        <v>2183333 - 1635</v>
      </c>
      <c r="E226" s="374" t="str">
        <f>+VLOOKUP($A226,[2]DISTRIBUCIÓN!$A$8:$G$540,7,FALSE)</f>
        <v>emma.ticonipa@economiayfinanzas.gob.bo</v>
      </c>
    </row>
    <row r="227" spans="1:5">
      <c r="A227" s="282">
        <v>1206</v>
      </c>
      <c r="B227" s="283" t="s">
        <v>233</v>
      </c>
      <c r="C227" s="374" t="str">
        <f>+VLOOKUP($A227,[2]DISTRIBUCIÓN!$A$8:$G$540,5,FALSE)</f>
        <v>Emma Ticonipa</v>
      </c>
      <c r="D227" s="374" t="str">
        <f>+VLOOKUP($A227,[2]DISTRIBUCIÓN!$A$8:$G$540,6,FALSE)</f>
        <v>2183333 - 1635</v>
      </c>
      <c r="E227" s="374" t="str">
        <f>+VLOOKUP($A227,[2]DISTRIBUCIÓN!$A$8:$G$540,7,FALSE)</f>
        <v>emma.ticonipa@economiayfinanzas.gob.bo</v>
      </c>
    </row>
    <row r="228" spans="1:5">
      <c r="A228" s="282">
        <v>1207</v>
      </c>
      <c r="B228" s="283" t="s">
        <v>234</v>
      </c>
      <c r="C228" s="374" t="str">
        <f>+VLOOKUP($A228,[2]DISTRIBUCIÓN!$A$8:$G$540,5,FALSE)</f>
        <v>Emma Ticonipa</v>
      </c>
      <c r="D228" s="374" t="str">
        <f>+VLOOKUP($A228,[2]DISTRIBUCIÓN!$A$8:$G$540,6,FALSE)</f>
        <v>2183333 - 1635</v>
      </c>
      <c r="E228" s="374" t="str">
        <f>+VLOOKUP($A228,[2]DISTRIBUCIÓN!$A$8:$G$540,7,FALSE)</f>
        <v>emma.ticonipa@economiayfinanzas.gob.bo</v>
      </c>
    </row>
    <row r="229" spans="1:5">
      <c r="A229" s="282">
        <v>1208</v>
      </c>
      <c r="B229" s="283" t="s">
        <v>235</v>
      </c>
      <c r="C229" s="374" t="str">
        <f>+VLOOKUP($A229,[2]DISTRIBUCIÓN!$A$8:$G$540,5,FALSE)</f>
        <v>Emma Ticonipa</v>
      </c>
      <c r="D229" s="374" t="str">
        <f>+VLOOKUP($A229,[2]DISTRIBUCIÓN!$A$8:$G$540,6,FALSE)</f>
        <v>2183333 - 1635</v>
      </c>
      <c r="E229" s="374" t="str">
        <f>+VLOOKUP($A229,[2]DISTRIBUCIÓN!$A$8:$G$540,7,FALSE)</f>
        <v>emma.ticonipa@economiayfinanzas.gob.bo</v>
      </c>
    </row>
    <row r="230" spans="1:5">
      <c r="A230" s="282">
        <v>1209</v>
      </c>
      <c r="B230" s="283" t="s">
        <v>236</v>
      </c>
      <c r="C230" s="374" t="str">
        <f>+VLOOKUP($A230,[2]DISTRIBUCIÓN!$A$8:$G$540,5,FALSE)</f>
        <v>Emma Ticonipa</v>
      </c>
      <c r="D230" s="374" t="str">
        <f>+VLOOKUP($A230,[2]DISTRIBUCIÓN!$A$8:$G$540,6,FALSE)</f>
        <v>2183333 - 1635</v>
      </c>
      <c r="E230" s="374" t="str">
        <f>+VLOOKUP($A230,[2]DISTRIBUCIÓN!$A$8:$G$540,7,FALSE)</f>
        <v>emma.ticonipa@economiayfinanzas.gob.bo</v>
      </c>
    </row>
    <row r="231" spans="1:5">
      <c r="A231" s="282">
        <v>1210</v>
      </c>
      <c r="B231" s="283" t="s">
        <v>237</v>
      </c>
      <c r="C231" s="374" t="str">
        <f>+VLOOKUP($A231,[2]DISTRIBUCIÓN!$A$8:$G$540,5,FALSE)</f>
        <v>Emma Ticonipa</v>
      </c>
      <c r="D231" s="374" t="str">
        <f>+VLOOKUP($A231,[2]DISTRIBUCIÓN!$A$8:$G$540,6,FALSE)</f>
        <v>2183333 - 1635</v>
      </c>
      <c r="E231" s="374" t="str">
        <f>+VLOOKUP($A231,[2]DISTRIBUCIÓN!$A$8:$G$540,7,FALSE)</f>
        <v>emma.ticonipa@economiayfinanzas.gob.bo</v>
      </c>
    </row>
    <row r="232" spans="1:5">
      <c r="A232" s="282">
        <v>1211</v>
      </c>
      <c r="B232" s="283" t="s">
        <v>238</v>
      </c>
      <c r="C232" s="374" t="str">
        <f>+VLOOKUP($A232,[2]DISTRIBUCIÓN!$A$8:$G$540,5,FALSE)</f>
        <v>Emma Ticonipa</v>
      </c>
      <c r="D232" s="374" t="str">
        <f>+VLOOKUP($A232,[2]DISTRIBUCIÓN!$A$8:$G$540,6,FALSE)</f>
        <v>2183333 - 1635</v>
      </c>
      <c r="E232" s="374" t="str">
        <f>+VLOOKUP($A232,[2]DISTRIBUCIÓN!$A$8:$G$540,7,FALSE)</f>
        <v>emma.ticonipa@economiayfinanzas.gob.bo</v>
      </c>
    </row>
    <row r="233" spans="1:5">
      <c r="A233" s="282">
        <v>1212</v>
      </c>
      <c r="B233" s="283" t="s">
        <v>239</v>
      </c>
      <c r="C233" s="374" t="str">
        <f>+VLOOKUP($A233,[2]DISTRIBUCIÓN!$A$8:$G$540,5,FALSE)</f>
        <v>Emma Ticonipa</v>
      </c>
      <c r="D233" s="374" t="str">
        <f>+VLOOKUP($A233,[2]DISTRIBUCIÓN!$A$8:$G$540,6,FALSE)</f>
        <v>2183333 - 1635</v>
      </c>
      <c r="E233" s="374" t="str">
        <f>+VLOOKUP($A233,[2]DISTRIBUCIÓN!$A$8:$G$540,7,FALSE)</f>
        <v>emma.ticonipa@economiayfinanzas.gob.bo</v>
      </c>
    </row>
    <row r="234" spans="1:5">
      <c r="A234" s="282">
        <v>1213</v>
      </c>
      <c r="B234" s="283" t="s">
        <v>240</v>
      </c>
      <c r="C234" s="374" t="str">
        <f>+VLOOKUP($A234,[2]DISTRIBUCIÓN!$A$8:$G$540,5,FALSE)</f>
        <v>Emma Ticonipa</v>
      </c>
      <c r="D234" s="374" t="str">
        <f>+VLOOKUP($A234,[2]DISTRIBUCIÓN!$A$8:$G$540,6,FALSE)</f>
        <v>2183333 - 1635</v>
      </c>
      <c r="E234" s="374" t="str">
        <f>+VLOOKUP($A234,[2]DISTRIBUCIÓN!$A$8:$G$540,7,FALSE)</f>
        <v>emma.ticonipa@economiayfinanzas.gob.bo</v>
      </c>
    </row>
    <row r="235" spans="1:5">
      <c r="A235" s="282">
        <v>1214</v>
      </c>
      <c r="B235" s="283" t="s">
        <v>241</v>
      </c>
      <c r="C235" s="374" t="str">
        <f>+VLOOKUP($A235,[2]DISTRIBUCIÓN!$A$8:$G$540,5,FALSE)</f>
        <v>Emma Ticonipa</v>
      </c>
      <c r="D235" s="374" t="str">
        <f>+VLOOKUP($A235,[2]DISTRIBUCIÓN!$A$8:$G$540,6,FALSE)</f>
        <v>2183333 - 1635</v>
      </c>
      <c r="E235" s="374" t="str">
        <f>+VLOOKUP($A235,[2]DISTRIBUCIÓN!$A$8:$G$540,7,FALSE)</f>
        <v>emma.ticonipa@economiayfinanzas.gob.bo</v>
      </c>
    </row>
    <row r="236" spans="1:5">
      <c r="A236" s="282">
        <v>1215</v>
      </c>
      <c r="B236" s="283" t="s">
        <v>242</v>
      </c>
      <c r="C236" s="374" t="str">
        <f>+VLOOKUP($A236,[2]DISTRIBUCIÓN!$A$8:$G$540,5,FALSE)</f>
        <v>Emma Ticonipa</v>
      </c>
      <c r="D236" s="374" t="str">
        <f>+VLOOKUP($A236,[2]DISTRIBUCIÓN!$A$8:$G$540,6,FALSE)</f>
        <v>2183333 - 1635</v>
      </c>
      <c r="E236" s="374" t="str">
        <f>+VLOOKUP($A236,[2]DISTRIBUCIÓN!$A$8:$G$540,7,FALSE)</f>
        <v>emma.ticonipa@economiayfinanzas.gob.bo</v>
      </c>
    </row>
    <row r="237" spans="1:5">
      <c r="A237" s="282">
        <v>1216</v>
      </c>
      <c r="B237" s="283" t="s">
        <v>243</v>
      </c>
      <c r="C237" s="374" t="str">
        <f>+VLOOKUP($A237,[2]DISTRIBUCIÓN!$A$8:$G$540,5,FALSE)</f>
        <v>Emma Ticonipa</v>
      </c>
      <c r="D237" s="374" t="str">
        <f>+VLOOKUP($A237,[2]DISTRIBUCIÓN!$A$8:$G$540,6,FALSE)</f>
        <v>2183333 - 1635</v>
      </c>
      <c r="E237" s="374" t="str">
        <f>+VLOOKUP($A237,[2]DISTRIBUCIÓN!$A$8:$G$540,7,FALSE)</f>
        <v>emma.ticonipa@economiayfinanzas.gob.bo</v>
      </c>
    </row>
    <row r="238" spans="1:5">
      <c r="A238" s="282">
        <v>1217</v>
      </c>
      <c r="B238" s="283" t="s">
        <v>244</v>
      </c>
      <c r="C238" s="374" t="str">
        <f>+VLOOKUP($A238,[2]DISTRIBUCIÓN!$A$8:$G$540,5,FALSE)</f>
        <v>Emma Ticonipa</v>
      </c>
      <c r="D238" s="374" t="str">
        <f>+VLOOKUP($A238,[2]DISTRIBUCIÓN!$A$8:$G$540,6,FALSE)</f>
        <v>2183333 - 1635</v>
      </c>
      <c r="E238" s="374" t="str">
        <f>+VLOOKUP($A238,[2]DISTRIBUCIÓN!$A$8:$G$540,7,FALSE)</f>
        <v>emma.ticonipa@economiayfinanzas.gob.bo</v>
      </c>
    </row>
    <row r="239" spans="1:5">
      <c r="A239" s="282">
        <v>1218</v>
      </c>
      <c r="B239" s="283" t="s">
        <v>245</v>
      </c>
      <c r="C239" s="374" t="str">
        <f>+VLOOKUP($A239,[2]DISTRIBUCIÓN!$A$8:$G$540,5,FALSE)</f>
        <v>Emma Ticonipa</v>
      </c>
      <c r="D239" s="374" t="str">
        <f>+VLOOKUP($A239,[2]DISTRIBUCIÓN!$A$8:$G$540,6,FALSE)</f>
        <v>2183333 - 1635</v>
      </c>
      <c r="E239" s="374" t="str">
        <f>+VLOOKUP($A239,[2]DISTRIBUCIÓN!$A$8:$G$540,7,FALSE)</f>
        <v>emma.ticonipa@economiayfinanzas.gob.bo</v>
      </c>
    </row>
    <row r="240" spans="1:5">
      <c r="A240" s="282">
        <v>1219</v>
      </c>
      <c r="B240" s="283" t="s">
        <v>246</v>
      </c>
      <c r="C240" s="374" t="str">
        <f>+VLOOKUP($A240,[2]DISTRIBUCIÓN!$A$8:$G$540,5,FALSE)</f>
        <v>Emma Ticonipa</v>
      </c>
      <c r="D240" s="374" t="str">
        <f>+VLOOKUP($A240,[2]DISTRIBUCIÓN!$A$8:$G$540,6,FALSE)</f>
        <v>2183333 - 1635</v>
      </c>
      <c r="E240" s="374" t="str">
        <f>+VLOOKUP($A240,[2]DISTRIBUCIÓN!$A$8:$G$540,7,FALSE)</f>
        <v>emma.ticonipa@economiayfinanzas.gob.bo</v>
      </c>
    </row>
    <row r="241" spans="1:5">
      <c r="A241" s="282">
        <v>1220</v>
      </c>
      <c r="B241" s="283" t="s">
        <v>247</v>
      </c>
      <c r="C241" s="374" t="str">
        <f>+VLOOKUP($A241,[2]DISTRIBUCIÓN!$A$8:$G$540,5,FALSE)</f>
        <v>Emma Ticonipa</v>
      </c>
      <c r="D241" s="374" t="str">
        <f>+VLOOKUP($A241,[2]DISTRIBUCIÓN!$A$8:$G$540,6,FALSE)</f>
        <v>2183333 - 1635</v>
      </c>
      <c r="E241" s="374" t="str">
        <f>+VLOOKUP($A241,[2]DISTRIBUCIÓN!$A$8:$G$540,7,FALSE)</f>
        <v>emma.ticonipa@economiayfinanzas.gob.bo</v>
      </c>
    </row>
    <row r="242" spans="1:5">
      <c r="A242" s="282">
        <v>1221</v>
      </c>
      <c r="B242" s="283" t="s">
        <v>248</v>
      </c>
      <c r="C242" s="374" t="str">
        <f>+VLOOKUP($A242,[2]DISTRIBUCIÓN!$A$8:$G$540,5,FALSE)</f>
        <v>Emma Ticonipa</v>
      </c>
      <c r="D242" s="374" t="str">
        <f>+VLOOKUP($A242,[2]DISTRIBUCIÓN!$A$8:$G$540,6,FALSE)</f>
        <v>2183333 - 1635</v>
      </c>
      <c r="E242" s="374" t="str">
        <f>+VLOOKUP($A242,[2]DISTRIBUCIÓN!$A$8:$G$540,7,FALSE)</f>
        <v>emma.ticonipa@economiayfinanzas.gob.bo</v>
      </c>
    </row>
    <row r="243" spans="1:5">
      <c r="A243" s="282">
        <v>1222</v>
      </c>
      <c r="B243" s="283" t="s">
        <v>249</v>
      </c>
      <c r="C243" s="374" t="str">
        <f>+VLOOKUP($A243,[2]DISTRIBUCIÓN!$A$8:$G$540,5,FALSE)</f>
        <v>Emma Ticonipa</v>
      </c>
      <c r="D243" s="374" t="str">
        <f>+VLOOKUP($A243,[2]DISTRIBUCIÓN!$A$8:$G$540,6,FALSE)</f>
        <v>2183333 - 1635</v>
      </c>
      <c r="E243" s="374" t="str">
        <f>+VLOOKUP($A243,[2]DISTRIBUCIÓN!$A$8:$G$540,7,FALSE)</f>
        <v>emma.ticonipa@economiayfinanzas.gob.bo</v>
      </c>
    </row>
    <row r="244" spans="1:5">
      <c r="A244" s="282">
        <v>1223</v>
      </c>
      <c r="B244" s="283" t="s">
        <v>250</v>
      </c>
      <c r="C244" s="374" t="str">
        <f>+VLOOKUP($A244,[2]DISTRIBUCIÓN!$A$8:$G$540,5,FALSE)</f>
        <v>Emma Ticonipa</v>
      </c>
      <c r="D244" s="374" t="str">
        <f>+VLOOKUP($A244,[2]DISTRIBUCIÓN!$A$8:$G$540,6,FALSE)</f>
        <v>2183333 - 1635</v>
      </c>
      <c r="E244" s="374" t="str">
        <f>+VLOOKUP($A244,[2]DISTRIBUCIÓN!$A$8:$G$540,7,FALSE)</f>
        <v>emma.ticonipa@economiayfinanzas.gob.bo</v>
      </c>
    </row>
    <row r="245" spans="1:5">
      <c r="A245" s="282">
        <v>1224</v>
      </c>
      <c r="B245" s="283" t="s">
        <v>251</v>
      </c>
      <c r="C245" s="374" t="str">
        <f>+VLOOKUP($A245,[2]DISTRIBUCIÓN!$A$8:$G$540,5,FALSE)</f>
        <v>Emma Ticonipa</v>
      </c>
      <c r="D245" s="374" t="str">
        <f>+VLOOKUP($A245,[2]DISTRIBUCIÓN!$A$8:$G$540,6,FALSE)</f>
        <v>2183333 - 1635</v>
      </c>
      <c r="E245" s="374" t="str">
        <f>+VLOOKUP($A245,[2]DISTRIBUCIÓN!$A$8:$G$540,7,FALSE)</f>
        <v>emma.ticonipa@economiayfinanzas.gob.bo</v>
      </c>
    </row>
    <row r="246" spans="1:5">
      <c r="A246" s="282">
        <v>1225</v>
      </c>
      <c r="B246" s="283" t="s">
        <v>252</v>
      </c>
      <c r="C246" s="374" t="str">
        <f>+VLOOKUP($A246,[2]DISTRIBUCIÓN!$A$8:$G$540,5,FALSE)</f>
        <v>Emma Ticonipa</v>
      </c>
      <c r="D246" s="374" t="str">
        <f>+VLOOKUP($A246,[2]DISTRIBUCIÓN!$A$8:$G$540,6,FALSE)</f>
        <v>2183333 - 1635</v>
      </c>
      <c r="E246" s="374" t="str">
        <f>+VLOOKUP($A246,[2]DISTRIBUCIÓN!$A$8:$G$540,7,FALSE)</f>
        <v>emma.ticonipa@economiayfinanzas.gob.bo</v>
      </c>
    </row>
    <row r="247" spans="1:5">
      <c r="A247" s="282">
        <v>1226</v>
      </c>
      <c r="B247" s="283" t="s">
        <v>253</v>
      </c>
      <c r="C247" s="374" t="str">
        <f>+VLOOKUP($A247,[2]DISTRIBUCIÓN!$A$8:$G$540,5,FALSE)</f>
        <v>Emma Ticonipa</v>
      </c>
      <c r="D247" s="374" t="str">
        <f>+VLOOKUP($A247,[2]DISTRIBUCIÓN!$A$8:$G$540,6,FALSE)</f>
        <v>2183333 - 1635</v>
      </c>
      <c r="E247" s="374" t="str">
        <f>+VLOOKUP($A247,[2]DISTRIBUCIÓN!$A$8:$G$540,7,FALSE)</f>
        <v>emma.ticonipa@economiayfinanzas.gob.bo</v>
      </c>
    </row>
    <row r="248" spans="1:5">
      <c r="A248" s="282">
        <v>1227</v>
      </c>
      <c r="B248" s="283" t="s">
        <v>254</v>
      </c>
      <c r="C248" s="374" t="str">
        <f>+VLOOKUP($A248,[2]DISTRIBUCIÓN!$A$8:$G$540,5,FALSE)</f>
        <v>Emma Ticonipa</v>
      </c>
      <c r="D248" s="374" t="str">
        <f>+VLOOKUP($A248,[2]DISTRIBUCIÓN!$A$8:$G$540,6,FALSE)</f>
        <v>2183333 - 1635</v>
      </c>
      <c r="E248" s="374" t="str">
        <f>+VLOOKUP($A248,[2]DISTRIBUCIÓN!$A$8:$G$540,7,FALSE)</f>
        <v>emma.ticonipa@economiayfinanzas.gob.bo</v>
      </c>
    </row>
    <row r="249" spans="1:5">
      <c r="A249" s="282">
        <v>1228</v>
      </c>
      <c r="B249" s="283" t="s">
        <v>255</v>
      </c>
      <c r="C249" s="374" t="str">
        <f>+VLOOKUP($A249,[2]DISTRIBUCIÓN!$A$8:$G$540,5,FALSE)</f>
        <v>Emma Ticonipa</v>
      </c>
      <c r="D249" s="374" t="str">
        <f>+VLOOKUP($A249,[2]DISTRIBUCIÓN!$A$8:$G$540,6,FALSE)</f>
        <v>2183333 - 1635</v>
      </c>
      <c r="E249" s="374" t="str">
        <f>+VLOOKUP($A249,[2]DISTRIBUCIÓN!$A$8:$G$540,7,FALSE)</f>
        <v>emma.ticonipa@economiayfinanzas.gob.bo</v>
      </c>
    </row>
    <row r="250" spans="1:5">
      <c r="A250" s="282">
        <v>1229</v>
      </c>
      <c r="B250" s="283" t="s">
        <v>256</v>
      </c>
      <c r="C250" s="374" t="str">
        <f>+VLOOKUP($A250,[2]DISTRIBUCIÓN!$A$8:$G$540,5,FALSE)</f>
        <v>Emma Ticonipa</v>
      </c>
      <c r="D250" s="374" t="str">
        <f>+VLOOKUP($A250,[2]DISTRIBUCIÓN!$A$8:$G$540,6,FALSE)</f>
        <v>2183333 - 1635</v>
      </c>
      <c r="E250" s="374" t="str">
        <f>+VLOOKUP($A250,[2]DISTRIBUCIÓN!$A$8:$G$540,7,FALSE)</f>
        <v>emma.ticonipa@economiayfinanzas.gob.bo</v>
      </c>
    </row>
    <row r="251" spans="1:5">
      <c r="A251" s="282">
        <v>1230</v>
      </c>
      <c r="B251" s="283" t="s">
        <v>257</v>
      </c>
      <c r="C251" s="374" t="str">
        <f>+VLOOKUP($A251,[2]DISTRIBUCIÓN!$A$8:$G$540,5,FALSE)</f>
        <v>Emma Ticonipa</v>
      </c>
      <c r="D251" s="374" t="str">
        <f>+VLOOKUP($A251,[2]DISTRIBUCIÓN!$A$8:$G$540,6,FALSE)</f>
        <v>2183333 - 1635</v>
      </c>
      <c r="E251" s="374" t="str">
        <f>+VLOOKUP($A251,[2]DISTRIBUCIÓN!$A$8:$G$540,7,FALSE)</f>
        <v>emma.ticonipa@economiayfinanzas.gob.bo</v>
      </c>
    </row>
    <row r="252" spans="1:5">
      <c r="A252" s="282">
        <v>1231</v>
      </c>
      <c r="B252" s="283" t="s">
        <v>258</v>
      </c>
      <c r="C252" s="374" t="str">
        <f>+VLOOKUP($A252,[2]DISTRIBUCIÓN!$A$8:$G$540,5,FALSE)</f>
        <v>Emma Ticonipa</v>
      </c>
      <c r="D252" s="374" t="str">
        <f>+VLOOKUP($A252,[2]DISTRIBUCIÓN!$A$8:$G$540,6,FALSE)</f>
        <v>2183333 - 1635</v>
      </c>
      <c r="E252" s="374" t="str">
        <f>+VLOOKUP($A252,[2]DISTRIBUCIÓN!$A$8:$G$540,7,FALSE)</f>
        <v>emma.ticonipa@economiayfinanzas.gob.bo</v>
      </c>
    </row>
    <row r="253" spans="1:5">
      <c r="A253" s="282">
        <v>1232</v>
      </c>
      <c r="B253" s="283" t="s">
        <v>259</v>
      </c>
      <c r="C253" s="374" t="str">
        <f>+VLOOKUP($A253,[2]DISTRIBUCIÓN!$A$8:$G$540,5,FALSE)</f>
        <v>Emma Ticonipa</v>
      </c>
      <c r="D253" s="374" t="str">
        <f>+VLOOKUP($A253,[2]DISTRIBUCIÓN!$A$8:$G$540,6,FALSE)</f>
        <v>2183333 - 1635</v>
      </c>
      <c r="E253" s="374" t="str">
        <f>+VLOOKUP($A253,[2]DISTRIBUCIÓN!$A$8:$G$540,7,FALSE)</f>
        <v>emma.ticonipa@economiayfinanzas.gob.bo</v>
      </c>
    </row>
    <row r="254" spans="1:5">
      <c r="A254" s="282">
        <v>1233</v>
      </c>
      <c r="B254" s="283" t="s">
        <v>260</v>
      </c>
      <c r="C254" s="374" t="str">
        <f>+VLOOKUP($A254,[2]DISTRIBUCIÓN!$A$8:$G$540,5,FALSE)</f>
        <v>Emma Ticonipa</v>
      </c>
      <c r="D254" s="374" t="str">
        <f>+VLOOKUP($A254,[2]DISTRIBUCIÓN!$A$8:$G$540,6,FALSE)</f>
        <v>2183333 - 1635</v>
      </c>
      <c r="E254" s="374" t="str">
        <f>+VLOOKUP($A254,[2]DISTRIBUCIÓN!$A$8:$G$540,7,FALSE)</f>
        <v>emma.ticonipa@economiayfinanzas.gob.bo</v>
      </c>
    </row>
    <row r="255" spans="1:5">
      <c r="A255" s="282">
        <v>1234</v>
      </c>
      <c r="B255" s="283" t="s">
        <v>261</v>
      </c>
      <c r="C255" s="374" t="str">
        <f>+VLOOKUP($A255,[2]DISTRIBUCIÓN!$A$8:$G$540,5,FALSE)</f>
        <v>Emma Ticonipa</v>
      </c>
      <c r="D255" s="374" t="str">
        <f>+VLOOKUP($A255,[2]DISTRIBUCIÓN!$A$8:$G$540,6,FALSE)</f>
        <v>2183333 - 1635</v>
      </c>
      <c r="E255" s="374" t="str">
        <f>+VLOOKUP($A255,[2]DISTRIBUCIÓN!$A$8:$G$540,7,FALSE)</f>
        <v>emma.ticonipa@economiayfinanzas.gob.bo</v>
      </c>
    </row>
    <row r="256" spans="1:5">
      <c r="A256" s="282">
        <v>1235</v>
      </c>
      <c r="B256" s="283" t="s">
        <v>262</v>
      </c>
      <c r="C256" s="374" t="str">
        <f>+VLOOKUP($A256,[2]DISTRIBUCIÓN!$A$8:$G$540,5,FALSE)</f>
        <v>Emma Ticonipa</v>
      </c>
      <c r="D256" s="374" t="str">
        <f>+VLOOKUP($A256,[2]DISTRIBUCIÓN!$A$8:$G$540,6,FALSE)</f>
        <v>2183333 - 1635</v>
      </c>
      <c r="E256" s="374" t="str">
        <f>+VLOOKUP($A256,[2]DISTRIBUCIÓN!$A$8:$G$540,7,FALSE)</f>
        <v>emma.ticonipa@economiayfinanzas.gob.bo</v>
      </c>
    </row>
    <row r="257" spans="1:5">
      <c r="A257" s="282">
        <v>1236</v>
      </c>
      <c r="B257" s="283" t="s">
        <v>263</v>
      </c>
      <c r="C257" s="374" t="str">
        <f>+VLOOKUP($A257,[2]DISTRIBUCIÓN!$A$8:$G$540,5,FALSE)</f>
        <v>Emma Ticonipa</v>
      </c>
      <c r="D257" s="374" t="str">
        <f>+VLOOKUP($A257,[2]DISTRIBUCIÓN!$A$8:$G$540,6,FALSE)</f>
        <v>2183333 - 1635</v>
      </c>
      <c r="E257" s="374" t="str">
        <f>+VLOOKUP($A257,[2]DISTRIBUCIÓN!$A$8:$G$540,7,FALSE)</f>
        <v>emma.ticonipa@economiayfinanzas.gob.bo</v>
      </c>
    </row>
    <row r="258" spans="1:5">
      <c r="A258" s="282">
        <v>1237</v>
      </c>
      <c r="B258" s="283" t="s">
        <v>264</v>
      </c>
      <c r="C258" s="374" t="str">
        <f>+VLOOKUP($A258,[2]DISTRIBUCIÓN!$A$8:$G$540,5,FALSE)</f>
        <v>Emma Ticonipa</v>
      </c>
      <c r="D258" s="374" t="str">
        <f>+VLOOKUP($A258,[2]DISTRIBUCIÓN!$A$8:$G$540,6,FALSE)</f>
        <v>2183333 - 1635</v>
      </c>
      <c r="E258" s="374" t="str">
        <f>+VLOOKUP($A258,[2]DISTRIBUCIÓN!$A$8:$G$540,7,FALSE)</f>
        <v>emma.ticonipa@economiayfinanzas.gob.bo</v>
      </c>
    </row>
    <row r="259" spans="1:5">
      <c r="A259" s="282">
        <v>1238</v>
      </c>
      <c r="B259" s="283" t="s">
        <v>265</v>
      </c>
      <c r="C259" s="374" t="str">
        <f>+VLOOKUP($A259,[2]DISTRIBUCIÓN!$A$8:$G$540,5,FALSE)</f>
        <v>Emma Ticonipa</v>
      </c>
      <c r="D259" s="374" t="str">
        <f>+VLOOKUP($A259,[2]DISTRIBUCIÓN!$A$8:$G$540,6,FALSE)</f>
        <v>2183333 - 1635</v>
      </c>
      <c r="E259" s="374" t="str">
        <f>+VLOOKUP($A259,[2]DISTRIBUCIÓN!$A$8:$G$540,7,FALSE)</f>
        <v>emma.ticonipa@economiayfinanzas.gob.bo</v>
      </c>
    </row>
    <row r="260" spans="1:5">
      <c r="A260" s="282">
        <v>1239</v>
      </c>
      <c r="B260" s="283" t="s">
        <v>266</v>
      </c>
      <c r="C260" s="374" t="str">
        <f>+VLOOKUP($A260,[2]DISTRIBUCIÓN!$A$8:$G$540,5,FALSE)</f>
        <v>Emma Ticonipa</v>
      </c>
      <c r="D260" s="374" t="str">
        <f>+VLOOKUP($A260,[2]DISTRIBUCIÓN!$A$8:$G$540,6,FALSE)</f>
        <v>2183333 - 1635</v>
      </c>
      <c r="E260" s="374" t="str">
        <f>+VLOOKUP($A260,[2]DISTRIBUCIÓN!$A$8:$G$540,7,FALSE)</f>
        <v>emma.ticonipa@economiayfinanzas.gob.bo</v>
      </c>
    </row>
    <row r="261" spans="1:5">
      <c r="A261" s="282">
        <v>1240</v>
      </c>
      <c r="B261" s="283" t="s">
        <v>267</v>
      </c>
      <c r="C261" s="374" t="str">
        <f>+VLOOKUP($A261,[2]DISTRIBUCIÓN!$A$8:$G$540,5,FALSE)</f>
        <v>Emma Ticonipa</v>
      </c>
      <c r="D261" s="374" t="str">
        <f>+VLOOKUP($A261,[2]DISTRIBUCIÓN!$A$8:$G$540,6,FALSE)</f>
        <v>2183333 - 1635</v>
      </c>
      <c r="E261" s="374" t="str">
        <f>+VLOOKUP($A261,[2]DISTRIBUCIÓN!$A$8:$G$540,7,FALSE)</f>
        <v>emma.ticonipa@economiayfinanzas.gob.bo</v>
      </c>
    </row>
    <row r="262" spans="1:5">
      <c r="A262" s="282">
        <v>1241</v>
      </c>
      <c r="B262" s="283" t="s">
        <v>268</v>
      </c>
      <c r="C262" s="374" t="str">
        <f>+VLOOKUP($A262,[2]DISTRIBUCIÓN!$A$8:$G$540,5,FALSE)</f>
        <v>Emma Ticonipa</v>
      </c>
      <c r="D262" s="374" t="str">
        <f>+VLOOKUP($A262,[2]DISTRIBUCIÓN!$A$8:$G$540,6,FALSE)</f>
        <v>2183333 - 1635</v>
      </c>
      <c r="E262" s="374" t="str">
        <f>+VLOOKUP($A262,[2]DISTRIBUCIÓN!$A$8:$G$540,7,FALSE)</f>
        <v>emma.ticonipa@economiayfinanzas.gob.bo</v>
      </c>
    </row>
    <row r="263" spans="1:5">
      <c r="A263" s="282">
        <v>1242</v>
      </c>
      <c r="B263" s="283" t="s">
        <v>269</v>
      </c>
      <c r="C263" s="374" t="str">
        <f>+VLOOKUP($A263,[2]DISTRIBUCIÓN!$A$8:$G$540,5,FALSE)</f>
        <v>Emma Ticonipa</v>
      </c>
      <c r="D263" s="374" t="str">
        <f>+VLOOKUP($A263,[2]DISTRIBUCIÓN!$A$8:$G$540,6,FALSE)</f>
        <v>2183333 - 1635</v>
      </c>
      <c r="E263" s="374" t="str">
        <f>+VLOOKUP($A263,[2]DISTRIBUCIÓN!$A$8:$G$540,7,FALSE)</f>
        <v>emma.ticonipa@economiayfinanzas.gob.bo</v>
      </c>
    </row>
    <row r="264" spans="1:5">
      <c r="A264" s="282">
        <v>1243</v>
      </c>
      <c r="B264" s="283" t="s">
        <v>270</v>
      </c>
      <c r="C264" s="374" t="str">
        <f>+VLOOKUP($A264,[2]DISTRIBUCIÓN!$A$8:$G$540,5,FALSE)</f>
        <v>Emma Ticonipa</v>
      </c>
      <c r="D264" s="374" t="str">
        <f>+VLOOKUP($A264,[2]DISTRIBUCIÓN!$A$8:$G$540,6,FALSE)</f>
        <v>2183333 - 1635</v>
      </c>
      <c r="E264" s="374" t="str">
        <f>+VLOOKUP($A264,[2]DISTRIBUCIÓN!$A$8:$G$540,7,FALSE)</f>
        <v>emma.ticonipa@economiayfinanzas.gob.bo</v>
      </c>
    </row>
    <row r="265" spans="1:5">
      <c r="A265" s="282">
        <v>1244</v>
      </c>
      <c r="B265" s="283" t="s">
        <v>271</v>
      </c>
      <c r="C265" s="374" t="str">
        <f>+VLOOKUP($A265,[2]DISTRIBUCIÓN!$A$8:$G$540,5,FALSE)</f>
        <v>Emma Ticonipa</v>
      </c>
      <c r="D265" s="374" t="str">
        <f>+VLOOKUP($A265,[2]DISTRIBUCIÓN!$A$8:$G$540,6,FALSE)</f>
        <v>2183333 - 1635</v>
      </c>
      <c r="E265" s="374" t="str">
        <f>+VLOOKUP($A265,[2]DISTRIBUCIÓN!$A$8:$G$540,7,FALSE)</f>
        <v>emma.ticonipa@economiayfinanzas.gob.bo</v>
      </c>
    </row>
    <row r="266" spans="1:5">
      <c r="A266" s="282">
        <v>1245</v>
      </c>
      <c r="B266" s="283" t="s">
        <v>272</v>
      </c>
      <c r="C266" s="374" t="str">
        <f>+VLOOKUP($A266,[2]DISTRIBUCIÓN!$A$8:$G$540,5,FALSE)</f>
        <v>Emma Ticonipa</v>
      </c>
      <c r="D266" s="374" t="str">
        <f>+VLOOKUP($A266,[2]DISTRIBUCIÓN!$A$8:$G$540,6,FALSE)</f>
        <v>2183333 - 1635</v>
      </c>
      <c r="E266" s="374" t="str">
        <f>+VLOOKUP($A266,[2]DISTRIBUCIÓN!$A$8:$G$540,7,FALSE)</f>
        <v>emma.ticonipa@economiayfinanzas.gob.bo</v>
      </c>
    </row>
    <row r="267" spans="1:5">
      <c r="A267" s="282">
        <v>1246</v>
      </c>
      <c r="B267" s="283" t="s">
        <v>273</v>
      </c>
      <c r="C267" s="374" t="str">
        <f>+VLOOKUP($A267,[2]DISTRIBUCIÓN!$A$8:$G$540,5,FALSE)</f>
        <v>Emma Ticonipa</v>
      </c>
      <c r="D267" s="374" t="str">
        <f>+VLOOKUP($A267,[2]DISTRIBUCIÓN!$A$8:$G$540,6,FALSE)</f>
        <v>2183333 - 1635</v>
      </c>
      <c r="E267" s="374" t="str">
        <f>+VLOOKUP($A267,[2]DISTRIBUCIÓN!$A$8:$G$540,7,FALSE)</f>
        <v>emma.ticonipa@economiayfinanzas.gob.bo</v>
      </c>
    </row>
    <row r="268" spans="1:5">
      <c r="A268" s="282">
        <v>1247</v>
      </c>
      <c r="B268" s="283" t="s">
        <v>274</v>
      </c>
      <c r="C268" s="374" t="str">
        <f>+VLOOKUP($A268,[2]DISTRIBUCIÓN!$A$8:$G$540,5,FALSE)</f>
        <v>Emma Ticonipa</v>
      </c>
      <c r="D268" s="374" t="str">
        <f>+VLOOKUP($A268,[2]DISTRIBUCIÓN!$A$8:$G$540,6,FALSE)</f>
        <v>2183333 - 1635</v>
      </c>
      <c r="E268" s="374" t="str">
        <f>+VLOOKUP($A268,[2]DISTRIBUCIÓN!$A$8:$G$540,7,FALSE)</f>
        <v>emma.ticonipa@economiayfinanzas.gob.bo</v>
      </c>
    </row>
    <row r="269" spans="1:5">
      <c r="A269" s="282">
        <v>1248</v>
      </c>
      <c r="B269" s="283" t="s">
        <v>275</v>
      </c>
      <c r="C269" s="374" t="str">
        <f>+VLOOKUP($A269,[2]DISTRIBUCIÓN!$A$8:$G$540,5,FALSE)</f>
        <v>Emma Ticonipa</v>
      </c>
      <c r="D269" s="374" t="str">
        <f>+VLOOKUP($A269,[2]DISTRIBUCIÓN!$A$8:$G$540,6,FALSE)</f>
        <v>2183333 - 1635</v>
      </c>
      <c r="E269" s="374" t="str">
        <f>+VLOOKUP($A269,[2]DISTRIBUCIÓN!$A$8:$G$540,7,FALSE)</f>
        <v>emma.ticonipa@economiayfinanzas.gob.bo</v>
      </c>
    </row>
    <row r="270" spans="1:5">
      <c r="A270" s="282">
        <v>1249</v>
      </c>
      <c r="B270" s="283" t="s">
        <v>276</v>
      </c>
      <c r="C270" s="374" t="str">
        <f>+VLOOKUP($A270,[2]DISTRIBUCIÓN!$A$8:$G$540,5,FALSE)</f>
        <v>Emma Ticonipa</v>
      </c>
      <c r="D270" s="374" t="str">
        <f>+VLOOKUP($A270,[2]DISTRIBUCIÓN!$A$8:$G$540,6,FALSE)</f>
        <v>2183333 - 1635</v>
      </c>
      <c r="E270" s="374" t="str">
        <f>+VLOOKUP($A270,[2]DISTRIBUCIÓN!$A$8:$G$540,7,FALSE)</f>
        <v>emma.ticonipa@economiayfinanzas.gob.bo</v>
      </c>
    </row>
    <row r="271" spans="1:5">
      <c r="A271" s="282">
        <v>1250</v>
      </c>
      <c r="B271" s="283" t="s">
        <v>277</v>
      </c>
      <c r="C271" s="374" t="str">
        <f>+VLOOKUP($A271,[2]DISTRIBUCIÓN!$A$8:$G$540,5,FALSE)</f>
        <v>Emma Ticonipa</v>
      </c>
      <c r="D271" s="374" t="str">
        <f>+VLOOKUP($A271,[2]DISTRIBUCIÓN!$A$8:$G$540,6,FALSE)</f>
        <v>2183333 - 1635</v>
      </c>
      <c r="E271" s="374" t="str">
        <f>+VLOOKUP($A271,[2]DISTRIBUCIÓN!$A$8:$G$540,7,FALSE)</f>
        <v>emma.ticonipa@economiayfinanzas.gob.bo</v>
      </c>
    </row>
    <row r="272" spans="1:5">
      <c r="A272" s="282">
        <v>1251</v>
      </c>
      <c r="B272" s="283" t="s">
        <v>278</v>
      </c>
      <c r="C272" s="374" t="str">
        <f>+VLOOKUP($A272,[2]DISTRIBUCIÓN!$A$8:$G$540,5,FALSE)</f>
        <v>Emma Ticonipa</v>
      </c>
      <c r="D272" s="374" t="str">
        <f>+VLOOKUP($A272,[2]DISTRIBUCIÓN!$A$8:$G$540,6,FALSE)</f>
        <v>2183333 - 1635</v>
      </c>
      <c r="E272" s="374" t="str">
        <f>+VLOOKUP($A272,[2]DISTRIBUCIÓN!$A$8:$G$540,7,FALSE)</f>
        <v>emma.ticonipa@economiayfinanzas.gob.bo</v>
      </c>
    </row>
    <row r="273" spans="1:5">
      <c r="A273" s="282">
        <v>1252</v>
      </c>
      <c r="B273" s="283" t="s">
        <v>279</v>
      </c>
      <c r="C273" s="374" t="str">
        <f>+VLOOKUP($A273,[2]DISTRIBUCIÓN!$A$8:$G$540,5,FALSE)</f>
        <v>Emma Ticonipa</v>
      </c>
      <c r="D273" s="374" t="str">
        <f>+VLOOKUP($A273,[2]DISTRIBUCIÓN!$A$8:$G$540,6,FALSE)</f>
        <v>2183333 - 1635</v>
      </c>
      <c r="E273" s="374" t="str">
        <f>+VLOOKUP($A273,[2]DISTRIBUCIÓN!$A$8:$G$540,7,FALSE)</f>
        <v>emma.ticonipa@economiayfinanzas.gob.bo</v>
      </c>
    </row>
    <row r="274" spans="1:5">
      <c r="A274" s="282">
        <v>1253</v>
      </c>
      <c r="B274" s="283" t="s">
        <v>280</v>
      </c>
      <c r="C274" s="374" t="str">
        <f>+VLOOKUP($A274,[2]DISTRIBUCIÓN!$A$8:$G$540,5,FALSE)</f>
        <v>Emma Ticonipa</v>
      </c>
      <c r="D274" s="374" t="str">
        <f>+VLOOKUP($A274,[2]DISTRIBUCIÓN!$A$8:$G$540,6,FALSE)</f>
        <v>2183333 - 1635</v>
      </c>
      <c r="E274" s="374" t="str">
        <f>+VLOOKUP($A274,[2]DISTRIBUCIÓN!$A$8:$G$540,7,FALSE)</f>
        <v>emma.ticonipa@economiayfinanzas.gob.bo</v>
      </c>
    </row>
    <row r="275" spans="1:5">
      <c r="A275" s="282">
        <v>1254</v>
      </c>
      <c r="B275" s="283" t="s">
        <v>281</v>
      </c>
      <c r="C275" s="374" t="str">
        <f>+VLOOKUP($A275,[2]DISTRIBUCIÓN!$A$8:$G$540,5,FALSE)</f>
        <v>Emma Ticonipa</v>
      </c>
      <c r="D275" s="374" t="str">
        <f>+VLOOKUP($A275,[2]DISTRIBUCIÓN!$A$8:$G$540,6,FALSE)</f>
        <v>2183333 - 1635</v>
      </c>
      <c r="E275" s="374" t="str">
        <f>+VLOOKUP($A275,[2]DISTRIBUCIÓN!$A$8:$G$540,7,FALSE)</f>
        <v>emma.ticonipa@economiayfinanzas.gob.bo</v>
      </c>
    </row>
    <row r="276" spans="1:5">
      <c r="A276" s="282">
        <v>1255</v>
      </c>
      <c r="B276" s="283" t="s">
        <v>282</v>
      </c>
      <c r="C276" s="374" t="str">
        <f>+VLOOKUP($A276,[2]DISTRIBUCIÓN!$A$8:$G$540,5,FALSE)</f>
        <v>Emma Ticonipa</v>
      </c>
      <c r="D276" s="374" t="str">
        <f>+VLOOKUP($A276,[2]DISTRIBUCIÓN!$A$8:$G$540,6,FALSE)</f>
        <v>2183333 - 1635</v>
      </c>
      <c r="E276" s="374" t="str">
        <f>+VLOOKUP($A276,[2]DISTRIBUCIÓN!$A$8:$G$540,7,FALSE)</f>
        <v>emma.ticonipa@economiayfinanzas.gob.bo</v>
      </c>
    </row>
    <row r="277" spans="1:5">
      <c r="A277" s="282">
        <v>1256</v>
      </c>
      <c r="B277" s="283" t="s">
        <v>283</v>
      </c>
      <c r="C277" s="374" t="str">
        <f>+VLOOKUP($A277,[2]DISTRIBUCIÓN!$A$8:$G$540,5,FALSE)</f>
        <v>Emma Ticonipa</v>
      </c>
      <c r="D277" s="374" t="str">
        <f>+VLOOKUP($A277,[2]DISTRIBUCIÓN!$A$8:$G$540,6,FALSE)</f>
        <v>2183333 - 1635</v>
      </c>
      <c r="E277" s="374" t="str">
        <f>+VLOOKUP($A277,[2]DISTRIBUCIÓN!$A$8:$G$540,7,FALSE)</f>
        <v>emma.ticonipa@economiayfinanzas.gob.bo</v>
      </c>
    </row>
    <row r="278" spans="1:5">
      <c r="A278" s="282">
        <v>1257</v>
      </c>
      <c r="B278" s="283" t="s">
        <v>284</v>
      </c>
      <c r="C278" s="374" t="str">
        <f>+VLOOKUP($A278,[2]DISTRIBUCIÓN!$A$8:$G$540,5,FALSE)</f>
        <v>Emma Ticonipa</v>
      </c>
      <c r="D278" s="374" t="str">
        <f>+VLOOKUP($A278,[2]DISTRIBUCIÓN!$A$8:$G$540,6,FALSE)</f>
        <v>2183333 - 1635</v>
      </c>
      <c r="E278" s="374" t="str">
        <f>+VLOOKUP($A278,[2]DISTRIBUCIÓN!$A$8:$G$540,7,FALSE)</f>
        <v>emma.ticonipa@economiayfinanzas.gob.bo</v>
      </c>
    </row>
    <row r="279" spans="1:5">
      <c r="A279" s="282">
        <v>1258</v>
      </c>
      <c r="B279" s="283" t="s">
        <v>285</v>
      </c>
      <c r="C279" s="374" t="str">
        <f>+VLOOKUP($A279,[2]DISTRIBUCIÓN!$A$8:$G$540,5,FALSE)</f>
        <v>Emma Ticonipa</v>
      </c>
      <c r="D279" s="374" t="str">
        <f>+VLOOKUP($A279,[2]DISTRIBUCIÓN!$A$8:$G$540,6,FALSE)</f>
        <v>2183333 - 1635</v>
      </c>
      <c r="E279" s="374" t="str">
        <f>+VLOOKUP($A279,[2]DISTRIBUCIÓN!$A$8:$G$540,7,FALSE)</f>
        <v>emma.ticonipa@economiayfinanzas.gob.bo</v>
      </c>
    </row>
    <row r="280" spans="1:5">
      <c r="A280" s="282">
        <v>1259</v>
      </c>
      <c r="B280" s="283" t="s">
        <v>286</v>
      </c>
      <c r="C280" s="374" t="str">
        <f>+VLOOKUP($A280,[2]DISTRIBUCIÓN!$A$8:$G$540,5,FALSE)</f>
        <v>Emma Ticonipa</v>
      </c>
      <c r="D280" s="374" t="str">
        <f>+VLOOKUP($A280,[2]DISTRIBUCIÓN!$A$8:$G$540,6,FALSE)</f>
        <v>2183333 - 1635</v>
      </c>
      <c r="E280" s="374" t="str">
        <f>+VLOOKUP($A280,[2]DISTRIBUCIÓN!$A$8:$G$540,7,FALSE)</f>
        <v>emma.ticonipa@economiayfinanzas.gob.bo</v>
      </c>
    </row>
    <row r="281" spans="1:5">
      <c r="A281" s="282">
        <v>1260</v>
      </c>
      <c r="B281" s="283" t="s">
        <v>287</v>
      </c>
      <c r="C281" s="374" t="str">
        <f>+VLOOKUP($A281,[2]DISTRIBUCIÓN!$A$8:$G$540,5,FALSE)</f>
        <v>Emma Ticonipa</v>
      </c>
      <c r="D281" s="374" t="str">
        <f>+VLOOKUP($A281,[2]DISTRIBUCIÓN!$A$8:$G$540,6,FALSE)</f>
        <v>2183333 - 1635</v>
      </c>
      <c r="E281" s="374" t="str">
        <f>+VLOOKUP($A281,[2]DISTRIBUCIÓN!$A$8:$G$540,7,FALSE)</f>
        <v>emma.ticonipa@economiayfinanzas.gob.bo</v>
      </c>
    </row>
    <row r="282" spans="1:5">
      <c r="A282" s="282">
        <v>1261</v>
      </c>
      <c r="B282" s="283" t="s">
        <v>288</v>
      </c>
      <c r="C282" s="374" t="str">
        <f>+VLOOKUP($A282,[2]DISTRIBUCIÓN!$A$8:$G$540,5,FALSE)</f>
        <v>Emma Ticonipa</v>
      </c>
      <c r="D282" s="374" t="str">
        <f>+VLOOKUP($A282,[2]DISTRIBUCIÓN!$A$8:$G$540,6,FALSE)</f>
        <v>2183333 - 1635</v>
      </c>
      <c r="E282" s="374" t="str">
        <f>+VLOOKUP($A282,[2]DISTRIBUCIÓN!$A$8:$G$540,7,FALSE)</f>
        <v>emma.ticonipa@economiayfinanzas.gob.bo</v>
      </c>
    </row>
    <row r="283" spans="1:5">
      <c r="A283" s="282">
        <v>1262</v>
      </c>
      <c r="B283" s="283" t="s">
        <v>289</v>
      </c>
      <c r="C283" s="374" t="str">
        <f>+VLOOKUP($A283,[2]DISTRIBUCIÓN!$A$8:$G$540,5,FALSE)</f>
        <v>Emma Ticonipa</v>
      </c>
      <c r="D283" s="374" t="str">
        <f>+VLOOKUP($A283,[2]DISTRIBUCIÓN!$A$8:$G$540,6,FALSE)</f>
        <v>2183333 - 1635</v>
      </c>
      <c r="E283" s="374" t="str">
        <f>+VLOOKUP($A283,[2]DISTRIBUCIÓN!$A$8:$G$540,7,FALSE)</f>
        <v>emma.ticonipa@economiayfinanzas.gob.bo</v>
      </c>
    </row>
    <row r="284" spans="1:5">
      <c r="A284" s="282">
        <v>1263</v>
      </c>
      <c r="B284" s="283" t="s">
        <v>290</v>
      </c>
      <c r="C284" s="374" t="str">
        <f>+VLOOKUP($A284,[2]DISTRIBUCIÓN!$A$8:$G$540,5,FALSE)</f>
        <v>Emma Ticonipa</v>
      </c>
      <c r="D284" s="374" t="str">
        <f>+VLOOKUP($A284,[2]DISTRIBUCIÓN!$A$8:$G$540,6,FALSE)</f>
        <v>2183333 - 1635</v>
      </c>
      <c r="E284" s="374" t="str">
        <f>+VLOOKUP($A284,[2]DISTRIBUCIÓN!$A$8:$G$540,7,FALSE)</f>
        <v>emma.ticonipa@economiayfinanzas.gob.bo</v>
      </c>
    </row>
    <row r="285" spans="1:5">
      <c r="A285" s="282">
        <v>1264</v>
      </c>
      <c r="B285" s="283" t="s">
        <v>291</v>
      </c>
      <c r="C285" s="374" t="str">
        <f>+VLOOKUP($A285,[2]DISTRIBUCIÓN!$A$8:$G$540,5,FALSE)</f>
        <v>Emma Ticonipa</v>
      </c>
      <c r="D285" s="374" t="str">
        <f>+VLOOKUP($A285,[2]DISTRIBUCIÓN!$A$8:$G$540,6,FALSE)</f>
        <v>2183333 - 1635</v>
      </c>
      <c r="E285" s="374" t="str">
        <f>+VLOOKUP($A285,[2]DISTRIBUCIÓN!$A$8:$G$540,7,FALSE)</f>
        <v>emma.ticonipa@economiayfinanzas.gob.bo</v>
      </c>
    </row>
    <row r="286" spans="1:5">
      <c r="A286" s="282">
        <v>1265</v>
      </c>
      <c r="B286" s="283" t="s">
        <v>292</v>
      </c>
      <c r="C286" s="374" t="str">
        <f>+VLOOKUP($A286,[2]DISTRIBUCIÓN!$A$8:$G$540,5,FALSE)</f>
        <v>Emma Ticonipa</v>
      </c>
      <c r="D286" s="374" t="str">
        <f>+VLOOKUP($A286,[2]DISTRIBUCIÓN!$A$8:$G$540,6,FALSE)</f>
        <v>2183333 - 1635</v>
      </c>
      <c r="E286" s="374" t="str">
        <f>+VLOOKUP($A286,[2]DISTRIBUCIÓN!$A$8:$G$540,7,FALSE)</f>
        <v>emma.ticonipa@economiayfinanzas.gob.bo</v>
      </c>
    </row>
    <row r="287" spans="1:5">
      <c r="A287" s="282">
        <v>1266</v>
      </c>
      <c r="B287" s="283" t="s">
        <v>293</v>
      </c>
      <c r="C287" s="374" t="str">
        <f>+VLOOKUP($A287,[2]DISTRIBUCIÓN!$A$8:$G$540,5,FALSE)</f>
        <v>Emma Ticonipa</v>
      </c>
      <c r="D287" s="374" t="str">
        <f>+VLOOKUP($A287,[2]DISTRIBUCIÓN!$A$8:$G$540,6,FALSE)</f>
        <v>2183333 - 1635</v>
      </c>
      <c r="E287" s="374" t="str">
        <f>+VLOOKUP($A287,[2]DISTRIBUCIÓN!$A$8:$G$540,7,FALSE)</f>
        <v>emma.ticonipa@economiayfinanzas.gob.bo</v>
      </c>
    </row>
    <row r="288" spans="1:5">
      <c r="A288" s="282">
        <v>1267</v>
      </c>
      <c r="B288" s="283" t="s">
        <v>294</v>
      </c>
      <c r="C288" s="374" t="str">
        <f>+VLOOKUP($A288,[2]DISTRIBUCIÓN!$A$8:$G$540,5,FALSE)</f>
        <v>Emma Ticonipa</v>
      </c>
      <c r="D288" s="374" t="str">
        <f>+VLOOKUP($A288,[2]DISTRIBUCIÓN!$A$8:$G$540,6,FALSE)</f>
        <v>2183333 - 1635</v>
      </c>
      <c r="E288" s="374" t="str">
        <f>+VLOOKUP($A288,[2]DISTRIBUCIÓN!$A$8:$G$540,7,FALSE)</f>
        <v>emma.ticonipa@economiayfinanzas.gob.bo</v>
      </c>
    </row>
    <row r="289" spans="1:5">
      <c r="A289" s="282">
        <v>1268</v>
      </c>
      <c r="B289" s="283" t="s">
        <v>295</v>
      </c>
      <c r="C289" s="374" t="str">
        <f>+VLOOKUP($A289,[2]DISTRIBUCIÓN!$A$8:$G$540,5,FALSE)</f>
        <v>Emma Ticonipa</v>
      </c>
      <c r="D289" s="374" t="str">
        <f>+VLOOKUP($A289,[2]DISTRIBUCIÓN!$A$8:$G$540,6,FALSE)</f>
        <v>2183333 - 1635</v>
      </c>
      <c r="E289" s="374" t="str">
        <f>+VLOOKUP($A289,[2]DISTRIBUCIÓN!$A$8:$G$540,7,FALSE)</f>
        <v>emma.ticonipa@economiayfinanzas.gob.bo</v>
      </c>
    </row>
    <row r="290" spans="1:5">
      <c r="A290" s="282">
        <v>1269</v>
      </c>
      <c r="B290" s="283" t="s">
        <v>296</v>
      </c>
      <c r="C290" s="374" t="str">
        <f>+VLOOKUP($A290,[2]DISTRIBUCIÓN!$A$8:$G$540,5,FALSE)</f>
        <v>Emma Ticonipa</v>
      </c>
      <c r="D290" s="374" t="str">
        <f>+VLOOKUP($A290,[2]DISTRIBUCIÓN!$A$8:$G$540,6,FALSE)</f>
        <v>2183333 - 1635</v>
      </c>
      <c r="E290" s="374" t="str">
        <f>+VLOOKUP($A290,[2]DISTRIBUCIÓN!$A$8:$G$540,7,FALSE)</f>
        <v>emma.ticonipa@economiayfinanzas.gob.bo</v>
      </c>
    </row>
    <row r="291" spans="1:5">
      <c r="A291" s="282">
        <v>1270</v>
      </c>
      <c r="B291" s="283" t="s">
        <v>297</v>
      </c>
      <c r="C291" s="374" t="str">
        <f>+VLOOKUP($A291,[2]DISTRIBUCIÓN!$A$8:$G$540,5,FALSE)</f>
        <v>Emma Ticonipa</v>
      </c>
      <c r="D291" s="374" t="str">
        <f>+VLOOKUP($A291,[2]DISTRIBUCIÓN!$A$8:$G$540,6,FALSE)</f>
        <v>2183333 - 1635</v>
      </c>
      <c r="E291" s="374" t="str">
        <f>+VLOOKUP($A291,[2]DISTRIBUCIÓN!$A$8:$G$540,7,FALSE)</f>
        <v>emma.ticonipa@economiayfinanzas.gob.bo</v>
      </c>
    </row>
    <row r="292" spans="1:5">
      <c r="A292" s="282">
        <v>1271</v>
      </c>
      <c r="B292" s="283" t="s">
        <v>298</v>
      </c>
      <c r="C292" s="374" t="str">
        <f>+VLOOKUP($A292,[2]DISTRIBUCIÓN!$A$8:$G$540,5,FALSE)</f>
        <v>Emma Ticonipa</v>
      </c>
      <c r="D292" s="374" t="str">
        <f>+VLOOKUP($A292,[2]DISTRIBUCIÓN!$A$8:$G$540,6,FALSE)</f>
        <v>2183333 - 1635</v>
      </c>
      <c r="E292" s="374" t="str">
        <f>+VLOOKUP($A292,[2]DISTRIBUCIÓN!$A$8:$G$540,7,FALSE)</f>
        <v>emma.ticonipa@economiayfinanzas.gob.bo</v>
      </c>
    </row>
    <row r="293" spans="1:5">
      <c r="A293" s="282">
        <v>1272</v>
      </c>
      <c r="B293" s="283" t="s">
        <v>299</v>
      </c>
      <c r="C293" s="374" t="str">
        <f>+VLOOKUP($A293,[2]DISTRIBUCIÓN!$A$8:$G$540,5,FALSE)</f>
        <v>Emma Ticonipa</v>
      </c>
      <c r="D293" s="374" t="str">
        <f>+VLOOKUP($A293,[2]DISTRIBUCIÓN!$A$8:$G$540,6,FALSE)</f>
        <v>2183333 - 1635</v>
      </c>
      <c r="E293" s="374" t="str">
        <f>+VLOOKUP($A293,[2]DISTRIBUCIÓN!$A$8:$G$540,7,FALSE)</f>
        <v>emma.ticonipa@economiayfinanzas.gob.bo</v>
      </c>
    </row>
    <row r="294" spans="1:5">
      <c r="A294" s="282">
        <v>1273</v>
      </c>
      <c r="B294" s="283" t="s">
        <v>300</v>
      </c>
      <c r="C294" s="374" t="str">
        <f>+VLOOKUP($A294,[2]DISTRIBUCIÓN!$A$8:$G$540,5,FALSE)</f>
        <v>Emma Ticonipa</v>
      </c>
      <c r="D294" s="374" t="str">
        <f>+VLOOKUP($A294,[2]DISTRIBUCIÓN!$A$8:$G$540,6,FALSE)</f>
        <v>2183333 - 1635</v>
      </c>
      <c r="E294" s="374" t="str">
        <f>+VLOOKUP($A294,[2]DISTRIBUCIÓN!$A$8:$G$540,7,FALSE)</f>
        <v>emma.ticonipa@economiayfinanzas.gob.bo</v>
      </c>
    </row>
    <row r="295" spans="1:5">
      <c r="A295" s="282">
        <v>1274</v>
      </c>
      <c r="B295" s="283" t="s">
        <v>301</v>
      </c>
      <c r="C295" s="374" t="str">
        <f>+VLOOKUP($A295,[2]DISTRIBUCIÓN!$A$8:$G$540,5,FALSE)</f>
        <v>Emma Ticonipa</v>
      </c>
      <c r="D295" s="374" t="str">
        <f>+VLOOKUP($A295,[2]DISTRIBUCIÓN!$A$8:$G$540,6,FALSE)</f>
        <v>2183333 - 1635</v>
      </c>
      <c r="E295" s="374" t="str">
        <f>+VLOOKUP($A295,[2]DISTRIBUCIÓN!$A$8:$G$540,7,FALSE)</f>
        <v>emma.ticonipa@economiayfinanzas.gob.bo</v>
      </c>
    </row>
    <row r="296" spans="1:5">
      <c r="A296" s="282">
        <v>1275</v>
      </c>
      <c r="B296" s="283" t="s">
        <v>302</v>
      </c>
      <c r="C296" s="374" t="str">
        <f>+VLOOKUP($A296,[2]DISTRIBUCIÓN!$A$8:$G$540,5,FALSE)</f>
        <v>Emma Ticonipa</v>
      </c>
      <c r="D296" s="374" t="str">
        <f>+VLOOKUP($A296,[2]DISTRIBUCIÓN!$A$8:$G$540,6,FALSE)</f>
        <v>2183333 - 1635</v>
      </c>
      <c r="E296" s="374" t="str">
        <f>+VLOOKUP($A296,[2]DISTRIBUCIÓN!$A$8:$G$540,7,FALSE)</f>
        <v>emma.ticonipa@economiayfinanzas.gob.bo</v>
      </c>
    </row>
    <row r="297" spans="1:5">
      <c r="A297" s="282">
        <v>1276</v>
      </c>
      <c r="B297" s="283" t="s">
        <v>303</v>
      </c>
      <c r="C297" s="374" t="str">
        <f>+VLOOKUP($A297,[2]DISTRIBUCIÓN!$A$8:$G$540,5,FALSE)</f>
        <v>Emma Ticonipa</v>
      </c>
      <c r="D297" s="374" t="str">
        <f>+VLOOKUP($A297,[2]DISTRIBUCIÓN!$A$8:$G$540,6,FALSE)</f>
        <v>2183333 - 1635</v>
      </c>
      <c r="E297" s="374" t="str">
        <f>+VLOOKUP($A297,[2]DISTRIBUCIÓN!$A$8:$G$540,7,FALSE)</f>
        <v>emma.ticonipa@economiayfinanzas.gob.bo</v>
      </c>
    </row>
    <row r="298" spans="1:5">
      <c r="A298" s="282">
        <v>1277</v>
      </c>
      <c r="B298" s="283" t="s">
        <v>304</v>
      </c>
      <c r="C298" s="374" t="str">
        <f>+VLOOKUP($A298,[2]DISTRIBUCIÓN!$A$8:$G$540,5,FALSE)</f>
        <v>Emma Ticonipa</v>
      </c>
      <c r="D298" s="374" t="str">
        <f>+VLOOKUP($A298,[2]DISTRIBUCIÓN!$A$8:$G$540,6,FALSE)</f>
        <v>2183333 - 1635</v>
      </c>
      <c r="E298" s="374" t="str">
        <f>+VLOOKUP($A298,[2]DISTRIBUCIÓN!$A$8:$G$540,7,FALSE)</f>
        <v>emma.ticonipa@economiayfinanzas.gob.bo</v>
      </c>
    </row>
    <row r="299" spans="1:5">
      <c r="A299" s="282">
        <v>1278</v>
      </c>
      <c r="B299" s="283" t="s">
        <v>305</v>
      </c>
      <c r="C299" s="374" t="str">
        <f>+VLOOKUP($A299,[2]DISTRIBUCIÓN!$A$8:$G$540,5,FALSE)</f>
        <v>Emma Ticonipa</v>
      </c>
      <c r="D299" s="374" t="str">
        <f>+VLOOKUP($A299,[2]DISTRIBUCIÓN!$A$8:$G$540,6,FALSE)</f>
        <v>2183333 - 1635</v>
      </c>
      <c r="E299" s="374" t="str">
        <f>+VLOOKUP($A299,[2]DISTRIBUCIÓN!$A$8:$G$540,7,FALSE)</f>
        <v>emma.ticonipa@economiayfinanzas.gob.bo</v>
      </c>
    </row>
    <row r="300" spans="1:5">
      <c r="A300" s="282">
        <v>1279</v>
      </c>
      <c r="B300" s="283" t="s">
        <v>306</v>
      </c>
      <c r="C300" s="374" t="str">
        <f>+VLOOKUP($A300,[2]DISTRIBUCIÓN!$A$8:$G$540,5,FALSE)</f>
        <v>Emma Ticonipa</v>
      </c>
      <c r="D300" s="374" t="str">
        <f>+VLOOKUP($A300,[2]DISTRIBUCIÓN!$A$8:$G$540,6,FALSE)</f>
        <v>2183333 - 1635</v>
      </c>
      <c r="E300" s="374" t="str">
        <f>+VLOOKUP($A300,[2]DISTRIBUCIÓN!$A$8:$G$540,7,FALSE)</f>
        <v>emma.ticonipa@economiayfinanzas.gob.bo</v>
      </c>
    </row>
    <row r="301" spans="1:5">
      <c r="A301" s="282">
        <v>1280</v>
      </c>
      <c r="B301" s="283" t="s">
        <v>307</v>
      </c>
      <c r="C301" s="374" t="str">
        <f>+VLOOKUP($A301,[2]DISTRIBUCIÓN!$A$8:$G$540,5,FALSE)</f>
        <v>Emma Ticonipa</v>
      </c>
      <c r="D301" s="374" t="str">
        <f>+VLOOKUP($A301,[2]DISTRIBUCIÓN!$A$8:$G$540,6,FALSE)</f>
        <v>2183333 - 1635</v>
      </c>
      <c r="E301" s="374" t="str">
        <f>+VLOOKUP($A301,[2]DISTRIBUCIÓN!$A$8:$G$540,7,FALSE)</f>
        <v>emma.ticonipa@economiayfinanzas.gob.bo</v>
      </c>
    </row>
    <row r="302" spans="1:5">
      <c r="A302" s="282">
        <v>1281</v>
      </c>
      <c r="B302" s="283" t="s">
        <v>308</v>
      </c>
      <c r="C302" s="374" t="str">
        <f>+VLOOKUP($A302,[2]DISTRIBUCIÓN!$A$8:$G$540,5,FALSE)</f>
        <v>Emma Ticonipa</v>
      </c>
      <c r="D302" s="374" t="str">
        <f>+VLOOKUP($A302,[2]DISTRIBUCIÓN!$A$8:$G$540,6,FALSE)</f>
        <v>2183333 - 1635</v>
      </c>
      <c r="E302" s="374" t="str">
        <f>+VLOOKUP($A302,[2]DISTRIBUCIÓN!$A$8:$G$540,7,FALSE)</f>
        <v>emma.ticonipa@economiayfinanzas.gob.bo</v>
      </c>
    </row>
    <row r="303" spans="1:5">
      <c r="A303" s="282">
        <v>1282</v>
      </c>
      <c r="B303" s="283" t="s">
        <v>309</v>
      </c>
      <c r="C303" s="374" t="str">
        <f>+VLOOKUP($A303,[2]DISTRIBUCIÓN!$A$8:$G$540,5,FALSE)</f>
        <v>Emma Ticonipa</v>
      </c>
      <c r="D303" s="374" t="str">
        <f>+VLOOKUP($A303,[2]DISTRIBUCIÓN!$A$8:$G$540,6,FALSE)</f>
        <v>2183333 - 1635</v>
      </c>
      <c r="E303" s="374" t="str">
        <f>+VLOOKUP($A303,[2]DISTRIBUCIÓN!$A$8:$G$540,7,FALSE)</f>
        <v>emma.ticonipa@economiayfinanzas.gob.bo</v>
      </c>
    </row>
    <row r="304" spans="1:5">
      <c r="A304" s="282">
        <v>1283</v>
      </c>
      <c r="B304" s="283" t="s">
        <v>310</v>
      </c>
      <c r="C304" s="374" t="str">
        <f>+VLOOKUP($A304,[2]DISTRIBUCIÓN!$A$8:$G$540,5,FALSE)</f>
        <v>Emma Ticonipa</v>
      </c>
      <c r="D304" s="374" t="str">
        <f>+VLOOKUP($A304,[2]DISTRIBUCIÓN!$A$8:$G$540,6,FALSE)</f>
        <v>2183333 - 1635</v>
      </c>
      <c r="E304" s="374" t="str">
        <f>+VLOOKUP($A304,[2]DISTRIBUCIÓN!$A$8:$G$540,7,FALSE)</f>
        <v>emma.ticonipa@economiayfinanzas.gob.bo</v>
      </c>
    </row>
    <row r="305" spans="1:5">
      <c r="A305" s="282">
        <v>1284</v>
      </c>
      <c r="B305" s="283" t="s">
        <v>311</v>
      </c>
      <c r="C305" s="374" t="str">
        <f>+VLOOKUP($A305,[2]DISTRIBUCIÓN!$A$8:$G$540,5,FALSE)</f>
        <v>Emma Ticonipa</v>
      </c>
      <c r="D305" s="374" t="str">
        <f>+VLOOKUP($A305,[2]DISTRIBUCIÓN!$A$8:$G$540,6,FALSE)</f>
        <v>2183333 - 1635</v>
      </c>
      <c r="E305" s="374" t="str">
        <f>+VLOOKUP($A305,[2]DISTRIBUCIÓN!$A$8:$G$540,7,FALSE)</f>
        <v>emma.ticonipa@economiayfinanzas.gob.bo</v>
      </c>
    </row>
    <row r="306" spans="1:5">
      <c r="A306" s="282">
        <v>1285</v>
      </c>
      <c r="B306" s="283" t="s">
        <v>312</v>
      </c>
      <c r="C306" s="374" t="str">
        <f>+VLOOKUP($A306,[2]DISTRIBUCIÓN!$A$8:$G$540,5,FALSE)</f>
        <v>Emma Ticonipa</v>
      </c>
      <c r="D306" s="374" t="str">
        <f>+VLOOKUP($A306,[2]DISTRIBUCIÓN!$A$8:$G$540,6,FALSE)</f>
        <v>2183333 - 1635</v>
      </c>
      <c r="E306" s="374" t="str">
        <f>+VLOOKUP($A306,[2]DISTRIBUCIÓN!$A$8:$G$540,7,FALSE)</f>
        <v>emma.ticonipa@economiayfinanzas.gob.bo</v>
      </c>
    </row>
    <row r="307" spans="1:5">
      <c r="A307" s="282">
        <v>1286</v>
      </c>
      <c r="B307" s="283" t="s">
        <v>313</v>
      </c>
      <c r="C307" s="374" t="str">
        <f>+VLOOKUP($A307,[2]DISTRIBUCIÓN!$A$8:$G$540,5,FALSE)</f>
        <v>Emma Ticonipa</v>
      </c>
      <c r="D307" s="374" t="str">
        <f>+VLOOKUP($A307,[2]DISTRIBUCIÓN!$A$8:$G$540,6,FALSE)</f>
        <v>2183333 - 1635</v>
      </c>
      <c r="E307" s="374" t="str">
        <f>+VLOOKUP($A307,[2]DISTRIBUCIÓN!$A$8:$G$540,7,FALSE)</f>
        <v>emma.ticonipa@economiayfinanzas.gob.bo</v>
      </c>
    </row>
    <row r="308" spans="1:5">
      <c r="A308" s="282">
        <v>1287</v>
      </c>
      <c r="B308" s="283" t="s">
        <v>314</v>
      </c>
      <c r="C308" s="374" t="str">
        <f>+VLOOKUP($A308,[2]DISTRIBUCIÓN!$A$8:$G$540,5,FALSE)</f>
        <v>Emma Ticonipa</v>
      </c>
      <c r="D308" s="374" t="str">
        <f>+VLOOKUP($A308,[2]DISTRIBUCIÓN!$A$8:$G$540,6,FALSE)</f>
        <v>2183333 - 1635</v>
      </c>
      <c r="E308" s="374" t="str">
        <f>+VLOOKUP($A308,[2]DISTRIBUCIÓN!$A$8:$G$540,7,FALSE)</f>
        <v>emma.ticonipa@economiayfinanzas.gob.bo</v>
      </c>
    </row>
    <row r="309" spans="1:5">
      <c r="A309" s="282">
        <v>1301</v>
      </c>
      <c r="B309" s="283" t="s">
        <v>315</v>
      </c>
      <c r="C309" s="374" t="str">
        <f>+VLOOKUP($A309,[2]DISTRIBUCIÓN!$A$8:$G$540,5,FALSE)</f>
        <v>Emma Ticonipa</v>
      </c>
      <c r="D309" s="374" t="str">
        <f>+VLOOKUP($A309,[2]DISTRIBUCIÓN!$A$8:$G$540,6,FALSE)</f>
        <v>2183333 - 1635</v>
      </c>
      <c r="E309" s="374" t="str">
        <f>+VLOOKUP($A309,[2]DISTRIBUCIÓN!$A$8:$G$540,7,FALSE)</f>
        <v>emma.ticonipa@economiayfinanzas.gob.bo</v>
      </c>
    </row>
    <row r="310" spans="1:5">
      <c r="A310" s="282">
        <v>1302</v>
      </c>
      <c r="B310" s="283" t="s">
        <v>316</v>
      </c>
      <c r="C310" s="374" t="str">
        <f>+VLOOKUP($A310,[2]DISTRIBUCIÓN!$A$8:$G$540,5,FALSE)</f>
        <v>Emma Ticonipa</v>
      </c>
      <c r="D310" s="374" t="str">
        <f>+VLOOKUP($A310,[2]DISTRIBUCIÓN!$A$8:$G$540,6,FALSE)</f>
        <v>2183333 - 1635</v>
      </c>
      <c r="E310" s="374" t="str">
        <f>+VLOOKUP($A310,[2]DISTRIBUCIÓN!$A$8:$G$540,7,FALSE)</f>
        <v>emma.ticonipa@economiayfinanzas.gob.bo</v>
      </c>
    </row>
    <row r="311" spans="1:5">
      <c r="A311" s="282">
        <v>1303</v>
      </c>
      <c r="B311" s="283" t="s">
        <v>317</v>
      </c>
      <c r="C311" s="374" t="str">
        <f>+VLOOKUP($A311,[2]DISTRIBUCIÓN!$A$8:$G$540,5,FALSE)</f>
        <v>Emma Ticonipa</v>
      </c>
      <c r="D311" s="374" t="str">
        <f>+VLOOKUP($A311,[2]DISTRIBUCIÓN!$A$8:$G$540,6,FALSE)</f>
        <v>2183333 - 1635</v>
      </c>
      <c r="E311" s="374" t="str">
        <f>+VLOOKUP($A311,[2]DISTRIBUCIÓN!$A$8:$G$540,7,FALSE)</f>
        <v>emma.ticonipa@economiayfinanzas.gob.bo</v>
      </c>
    </row>
    <row r="312" spans="1:5">
      <c r="A312" s="282">
        <v>1304</v>
      </c>
      <c r="B312" s="283" t="s">
        <v>318</v>
      </c>
      <c r="C312" s="374" t="str">
        <f>+VLOOKUP($A312,[2]DISTRIBUCIÓN!$A$8:$G$540,5,FALSE)</f>
        <v>Emma Ticonipa</v>
      </c>
      <c r="D312" s="374" t="str">
        <f>+VLOOKUP($A312,[2]DISTRIBUCIÓN!$A$8:$G$540,6,FALSE)</f>
        <v>2183333 - 1635</v>
      </c>
      <c r="E312" s="374" t="str">
        <f>+VLOOKUP($A312,[2]DISTRIBUCIÓN!$A$8:$G$540,7,FALSE)</f>
        <v>emma.ticonipa@economiayfinanzas.gob.bo</v>
      </c>
    </row>
    <row r="313" spans="1:5">
      <c r="A313" s="282">
        <v>1305</v>
      </c>
      <c r="B313" s="283" t="s">
        <v>319</v>
      </c>
      <c r="C313" s="374" t="str">
        <f>+VLOOKUP($A313,[2]DISTRIBUCIÓN!$A$8:$G$540,5,FALSE)</f>
        <v>Emma Ticonipa</v>
      </c>
      <c r="D313" s="374" t="str">
        <f>+VLOOKUP($A313,[2]DISTRIBUCIÓN!$A$8:$G$540,6,FALSE)</f>
        <v>2183333 - 1635</v>
      </c>
      <c r="E313" s="374" t="str">
        <f>+VLOOKUP($A313,[2]DISTRIBUCIÓN!$A$8:$G$540,7,FALSE)</f>
        <v>emma.ticonipa@economiayfinanzas.gob.bo</v>
      </c>
    </row>
    <row r="314" spans="1:5">
      <c r="A314" s="282">
        <v>1306</v>
      </c>
      <c r="B314" s="283" t="s">
        <v>320</v>
      </c>
      <c r="C314" s="374" t="str">
        <f>+VLOOKUP($A314,[2]DISTRIBUCIÓN!$A$8:$G$540,5,FALSE)</f>
        <v>Emma Ticonipa</v>
      </c>
      <c r="D314" s="374" t="str">
        <f>+VLOOKUP($A314,[2]DISTRIBUCIÓN!$A$8:$G$540,6,FALSE)</f>
        <v>2183333 - 1635</v>
      </c>
      <c r="E314" s="374" t="str">
        <f>+VLOOKUP($A314,[2]DISTRIBUCIÓN!$A$8:$G$540,7,FALSE)</f>
        <v>emma.ticonipa@economiayfinanzas.gob.bo</v>
      </c>
    </row>
    <row r="315" spans="1:5">
      <c r="A315" s="282">
        <v>1307</v>
      </c>
      <c r="B315" s="283" t="s">
        <v>321</v>
      </c>
      <c r="C315" s="374" t="str">
        <f>+VLOOKUP($A315,[2]DISTRIBUCIÓN!$A$8:$G$540,5,FALSE)</f>
        <v>Emma Ticonipa</v>
      </c>
      <c r="D315" s="374" t="str">
        <f>+VLOOKUP($A315,[2]DISTRIBUCIÓN!$A$8:$G$540,6,FALSE)</f>
        <v>2183333 - 1635</v>
      </c>
      <c r="E315" s="374" t="str">
        <f>+VLOOKUP($A315,[2]DISTRIBUCIÓN!$A$8:$G$540,7,FALSE)</f>
        <v>emma.ticonipa@economiayfinanzas.gob.bo</v>
      </c>
    </row>
    <row r="316" spans="1:5">
      <c r="A316" s="282">
        <v>1308</v>
      </c>
      <c r="B316" s="283" t="s">
        <v>322</v>
      </c>
      <c r="C316" s="374" t="str">
        <f>+VLOOKUP($A316,[2]DISTRIBUCIÓN!$A$8:$G$540,5,FALSE)</f>
        <v>Emma Ticonipa</v>
      </c>
      <c r="D316" s="374" t="str">
        <f>+VLOOKUP($A316,[2]DISTRIBUCIÓN!$A$8:$G$540,6,FALSE)</f>
        <v>2183333 - 1635</v>
      </c>
      <c r="E316" s="374" t="str">
        <f>+VLOOKUP($A316,[2]DISTRIBUCIÓN!$A$8:$G$540,7,FALSE)</f>
        <v>emma.ticonipa@economiayfinanzas.gob.bo</v>
      </c>
    </row>
    <row r="317" spans="1:5">
      <c r="A317" s="282">
        <v>1309</v>
      </c>
      <c r="B317" s="283" t="s">
        <v>323</v>
      </c>
      <c r="C317" s="374" t="str">
        <f>+VLOOKUP($A317,[2]DISTRIBUCIÓN!$A$8:$G$540,5,FALSE)</f>
        <v>Emma Ticonipa</v>
      </c>
      <c r="D317" s="374" t="str">
        <f>+VLOOKUP($A317,[2]DISTRIBUCIÓN!$A$8:$G$540,6,FALSE)</f>
        <v>2183333 - 1635</v>
      </c>
      <c r="E317" s="374" t="str">
        <f>+VLOOKUP($A317,[2]DISTRIBUCIÓN!$A$8:$G$540,7,FALSE)</f>
        <v>emma.ticonipa@economiayfinanzas.gob.bo</v>
      </c>
    </row>
    <row r="318" spans="1:5">
      <c r="A318" s="282">
        <v>1310</v>
      </c>
      <c r="B318" s="283" t="s">
        <v>324</v>
      </c>
      <c r="C318" s="374" t="str">
        <f>+VLOOKUP($A318,[2]DISTRIBUCIÓN!$A$8:$G$540,5,FALSE)</f>
        <v>Emma Ticonipa</v>
      </c>
      <c r="D318" s="374" t="str">
        <f>+VLOOKUP($A318,[2]DISTRIBUCIÓN!$A$8:$G$540,6,FALSE)</f>
        <v>2183333 - 1635</v>
      </c>
      <c r="E318" s="374" t="str">
        <f>+VLOOKUP($A318,[2]DISTRIBUCIÓN!$A$8:$G$540,7,FALSE)</f>
        <v>emma.ticonipa@economiayfinanzas.gob.bo</v>
      </c>
    </row>
    <row r="319" spans="1:5">
      <c r="A319" s="282">
        <v>1311</v>
      </c>
      <c r="B319" s="283" t="s">
        <v>325</v>
      </c>
      <c r="C319" s="374" t="str">
        <f>+VLOOKUP($A319,[2]DISTRIBUCIÓN!$A$8:$G$540,5,FALSE)</f>
        <v>Emma Ticonipa</v>
      </c>
      <c r="D319" s="374" t="str">
        <f>+VLOOKUP($A319,[2]DISTRIBUCIÓN!$A$8:$G$540,6,FALSE)</f>
        <v>2183333 - 1635</v>
      </c>
      <c r="E319" s="374" t="str">
        <f>+VLOOKUP($A319,[2]DISTRIBUCIÓN!$A$8:$G$540,7,FALSE)</f>
        <v>emma.ticonipa@economiayfinanzas.gob.bo</v>
      </c>
    </row>
    <row r="320" spans="1:5">
      <c r="A320" s="282">
        <v>1312</v>
      </c>
      <c r="B320" s="283" t="s">
        <v>326</v>
      </c>
      <c r="C320" s="374" t="str">
        <f>+VLOOKUP($A320,[2]DISTRIBUCIÓN!$A$8:$G$540,5,FALSE)</f>
        <v>Emma Ticonipa</v>
      </c>
      <c r="D320" s="374" t="str">
        <f>+VLOOKUP($A320,[2]DISTRIBUCIÓN!$A$8:$G$540,6,FALSE)</f>
        <v>2183333 - 1635</v>
      </c>
      <c r="E320" s="374" t="str">
        <f>+VLOOKUP($A320,[2]DISTRIBUCIÓN!$A$8:$G$540,7,FALSE)</f>
        <v>emma.ticonipa@economiayfinanzas.gob.bo</v>
      </c>
    </row>
    <row r="321" spans="1:5">
      <c r="A321" s="282">
        <v>1313</v>
      </c>
      <c r="B321" s="283" t="s">
        <v>327</v>
      </c>
      <c r="C321" s="374" t="str">
        <f>+VLOOKUP($A321,[2]DISTRIBUCIÓN!$A$8:$G$540,5,FALSE)</f>
        <v>Emma Ticonipa</v>
      </c>
      <c r="D321" s="374" t="str">
        <f>+VLOOKUP($A321,[2]DISTRIBUCIÓN!$A$8:$G$540,6,FALSE)</f>
        <v>2183333 - 1635</v>
      </c>
      <c r="E321" s="374" t="str">
        <f>+VLOOKUP($A321,[2]DISTRIBUCIÓN!$A$8:$G$540,7,FALSE)</f>
        <v>emma.ticonipa@economiayfinanzas.gob.bo</v>
      </c>
    </row>
    <row r="322" spans="1:5">
      <c r="A322" s="282">
        <v>1314</v>
      </c>
      <c r="B322" s="283" t="s">
        <v>328</v>
      </c>
      <c r="C322" s="374" t="str">
        <f>+VLOOKUP($A322,[2]DISTRIBUCIÓN!$A$8:$G$540,5,FALSE)</f>
        <v>Emma Ticonipa</v>
      </c>
      <c r="D322" s="374" t="str">
        <f>+VLOOKUP($A322,[2]DISTRIBUCIÓN!$A$8:$G$540,6,FALSE)</f>
        <v>2183333 - 1635</v>
      </c>
      <c r="E322" s="374" t="str">
        <f>+VLOOKUP($A322,[2]DISTRIBUCIÓN!$A$8:$G$540,7,FALSE)</f>
        <v>emma.ticonipa@economiayfinanzas.gob.bo</v>
      </c>
    </row>
    <row r="323" spans="1:5">
      <c r="A323" s="282">
        <v>1315</v>
      </c>
      <c r="B323" s="283" t="s">
        <v>329</v>
      </c>
      <c r="C323" s="374" t="str">
        <f>+VLOOKUP($A323,[2]DISTRIBUCIÓN!$A$8:$G$540,5,FALSE)</f>
        <v>Emma Ticonipa</v>
      </c>
      <c r="D323" s="374" t="str">
        <f>+VLOOKUP($A323,[2]DISTRIBUCIÓN!$A$8:$G$540,6,FALSE)</f>
        <v>2183333 - 1635</v>
      </c>
      <c r="E323" s="374" t="str">
        <f>+VLOOKUP($A323,[2]DISTRIBUCIÓN!$A$8:$G$540,7,FALSE)</f>
        <v>emma.ticonipa@economiayfinanzas.gob.bo</v>
      </c>
    </row>
    <row r="324" spans="1:5">
      <c r="A324" s="282">
        <v>1316</v>
      </c>
      <c r="B324" s="283" t="s">
        <v>330</v>
      </c>
      <c r="C324" s="374" t="str">
        <f>+VLOOKUP($A324,[2]DISTRIBUCIÓN!$A$8:$G$540,5,FALSE)</f>
        <v>Emma Ticonipa</v>
      </c>
      <c r="D324" s="374" t="str">
        <f>+VLOOKUP($A324,[2]DISTRIBUCIÓN!$A$8:$G$540,6,FALSE)</f>
        <v>2183333 - 1635</v>
      </c>
      <c r="E324" s="374" t="str">
        <f>+VLOOKUP($A324,[2]DISTRIBUCIÓN!$A$8:$G$540,7,FALSE)</f>
        <v>emma.ticonipa@economiayfinanzas.gob.bo</v>
      </c>
    </row>
    <row r="325" spans="1:5">
      <c r="A325" s="282">
        <v>1317</v>
      </c>
      <c r="B325" s="283" t="s">
        <v>331</v>
      </c>
      <c r="C325" s="374" t="str">
        <f>+VLOOKUP($A325,[2]DISTRIBUCIÓN!$A$8:$G$540,5,FALSE)</f>
        <v>Emma Ticonipa</v>
      </c>
      <c r="D325" s="374" t="str">
        <f>+VLOOKUP($A325,[2]DISTRIBUCIÓN!$A$8:$G$540,6,FALSE)</f>
        <v>2183333 - 1635</v>
      </c>
      <c r="E325" s="374" t="str">
        <f>+VLOOKUP($A325,[2]DISTRIBUCIÓN!$A$8:$G$540,7,FALSE)</f>
        <v>emma.ticonipa@economiayfinanzas.gob.bo</v>
      </c>
    </row>
    <row r="326" spans="1:5">
      <c r="A326" s="282">
        <v>1318</v>
      </c>
      <c r="B326" s="283" t="s">
        <v>332</v>
      </c>
      <c r="C326" s="374" t="str">
        <f>+VLOOKUP($A326,[2]DISTRIBUCIÓN!$A$8:$G$540,5,FALSE)</f>
        <v>Emma Ticonipa</v>
      </c>
      <c r="D326" s="374" t="str">
        <f>+VLOOKUP($A326,[2]DISTRIBUCIÓN!$A$8:$G$540,6,FALSE)</f>
        <v>2183333 - 1635</v>
      </c>
      <c r="E326" s="374" t="str">
        <f>+VLOOKUP($A326,[2]DISTRIBUCIÓN!$A$8:$G$540,7,FALSE)</f>
        <v>emma.ticonipa@economiayfinanzas.gob.bo</v>
      </c>
    </row>
    <row r="327" spans="1:5">
      <c r="A327" s="282">
        <v>1319</v>
      </c>
      <c r="B327" s="283" t="s">
        <v>333</v>
      </c>
      <c r="C327" s="374" t="str">
        <f>+VLOOKUP($A327,[2]DISTRIBUCIÓN!$A$8:$G$540,5,FALSE)</f>
        <v>Emma Ticonipa</v>
      </c>
      <c r="D327" s="374" t="str">
        <f>+VLOOKUP($A327,[2]DISTRIBUCIÓN!$A$8:$G$540,6,FALSE)</f>
        <v>2183333 - 1635</v>
      </c>
      <c r="E327" s="374" t="str">
        <f>+VLOOKUP($A327,[2]DISTRIBUCIÓN!$A$8:$G$540,7,FALSE)</f>
        <v>emma.ticonipa@economiayfinanzas.gob.bo</v>
      </c>
    </row>
    <row r="328" spans="1:5">
      <c r="A328" s="282">
        <v>1320</v>
      </c>
      <c r="B328" s="283" t="s">
        <v>334</v>
      </c>
      <c r="C328" s="374" t="str">
        <f>+VLOOKUP($A328,[2]DISTRIBUCIÓN!$A$8:$G$540,5,FALSE)</f>
        <v>Emma Ticonipa</v>
      </c>
      <c r="D328" s="374" t="str">
        <f>+VLOOKUP($A328,[2]DISTRIBUCIÓN!$A$8:$G$540,6,FALSE)</f>
        <v>2183333 - 1635</v>
      </c>
      <c r="E328" s="374" t="str">
        <f>+VLOOKUP($A328,[2]DISTRIBUCIÓN!$A$8:$G$540,7,FALSE)</f>
        <v>emma.ticonipa@economiayfinanzas.gob.bo</v>
      </c>
    </row>
    <row r="329" spans="1:5">
      <c r="A329" s="282">
        <v>1321</v>
      </c>
      <c r="B329" s="283" t="s">
        <v>335</v>
      </c>
      <c r="C329" s="374" t="str">
        <f>+VLOOKUP($A329,[2]DISTRIBUCIÓN!$A$8:$G$540,5,FALSE)</f>
        <v>Emma Ticonipa</v>
      </c>
      <c r="D329" s="374" t="str">
        <f>+VLOOKUP($A329,[2]DISTRIBUCIÓN!$A$8:$G$540,6,FALSE)</f>
        <v>2183333 - 1635</v>
      </c>
      <c r="E329" s="374" t="str">
        <f>+VLOOKUP($A329,[2]DISTRIBUCIÓN!$A$8:$G$540,7,FALSE)</f>
        <v>emma.ticonipa@economiayfinanzas.gob.bo</v>
      </c>
    </row>
    <row r="330" spans="1:5">
      <c r="A330" s="282">
        <v>1322</v>
      </c>
      <c r="B330" s="283" t="s">
        <v>336</v>
      </c>
      <c r="C330" s="374" t="str">
        <f>+VLOOKUP($A330,[2]DISTRIBUCIÓN!$A$8:$G$540,5,FALSE)</f>
        <v>Emma Ticonipa</v>
      </c>
      <c r="D330" s="374" t="str">
        <f>+VLOOKUP($A330,[2]DISTRIBUCIÓN!$A$8:$G$540,6,FALSE)</f>
        <v>2183333 - 1635</v>
      </c>
      <c r="E330" s="374" t="str">
        <f>+VLOOKUP($A330,[2]DISTRIBUCIÓN!$A$8:$G$540,7,FALSE)</f>
        <v>emma.ticonipa@economiayfinanzas.gob.bo</v>
      </c>
    </row>
    <row r="331" spans="1:5">
      <c r="A331" s="282">
        <v>1323</v>
      </c>
      <c r="B331" s="283" t="s">
        <v>337</v>
      </c>
      <c r="C331" s="374" t="str">
        <f>+VLOOKUP($A331,[2]DISTRIBUCIÓN!$A$8:$G$540,5,FALSE)</f>
        <v>Emma Ticonipa</v>
      </c>
      <c r="D331" s="374" t="str">
        <f>+VLOOKUP($A331,[2]DISTRIBUCIÓN!$A$8:$G$540,6,FALSE)</f>
        <v>2183333 - 1635</v>
      </c>
      <c r="E331" s="374" t="str">
        <f>+VLOOKUP($A331,[2]DISTRIBUCIÓN!$A$8:$G$540,7,FALSE)</f>
        <v>emma.ticonipa@economiayfinanzas.gob.bo</v>
      </c>
    </row>
    <row r="332" spans="1:5">
      <c r="A332" s="282">
        <v>1324</v>
      </c>
      <c r="B332" s="283" t="s">
        <v>338</v>
      </c>
      <c r="C332" s="374" t="str">
        <f>+VLOOKUP($A332,[2]DISTRIBUCIÓN!$A$8:$G$540,5,FALSE)</f>
        <v>Emma Ticonipa</v>
      </c>
      <c r="D332" s="374" t="str">
        <f>+VLOOKUP($A332,[2]DISTRIBUCIÓN!$A$8:$G$540,6,FALSE)</f>
        <v>2183333 - 1635</v>
      </c>
      <c r="E332" s="374" t="str">
        <f>+VLOOKUP($A332,[2]DISTRIBUCIÓN!$A$8:$G$540,7,FALSE)</f>
        <v>emma.ticonipa@economiayfinanzas.gob.bo</v>
      </c>
    </row>
    <row r="333" spans="1:5">
      <c r="A333" s="282">
        <v>1325</v>
      </c>
      <c r="B333" s="283" t="s">
        <v>339</v>
      </c>
      <c r="C333" s="374" t="str">
        <f>+VLOOKUP($A333,[2]DISTRIBUCIÓN!$A$8:$G$540,5,FALSE)</f>
        <v>Emma Ticonipa</v>
      </c>
      <c r="D333" s="374" t="str">
        <f>+VLOOKUP($A333,[2]DISTRIBUCIÓN!$A$8:$G$540,6,FALSE)</f>
        <v>2183333 - 1635</v>
      </c>
      <c r="E333" s="374" t="str">
        <f>+VLOOKUP($A333,[2]DISTRIBUCIÓN!$A$8:$G$540,7,FALSE)</f>
        <v>emma.ticonipa@economiayfinanzas.gob.bo</v>
      </c>
    </row>
    <row r="334" spans="1:5">
      <c r="A334" s="282">
        <v>1326</v>
      </c>
      <c r="B334" s="283" t="s">
        <v>340</v>
      </c>
      <c r="C334" s="374" t="str">
        <f>+VLOOKUP($A334,[2]DISTRIBUCIÓN!$A$8:$G$540,5,FALSE)</f>
        <v>Emma Ticonipa</v>
      </c>
      <c r="D334" s="374" t="str">
        <f>+VLOOKUP($A334,[2]DISTRIBUCIÓN!$A$8:$G$540,6,FALSE)</f>
        <v>2183333 - 1635</v>
      </c>
      <c r="E334" s="374" t="str">
        <f>+VLOOKUP($A334,[2]DISTRIBUCIÓN!$A$8:$G$540,7,FALSE)</f>
        <v>emma.ticonipa@economiayfinanzas.gob.bo</v>
      </c>
    </row>
    <row r="335" spans="1:5">
      <c r="A335" s="282">
        <v>1327</v>
      </c>
      <c r="B335" s="283" t="s">
        <v>341</v>
      </c>
      <c r="C335" s="374" t="str">
        <f>+VLOOKUP($A335,[2]DISTRIBUCIÓN!$A$8:$G$540,5,FALSE)</f>
        <v>Emma Ticonipa</v>
      </c>
      <c r="D335" s="374" t="str">
        <f>+VLOOKUP($A335,[2]DISTRIBUCIÓN!$A$8:$G$540,6,FALSE)</f>
        <v>2183333 - 1635</v>
      </c>
      <c r="E335" s="374" t="str">
        <f>+VLOOKUP($A335,[2]DISTRIBUCIÓN!$A$8:$G$540,7,FALSE)</f>
        <v>emma.ticonipa@economiayfinanzas.gob.bo</v>
      </c>
    </row>
    <row r="336" spans="1:5">
      <c r="A336" s="282">
        <v>1328</v>
      </c>
      <c r="B336" s="283" t="s">
        <v>342</v>
      </c>
      <c r="C336" s="374" t="str">
        <f>+VLOOKUP($A336,[2]DISTRIBUCIÓN!$A$8:$G$540,5,FALSE)</f>
        <v>Emma Ticonipa</v>
      </c>
      <c r="D336" s="374" t="str">
        <f>+VLOOKUP($A336,[2]DISTRIBUCIÓN!$A$8:$G$540,6,FALSE)</f>
        <v>2183333 - 1635</v>
      </c>
      <c r="E336" s="374" t="str">
        <f>+VLOOKUP($A336,[2]DISTRIBUCIÓN!$A$8:$G$540,7,FALSE)</f>
        <v>emma.ticonipa@economiayfinanzas.gob.bo</v>
      </c>
    </row>
    <row r="337" spans="1:5">
      <c r="A337" s="282">
        <v>1329</v>
      </c>
      <c r="B337" s="283" t="s">
        <v>343</v>
      </c>
      <c r="C337" s="374" t="str">
        <f>+VLOOKUP($A337,[2]DISTRIBUCIÓN!$A$8:$G$540,5,FALSE)</f>
        <v>Emma Ticonipa</v>
      </c>
      <c r="D337" s="374" t="str">
        <f>+VLOOKUP($A337,[2]DISTRIBUCIÓN!$A$8:$G$540,6,FALSE)</f>
        <v>2183333 - 1635</v>
      </c>
      <c r="E337" s="374" t="str">
        <f>+VLOOKUP($A337,[2]DISTRIBUCIÓN!$A$8:$G$540,7,FALSE)</f>
        <v>emma.ticonipa@economiayfinanzas.gob.bo</v>
      </c>
    </row>
    <row r="338" spans="1:5">
      <c r="A338" s="282">
        <v>1330</v>
      </c>
      <c r="B338" s="283" t="s">
        <v>344</v>
      </c>
      <c r="C338" s="374" t="str">
        <f>+VLOOKUP($A338,[2]DISTRIBUCIÓN!$A$8:$G$540,5,FALSE)</f>
        <v>Emma Ticonipa</v>
      </c>
      <c r="D338" s="374" t="str">
        <f>+VLOOKUP($A338,[2]DISTRIBUCIÓN!$A$8:$G$540,6,FALSE)</f>
        <v>2183333 - 1635</v>
      </c>
      <c r="E338" s="374" t="str">
        <f>+VLOOKUP($A338,[2]DISTRIBUCIÓN!$A$8:$G$540,7,FALSE)</f>
        <v>emma.ticonipa@economiayfinanzas.gob.bo</v>
      </c>
    </row>
    <row r="339" spans="1:5">
      <c r="A339" s="282">
        <v>1331</v>
      </c>
      <c r="B339" s="283" t="s">
        <v>345</v>
      </c>
      <c r="C339" s="374" t="str">
        <f>+VLOOKUP($A339,[2]DISTRIBUCIÓN!$A$8:$G$540,5,FALSE)</f>
        <v>Emma Ticonipa</v>
      </c>
      <c r="D339" s="374" t="str">
        <f>+VLOOKUP($A339,[2]DISTRIBUCIÓN!$A$8:$G$540,6,FALSE)</f>
        <v>2183333 - 1635</v>
      </c>
      <c r="E339" s="374" t="str">
        <f>+VLOOKUP($A339,[2]DISTRIBUCIÓN!$A$8:$G$540,7,FALSE)</f>
        <v>emma.ticonipa@economiayfinanzas.gob.bo</v>
      </c>
    </row>
    <row r="340" spans="1:5">
      <c r="A340" s="282">
        <v>1332</v>
      </c>
      <c r="B340" s="283" t="s">
        <v>346</v>
      </c>
      <c r="C340" s="374" t="str">
        <f>+VLOOKUP($A340,[2]DISTRIBUCIÓN!$A$8:$G$540,5,FALSE)</f>
        <v>Emma Ticonipa</v>
      </c>
      <c r="D340" s="374" t="str">
        <f>+VLOOKUP($A340,[2]DISTRIBUCIÓN!$A$8:$G$540,6,FALSE)</f>
        <v>2183333 - 1635</v>
      </c>
      <c r="E340" s="374" t="str">
        <f>+VLOOKUP($A340,[2]DISTRIBUCIÓN!$A$8:$G$540,7,FALSE)</f>
        <v>emma.ticonipa@economiayfinanzas.gob.bo</v>
      </c>
    </row>
    <row r="341" spans="1:5">
      <c r="A341" s="282">
        <v>1333</v>
      </c>
      <c r="B341" s="283" t="s">
        <v>347</v>
      </c>
      <c r="C341" s="374" t="str">
        <f>+VLOOKUP($A341,[2]DISTRIBUCIÓN!$A$8:$G$540,5,FALSE)</f>
        <v>Emma Ticonipa</v>
      </c>
      <c r="D341" s="374" t="str">
        <f>+VLOOKUP($A341,[2]DISTRIBUCIÓN!$A$8:$G$540,6,FALSE)</f>
        <v>2183333 - 1635</v>
      </c>
      <c r="E341" s="374" t="str">
        <f>+VLOOKUP($A341,[2]DISTRIBUCIÓN!$A$8:$G$540,7,FALSE)</f>
        <v>emma.ticonipa@economiayfinanzas.gob.bo</v>
      </c>
    </row>
    <row r="342" spans="1:5">
      <c r="A342" s="282">
        <v>1334</v>
      </c>
      <c r="B342" s="283" t="s">
        <v>348</v>
      </c>
      <c r="C342" s="374" t="str">
        <f>+VLOOKUP($A342,[2]DISTRIBUCIÓN!$A$8:$G$540,5,FALSE)</f>
        <v>Emma Ticonipa</v>
      </c>
      <c r="D342" s="374" t="str">
        <f>+VLOOKUP($A342,[2]DISTRIBUCIÓN!$A$8:$G$540,6,FALSE)</f>
        <v>2183333 - 1635</v>
      </c>
      <c r="E342" s="374" t="str">
        <f>+VLOOKUP($A342,[2]DISTRIBUCIÓN!$A$8:$G$540,7,FALSE)</f>
        <v>emma.ticonipa@economiayfinanzas.gob.bo</v>
      </c>
    </row>
    <row r="343" spans="1:5">
      <c r="A343" s="282">
        <v>1335</v>
      </c>
      <c r="B343" s="283" t="s">
        <v>349</v>
      </c>
      <c r="C343" s="374" t="str">
        <f>+VLOOKUP($A343,[2]DISTRIBUCIÓN!$A$8:$G$540,5,FALSE)</f>
        <v>Emma Ticonipa</v>
      </c>
      <c r="D343" s="374" t="str">
        <f>+VLOOKUP($A343,[2]DISTRIBUCIÓN!$A$8:$G$540,6,FALSE)</f>
        <v>2183333 - 1635</v>
      </c>
      <c r="E343" s="374" t="str">
        <f>+VLOOKUP($A343,[2]DISTRIBUCIÓN!$A$8:$G$540,7,FALSE)</f>
        <v>emma.ticonipa@economiayfinanzas.gob.bo</v>
      </c>
    </row>
    <row r="344" spans="1:5">
      <c r="A344" s="282">
        <v>1336</v>
      </c>
      <c r="B344" s="283" t="s">
        <v>350</v>
      </c>
      <c r="C344" s="374" t="str">
        <f>+VLOOKUP($A344,[2]DISTRIBUCIÓN!$A$8:$G$540,5,FALSE)</f>
        <v>Emma Ticonipa</v>
      </c>
      <c r="D344" s="374" t="str">
        <f>+VLOOKUP($A344,[2]DISTRIBUCIÓN!$A$8:$G$540,6,FALSE)</f>
        <v>2183333 - 1635</v>
      </c>
      <c r="E344" s="374" t="str">
        <f>+VLOOKUP($A344,[2]DISTRIBUCIÓN!$A$8:$G$540,7,FALSE)</f>
        <v>emma.ticonipa@economiayfinanzas.gob.bo</v>
      </c>
    </row>
    <row r="345" spans="1:5">
      <c r="A345" s="282">
        <v>1337</v>
      </c>
      <c r="B345" s="283" t="s">
        <v>351</v>
      </c>
      <c r="C345" s="374" t="str">
        <f>+VLOOKUP($A345,[2]DISTRIBUCIÓN!$A$8:$G$540,5,FALSE)</f>
        <v>Emma Ticonipa</v>
      </c>
      <c r="D345" s="374" t="str">
        <f>+VLOOKUP($A345,[2]DISTRIBUCIÓN!$A$8:$G$540,6,FALSE)</f>
        <v>2183333 - 1635</v>
      </c>
      <c r="E345" s="374" t="str">
        <f>+VLOOKUP($A345,[2]DISTRIBUCIÓN!$A$8:$G$540,7,FALSE)</f>
        <v>emma.ticonipa@economiayfinanzas.gob.bo</v>
      </c>
    </row>
    <row r="346" spans="1:5">
      <c r="A346" s="282">
        <v>1338</v>
      </c>
      <c r="B346" s="283" t="s">
        <v>352</v>
      </c>
      <c r="C346" s="374" t="str">
        <f>+VLOOKUP($A346,[2]DISTRIBUCIÓN!$A$8:$G$540,5,FALSE)</f>
        <v>Emma Ticonipa</v>
      </c>
      <c r="D346" s="374" t="str">
        <f>+VLOOKUP($A346,[2]DISTRIBUCIÓN!$A$8:$G$540,6,FALSE)</f>
        <v>2183333 - 1635</v>
      </c>
      <c r="E346" s="374" t="str">
        <f>+VLOOKUP($A346,[2]DISTRIBUCIÓN!$A$8:$G$540,7,FALSE)</f>
        <v>emma.ticonipa@economiayfinanzas.gob.bo</v>
      </c>
    </row>
    <row r="347" spans="1:5">
      <c r="A347" s="282">
        <v>1339</v>
      </c>
      <c r="B347" s="283" t="s">
        <v>353</v>
      </c>
      <c r="C347" s="374" t="str">
        <f>+VLOOKUP($A347,[2]DISTRIBUCIÓN!$A$8:$G$540,5,FALSE)</f>
        <v>Emma Ticonipa</v>
      </c>
      <c r="D347" s="374" t="str">
        <f>+VLOOKUP($A347,[2]DISTRIBUCIÓN!$A$8:$G$540,6,FALSE)</f>
        <v>2183333 - 1635</v>
      </c>
      <c r="E347" s="374" t="str">
        <f>+VLOOKUP($A347,[2]DISTRIBUCIÓN!$A$8:$G$540,7,FALSE)</f>
        <v>emma.ticonipa@economiayfinanzas.gob.bo</v>
      </c>
    </row>
    <row r="348" spans="1:5">
      <c r="A348" s="282">
        <v>1340</v>
      </c>
      <c r="B348" s="283" t="s">
        <v>354</v>
      </c>
      <c r="C348" s="374" t="str">
        <f>+VLOOKUP($A348,[2]DISTRIBUCIÓN!$A$8:$G$540,5,FALSE)</f>
        <v>Emma Ticonipa</v>
      </c>
      <c r="D348" s="374" t="str">
        <f>+VLOOKUP($A348,[2]DISTRIBUCIÓN!$A$8:$G$540,6,FALSE)</f>
        <v>2183333 - 1635</v>
      </c>
      <c r="E348" s="374" t="str">
        <f>+VLOOKUP($A348,[2]DISTRIBUCIÓN!$A$8:$G$540,7,FALSE)</f>
        <v>emma.ticonipa@economiayfinanzas.gob.bo</v>
      </c>
    </row>
    <row r="349" spans="1:5">
      <c r="A349" s="282">
        <v>1341</v>
      </c>
      <c r="B349" s="283" t="s">
        <v>355</v>
      </c>
      <c r="C349" s="374" t="str">
        <f>+VLOOKUP($A349,[2]DISTRIBUCIÓN!$A$8:$G$540,5,FALSE)</f>
        <v>Emma Ticonipa</v>
      </c>
      <c r="D349" s="374" t="str">
        <f>+VLOOKUP($A349,[2]DISTRIBUCIÓN!$A$8:$G$540,6,FALSE)</f>
        <v>2183333 - 1635</v>
      </c>
      <c r="E349" s="374" t="str">
        <f>+VLOOKUP($A349,[2]DISTRIBUCIÓN!$A$8:$G$540,7,FALSE)</f>
        <v>emma.ticonipa@economiayfinanzas.gob.bo</v>
      </c>
    </row>
    <row r="350" spans="1:5">
      <c r="A350" s="282">
        <v>1342</v>
      </c>
      <c r="B350" s="283" t="s">
        <v>356</v>
      </c>
      <c r="C350" s="374" t="str">
        <f>+VLOOKUP($A350,[2]DISTRIBUCIÓN!$A$8:$G$540,5,FALSE)</f>
        <v>Emma Ticonipa</v>
      </c>
      <c r="D350" s="374" t="str">
        <f>+VLOOKUP($A350,[2]DISTRIBUCIÓN!$A$8:$G$540,6,FALSE)</f>
        <v>2183333 - 1635</v>
      </c>
      <c r="E350" s="374" t="str">
        <f>+VLOOKUP($A350,[2]DISTRIBUCIÓN!$A$8:$G$540,7,FALSE)</f>
        <v>emma.ticonipa@economiayfinanzas.gob.bo</v>
      </c>
    </row>
    <row r="351" spans="1:5">
      <c r="A351" s="282">
        <v>1343</v>
      </c>
      <c r="B351" s="283" t="s">
        <v>357</v>
      </c>
      <c r="C351" s="374" t="str">
        <f>+VLOOKUP($A351,[2]DISTRIBUCIÓN!$A$8:$G$540,5,FALSE)</f>
        <v>Emma Ticonipa</v>
      </c>
      <c r="D351" s="374" t="str">
        <f>+VLOOKUP($A351,[2]DISTRIBUCIÓN!$A$8:$G$540,6,FALSE)</f>
        <v>2183333 - 1635</v>
      </c>
      <c r="E351" s="374" t="str">
        <f>+VLOOKUP($A351,[2]DISTRIBUCIÓN!$A$8:$G$540,7,FALSE)</f>
        <v>emma.ticonipa@economiayfinanzas.gob.bo</v>
      </c>
    </row>
    <row r="352" spans="1:5">
      <c r="A352" s="282">
        <v>1344</v>
      </c>
      <c r="B352" s="283" t="s">
        <v>358</v>
      </c>
      <c r="C352" s="374" t="str">
        <f>+VLOOKUP($A352,[2]DISTRIBUCIÓN!$A$8:$G$540,5,FALSE)</f>
        <v>Emma Ticonipa</v>
      </c>
      <c r="D352" s="374" t="str">
        <f>+VLOOKUP($A352,[2]DISTRIBUCIÓN!$A$8:$G$540,6,FALSE)</f>
        <v>2183333 - 1635</v>
      </c>
      <c r="E352" s="374" t="str">
        <f>+VLOOKUP($A352,[2]DISTRIBUCIÓN!$A$8:$G$540,7,FALSE)</f>
        <v>emma.ticonipa@economiayfinanzas.gob.bo</v>
      </c>
    </row>
    <row r="353" spans="1:5">
      <c r="A353" s="282">
        <v>1345</v>
      </c>
      <c r="B353" s="283" t="s">
        <v>359</v>
      </c>
      <c r="C353" s="374" t="str">
        <f>+VLOOKUP($A353,[2]DISTRIBUCIÓN!$A$8:$G$540,5,FALSE)</f>
        <v>Emma Ticonipa</v>
      </c>
      <c r="D353" s="374" t="str">
        <f>+VLOOKUP($A353,[2]DISTRIBUCIÓN!$A$8:$G$540,6,FALSE)</f>
        <v>2183333 - 1635</v>
      </c>
      <c r="E353" s="374" t="str">
        <f>+VLOOKUP($A353,[2]DISTRIBUCIÓN!$A$8:$G$540,7,FALSE)</f>
        <v>emma.ticonipa@economiayfinanzas.gob.bo</v>
      </c>
    </row>
    <row r="354" spans="1:5">
      <c r="A354" s="282">
        <v>1346</v>
      </c>
      <c r="B354" s="283" t="s">
        <v>360</v>
      </c>
      <c r="C354" s="374" t="str">
        <f>+VLOOKUP($A354,[2]DISTRIBUCIÓN!$A$8:$G$540,5,FALSE)</f>
        <v>Emma Ticonipa</v>
      </c>
      <c r="D354" s="374" t="str">
        <f>+VLOOKUP($A354,[2]DISTRIBUCIÓN!$A$8:$G$540,6,FALSE)</f>
        <v>2183333 - 1635</v>
      </c>
      <c r="E354" s="374" t="str">
        <f>+VLOOKUP($A354,[2]DISTRIBUCIÓN!$A$8:$G$540,7,FALSE)</f>
        <v>emma.ticonipa@economiayfinanzas.gob.bo</v>
      </c>
    </row>
    <row r="355" spans="1:5">
      <c r="A355" s="282">
        <v>1347</v>
      </c>
      <c r="B355" s="283" t="s">
        <v>361</v>
      </c>
      <c r="C355" s="374" t="str">
        <f>+VLOOKUP($A355,[2]DISTRIBUCIÓN!$A$8:$G$540,5,FALSE)</f>
        <v>Emma Ticonipa</v>
      </c>
      <c r="D355" s="374" t="str">
        <f>+VLOOKUP($A355,[2]DISTRIBUCIÓN!$A$8:$G$540,6,FALSE)</f>
        <v>2183333 - 1635</v>
      </c>
      <c r="E355" s="374" t="str">
        <f>+VLOOKUP($A355,[2]DISTRIBUCIÓN!$A$8:$G$540,7,FALSE)</f>
        <v>emma.ticonipa@economiayfinanzas.gob.bo</v>
      </c>
    </row>
    <row r="356" spans="1:5">
      <c r="A356" s="282">
        <v>1401</v>
      </c>
      <c r="B356" s="283" t="s">
        <v>362</v>
      </c>
      <c r="C356" s="374" t="str">
        <f>+VLOOKUP($A356,[2]DISTRIBUCIÓN!$A$8:$G$540,5,FALSE)</f>
        <v>Emma Ticonipa</v>
      </c>
      <c r="D356" s="374" t="str">
        <f>+VLOOKUP($A356,[2]DISTRIBUCIÓN!$A$8:$G$540,6,FALSE)</f>
        <v>2183333 - 1635</v>
      </c>
      <c r="E356" s="374" t="str">
        <f>+VLOOKUP($A356,[2]DISTRIBUCIÓN!$A$8:$G$540,7,FALSE)</f>
        <v>emma.ticonipa@economiayfinanzas.gob.bo</v>
      </c>
    </row>
    <row r="357" spans="1:5">
      <c r="A357" s="282">
        <v>1402</v>
      </c>
      <c r="B357" s="283" t="s">
        <v>363</v>
      </c>
      <c r="C357" s="374" t="str">
        <f>+VLOOKUP($A357,[2]DISTRIBUCIÓN!$A$8:$G$540,5,FALSE)</f>
        <v>Emma Ticonipa</v>
      </c>
      <c r="D357" s="374" t="str">
        <f>+VLOOKUP($A357,[2]DISTRIBUCIÓN!$A$8:$G$540,6,FALSE)</f>
        <v>2183333 - 1635</v>
      </c>
      <c r="E357" s="374" t="str">
        <f>+VLOOKUP($A357,[2]DISTRIBUCIÓN!$A$8:$G$540,7,FALSE)</f>
        <v>emma.ticonipa@economiayfinanzas.gob.bo</v>
      </c>
    </row>
    <row r="358" spans="1:5">
      <c r="A358" s="282">
        <v>1403</v>
      </c>
      <c r="B358" s="283" t="s">
        <v>1375</v>
      </c>
      <c r="C358" s="374" t="str">
        <f>+VLOOKUP($A358,[2]DISTRIBUCIÓN!$A$8:$G$540,5,FALSE)</f>
        <v>Emma Ticonipa</v>
      </c>
      <c r="D358" s="374" t="str">
        <f>+VLOOKUP($A358,[2]DISTRIBUCIÓN!$A$8:$G$540,6,FALSE)</f>
        <v>2183333 - 1635</v>
      </c>
      <c r="E358" s="374" t="str">
        <f>+VLOOKUP($A358,[2]DISTRIBUCIÓN!$A$8:$G$540,7,FALSE)</f>
        <v>emma.ticonipa@economiayfinanzas.gob.bo</v>
      </c>
    </row>
    <row r="359" spans="1:5">
      <c r="A359" s="282">
        <v>1404</v>
      </c>
      <c r="B359" s="283" t="s">
        <v>364</v>
      </c>
      <c r="C359" s="374" t="str">
        <f>+VLOOKUP($A359,[2]DISTRIBUCIÓN!$A$8:$G$540,5,FALSE)</f>
        <v>Emma Ticonipa</v>
      </c>
      <c r="D359" s="374" t="str">
        <f>+VLOOKUP($A359,[2]DISTRIBUCIÓN!$A$8:$G$540,6,FALSE)</f>
        <v>2183333 - 1635</v>
      </c>
      <c r="E359" s="374" t="str">
        <f>+VLOOKUP($A359,[2]DISTRIBUCIÓN!$A$8:$G$540,7,FALSE)</f>
        <v>emma.ticonipa@economiayfinanzas.gob.bo</v>
      </c>
    </row>
    <row r="360" spans="1:5">
      <c r="A360" s="282">
        <v>1405</v>
      </c>
      <c r="B360" s="283" t="s">
        <v>365</v>
      </c>
      <c r="C360" s="374" t="str">
        <f>+VLOOKUP($A360,[2]DISTRIBUCIÓN!$A$8:$G$540,5,FALSE)</f>
        <v>Emma Ticonipa</v>
      </c>
      <c r="D360" s="374" t="str">
        <f>+VLOOKUP($A360,[2]DISTRIBUCIÓN!$A$8:$G$540,6,FALSE)</f>
        <v>2183333 - 1635</v>
      </c>
      <c r="E360" s="374" t="str">
        <f>+VLOOKUP($A360,[2]DISTRIBUCIÓN!$A$8:$G$540,7,FALSE)</f>
        <v>emma.ticonipa@economiayfinanzas.gob.bo</v>
      </c>
    </row>
    <row r="361" spans="1:5">
      <c r="A361" s="282">
        <v>1406</v>
      </c>
      <c r="B361" s="283" t="s">
        <v>366</v>
      </c>
      <c r="C361" s="374" t="str">
        <f>+VLOOKUP($A361,[2]DISTRIBUCIÓN!$A$8:$G$540,5,FALSE)</f>
        <v>Emma Ticonipa</v>
      </c>
      <c r="D361" s="374" t="str">
        <f>+VLOOKUP($A361,[2]DISTRIBUCIÓN!$A$8:$G$540,6,FALSE)</f>
        <v>2183333 - 1635</v>
      </c>
      <c r="E361" s="374" t="str">
        <f>+VLOOKUP($A361,[2]DISTRIBUCIÓN!$A$8:$G$540,7,FALSE)</f>
        <v>emma.ticonipa@economiayfinanzas.gob.bo</v>
      </c>
    </row>
    <row r="362" spans="1:5">
      <c r="A362" s="282">
        <v>1407</v>
      </c>
      <c r="B362" s="283" t="s">
        <v>367</v>
      </c>
      <c r="C362" s="374" t="str">
        <f>+VLOOKUP($A362,[2]DISTRIBUCIÓN!$A$8:$G$540,5,FALSE)</f>
        <v>Emma Ticonipa</v>
      </c>
      <c r="D362" s="374" t="str">
        <f>+VLOOKUP($A362,[2]DISTRIBUCIÓN!$A$8:$G$540,6,FALSE)</f>
        <v>2183333 - 1635</v>
      </c>
      <c r="E362" s="374" t="str">
        <f>+VLOOKUP($A362,[2]DISTRIBUCIÓN!$A$8:$G$540,7,FALSE)</f>
        <v>emma.ticonipa@economiayfinanzas.gob.bo</v>
      </c>
    </row>
    <row r="363" spans="1:5">
      <c r="A363" s="282">
        <v>1408</v>
      </c>
      <c r="B363" s="283" t="s">
        <v>368</v>
      </c>
      <c r="C363" s="374" t="str">
        <f>+VLOOKUP($A363,[2]DISTRIBUCIÓN!$A$8:$G$540,5,FALSE)</f>
        <v>Emma Ticonipa</v>
      </c>
      <c r="D363" s="374" t="str">
        <f>+VLOOKUP($A363,[2]DISTRIBUCIÓN!$A$8:$G$540,6,FALSE)</f>
        <v>2183333 - 1635</v>
      </c>
      <c r="E363" s="374" t="str">
        <f>+VLOOKUP($A363,[2]DISTRIBUCIÓN!$A$8:$G$540,7,FALSE)</f>
        <v>emma.ticonipa@economiayfinanzas.gob.bo</v>
      </c>
    </row>
    <row r="364" spans="1:5">
      <c r="A364" s="282">
        <v>1409</v>
      </c>
      <c r="B364" s="283" t="s">
        <v>369</v>
      </c>
      <c r="C364" s="374" t="str">
        <f>+VLOOKUP($A364,[2]DISTRIBUCIÓN!$A$8:$G$540,5,FALSE)</f>
        <v>Emma Ticonipa</v>
      </c>
      <c r="D364" s="374" t="str">
        <f>+VLOOKUP($A364,[2]DISTRIBUCIÓN!$A$8:$G$540,6,FALSE)</f>
        <v>2183333 - 1635</v>
      </c>
      <c r="E364" s="374" t="str">
        <f>+VLOOKUP($A364,[2]DISTRIBUCIÓN!$A$8:$G$540,7,FALSE)</f>
        <v>emma.ticonipa@economiayfinanzas.gob.bo</v>
      </c>
    </row>
    <row r="365" spans="1:5">
      <c r="A365" s="282">
        <v>1410</v>
      </c>
      <c r="B365" s="283" t="s">
        <v>370</v>
      </c>
      <c r="C365" s="374" t="str">
        <f>+VLOOKUP($A365,[2]DISTRIBUCIÓN!$A$8:$G$540,5,FALSE)</f>
        <v>Emma Ticonipa</v>
      </c>
      <c r="D365" s="374" t="str">
        <f>+VLOOKUP($A365,[2]DISTRIBUCIÓN!$A$8:$G$540,6,FALSE)</f>
        <v>2183333 - 1635</v>
      </c>
      <c r="E365" s="374" t="str">
        <f>+VLOOKUP($A365,[2]DISTRIBUCIÓN!$A$8:$G$540,7,FALSE)</f>
        <v>emma.ticonipa@economiayfinanzas.gob.bo</v>
      </c>
    </row>
    <row r="366" spans="1:5">
      <c r="A366" s="282">
        <v>1411</v>
      </c>
      <c r="B366" s="283" t="s">
        <v>371</v>
      </c>
      <c r="C366" s="374" t="str">
        <f>+VLOOKUP($A366,[2]DISTRIBUCIÓN!$A$8:$G$540,5,FALSE)</f>
        <v>Emma Ticonipa</v>
      </c>
      <c r="D366" s="374" t="str">
        <f>+VLOOKUP($A366,[2]DISTRIBUCIÓN!$A$8:$G$540,6,FALSE)</f>
        <v>2183333 - 1635</v>
      </c>
      <c r="E366" s="374" t="str">
        <f>+VLOOKUP($A366,[2]DISTRIBUCIÓN!$A$8:$G$540,7,FALSE)</f>
        <v>emma.ticonipa@economiayfinanzas.gob.bo</v>
      </c>
    </row>
    <row r="367" spans="1:5">
      <c r="A367" s="282">
        <v>1412</v>
      </c>
      <c r="B367" s="283" t="s">
        <v>372</v>
      </c>
      <c r="C367" s="374" t="str">
        <f>+VLOOKUP($A367,[2]DISTRIBUCIÓN!$A$8:$G$540,5,FALSE)</f>
        <v>Emma Ticonipa</v>
      </c>
      <c r="D367" s="374" t="str">
        <f>+VLOOKUP($A367,[2]DISTRIBUCIÓN!$A$8:$G$540,6,FALSE)</f>
        <v>2183333 - 1635</v>
      </c>
      <c r="E367" s="374" t="str">
        <f>+VLOOKUP($A367,[2]DISTRIBUCIÓN!$A$8:$G$540,7,FALSE)</f>
        <v>emma.ticonipa@economiayfinanzas.gob.bo</v>
      </c>
    </row>
    <row r="368" spans="1:5">
      <c r="A368" s="282">
        <v>1413</v>
      </c>
      <c r="B368" s="283" t="s">
        <v>345</v>
      </c>
      <c r="C368" s="374" t="str">
        <f>+VLOOKUP($A368,[2]DISTRIBUCIÓN!$A$8:$G$540,5,FALSE)</f>
        <v>Emma Ticonipa</v>
      </c>
      <c r="D368" s="374" t="str">
        <f>+VLOOKUP($A368,[2]DISTRIBUCIÓN!$A$8:$G$540,6,FALSE)</f>
        <v>2183333 - 1635</v>
      </c>
      <c r="E368" s="374" t="str">
        <f>+VLOOKUP($A368,[2]DISTRIBUCIÓN!$A$8:$G$540,7,FALSE)</f>
        <v>emma.ticonipa@economiayfinanzas.gob.bo</v>
      </c>
    </row>
    <row r="369" spans="1:5">
      <c r="A369" s="282">
        <v>1414</v>
      </c>
      <c r="B369" s="283" t="s">
        <v>373</v>
      </c>
      <c r="C369" s="374" t="str">
        <f>+VLOOKUP($A369,[2]DISTRIBUCIÓN!$A$8:$G$540,5,FALSE)</f>
        <v>Emma Ticonipa</v>
      </c>
      <c r="D369" s="374" t="str">
        <f>+VLOOKUP($A369,[2]DISTRIBUCIÓN!$A$8:$G$540,6,FALSE)</f>
        <v>2183333 - 1635</v>
      </c>
      <c r="E369" s="374" t="str">
        <f>+VLOOKUP($A369,[2]DISTRIBUCIÓN!$A$8:$G$540,7,FALSE)</f>
        <v>emma.ticonipa@economiayfinanzas.gob.bo</v>
      </c>
    </row>
    <row r="370" spans="1:5">
      <c r="A370" s="282">
        <v>1415</v>
      </c>
      <c r="B370" s="283" t="s">
        <v>374</v>
      </c>
      <c r="C370" s="374" t="str">
        <f>+VLOOKUP($A370,[2]DISTRIBUCIÓN!$A$8:$G$540,5,FALSE)</f>
        <v>Emma Ticonipa</v>
      </c>
      <c r="D370" s="374" t="str">
        <f>+VLOOKUP($A370,[2]DISTRIBUCIÓN!$A$8:$G$540,6,FALSE)</f>
        <v>2183333 - 1635</v>
      </c>
      <c r="E370" s="374" t="str">
        <f>+VLOOKUP($A370,[2]DISTRIBUCIÓN!$A$8:$G$540,7,FALSE)</f>
        <v>emma.ticonipa@economiayfinanzas.gob.bo</v>
      </c>
    </row>
    <row r="371" spans="1:5">
      <c r="A371" s="282">
        <v>1416</v>
      </c>
      <c r="B371" s="283" t="s">
        <v>375</v>
      </c>
      <c r="C371" s="374" t="str">
        <f>+VLOOKUP($A371,[2]DISTRIBUCIÓN!$A$8:$G$540,5,FALSE)</f>
        <v>Emma Ticonipa</v>
      </c>
      <c r="D371" s="374" t="str">
        <f>+VLOOKUP($A371,[2]DISTRIBUCIÓN!$A$8:$G$540,6,FALSE)</f>
        <v>2183333 - 1635</v>
      </c>
      <c r="E371" s="374" t="str">
        <f>+VLOOKUP($A371,[2]DISTRIBUCIÓN!$A$8:$G$540,7,FALSE)</f>
        <v>emma.ticonipa@economiayfinanzas.gob.bo</v>
      </c>
    </row>
    <row r="372" spans="1:5">
      <c r="A372" s="282">
        <v>1417</v>
      </c>
      <c r="B372" s="283" t="s">
        <v>376</v>
      </c>
      <c r="C372" s="374" t="str">
        <f>+VLOOKUP($A372,[2]DISTRIBUCIÓN!$A$8:$G$540,5,FALSE)</f>
        <v>Emma Ticonipa</v>
      </c>
      <c r="D372" s="374" t="str">
        <f>+VLOOKUP($A372,[2]DISTRIBUCIÓN!$A$8:$G$540,6,FALSE)</f>
        <v>2183333 - 1635</v>
      </c>
      <c r="E372" s="374" t="str">
        <f>+VLOOKUP($A372,[2]DISTRIBUCIÓN!$A$8:$G$540,7,FALSE)</f>
        <v>emma.ticonipa@economiayfinanzas.gob.bo</v>
      </c>
    </row>
    <row r="373" spans="1:5">
      <c r="A373" s="282">
        <v>1418</v>
      </c>
      <c r="B373" s="283" t="s">
        <v>377</v>
      </c>
      <c r="C373" s="374" t="str">
        <f>+VLOOKUP($A373,[2]DISTRIBUCIÓN!$A$8:$G$540,5,FALSE)</f>
        <v>Emma Ticonipa</v>
      </c>
      <c r="D373" s="374" t="str">
        <f>+VLOOKUP($A373,[2]DISTRIBUCIÓN!$A$8:$G$540,6,FALSE)</f>
        <v>2183333 - 1635</v>
      </c>
      <c r="E373" s="374" t="str">
        <f>+VLOOKUP($A373,[2]DISTRIBUCIÓN!$A$8:$G$540,7,FALSE)</f>
        <v>emma.ticonipa@economiayfinanzas.gob.bo</v>
      </c>
    </row>
    <row r="374" spans="1:5">
      <c r="A374" s="282">
        <v>1419</v>
      </c>
      <c r="B374" s="283" t="s">
        <v>378</v>
      </c>
      <c r="C374" s="374" t="str">
        <f>+VLOOKUP($A374,[2]DISTRIBUCIÓN!$A$8:$G$540,5,FALSE)</f>
        <v>Emma Ticonipa</v>
      </c>
      <c r="D374" s="374" t="str">
        <f>+VLOOKUP($A374,[2]DISTRIBUCIÓN!$A$8:$G$540,6,FALSE)</f>
        <v>2183333 - 1635</v>
      </c>
      <c r="E374" s="374" t="str">
        <f>+VLOOKUP($A374,[2]DISTRIBUCIÓN!$A$8:$G$540,7,FALSE)</f>
        <v>emma.ticonipa@economiayfinanzas.gob.bo</v>
      </c>
    </row>
    <row r="375" spans="1:5">
      <c r="A375" s="282">
        <v>1420</v>
      </c>
      <c r="B375" s="283" t="s">
        <v>379</v>
      </c>
      <c r="C375" s="374" t="str">
        <f>+VLOOKUP($A375,[2]DISTRIBUCIÓN!$A$8:$G$540,5,FALSE)</f>
        <v>Emma Ticonipa</v>
      </c>
      <c r="D375" s="374" t="str">
        <f>+VLOOKUP($A375,[2]DISTRIBUCIÓN!$A$8:$G$540,6,FALSE)</f>
        <v>2183333 - 1635</v>
      </c>
      <c r="E375" s="374" t="str">
        <f>+VLOOKUP($A375,[2]DISTRIBUCIÓN!$A$8:$G$540,7,FALSE)</f>
        <v>emma.ticonipa@economiayfinanzas.gob.bo</v>
      </c>
    </row>
    <row r="376" spans="1:5">
      <c r="A376" s="282">
        <v>1421</v>
      </c>
      <c r="B376" s="283" t="s">
        <v>380</v>
      </c>
      <c r="C376" s="374" t="str">
        <f>+VLOOKUP($A376,[2]DISTRIBUCIÓN!$A$8:$G$540,5,FALSE)</f>
        <v>Emma Ticonipa</v>
      </c>
      <c r="D376" s="374" t="str">
        <f>+VLOOKUP($A376,[2]DISTRIBUCIÓN!$A$8:$G$540,6,FALSE)</f>
        <v>2183333 - 1635</v>
      </c>
      <c r="E376" s="374" t="str">
        <f>+VLOOKUP($A376,[2]DISTRIBUCIÓN!$A$8:$G$540,7,FALSE)</f>
        <v>emma.ticonipa@economiayfinanzas.gob.bo</v>
      </c>
    </row>
    <row r="377" spans="1:5">
      <c r="A377" s="282">
        <v>1422</v>
      </c>
      <c r="B377" s="283" t="s">
        <v>381</v>
      </c>
      <c r="C377" s="374" t="str">
        <f>+VLOOKUP($A377,[2]DISTRIBUCIÓN!$A$8:$G$540,5,FALSE)</f>
        <v>Emma Ticonipa</v>
      </c>
      <c r="D377" s="374" t="str">
        <f>+VLOOKUP($A377,[2]DISTRIBUCIÓN!$A$8:$G$540,6,FALSE)</f>
        <v>2183333 - 1635</v>
      </c>
      <c r="E377" s="374" t="str">
        <f>+VLOOKUP($A377,[2]DISTRIBUCIÓN!$A$8:$G$540,7,FALSE)</f>
        <v>emma.ticonipa@economiayfinanzas.gob.bo</v>
      </c>
    </row>
    <row r="378" spans="1:5">
      <c r="A378" s="282">
        <v>1423</v>
      </c>
      <c r="B378" s="283" t="s">
        <v>382</v>
      </c>
      <c r="C378" s="374" t="str">
        <f>+VLOOKUP($A378,[2]DISTRIBUCIÓN!$A$8:$G$540,5,FALSE)</f>
        <v>Emma Ticonipa</v>
      </c>
      <c r="D378" s="374" t="str">
        <f>+VLOOKUP($A378,[2]DISTRIBUCIÓN!$A$8:$G$540,6,FALSE)</f>
        <v>2183333 - 1635</v>
      </c>
      <c r="E378" s="374" t="str">
        <f>+VLOOKUP($A378,[2]DISTRIBUCIÓN!$A$8:$G$540,7,FALSE)</f>
        <v>emma.ticonipa@economiayfinanzas.gob.bo</v>
      </c>
    </row>
    <row r="379" spans="1:5">
      <c r="A379" s="282">
        <v>1424</v>
      </c>
      <c r="B379" s="283" t="s">
        <v>383</v>
      </c>
      <c r="C379" s="374" t="str">
        <f>+VLOOKUP($A379,[2]DISTRIBUCIÓN!$A$8:$G$540,5,FALSE)</f>
        <v>Emma Ticonipa</v>
      </c>
      <c r="D379" s="374" t="str">
        <f>+VLOOKUP($A379,[2]DISTRIBUCIÓN!$A$8:$G$540,6,FALSE)</f>
        <v>2183333 - 1635</v>
      </c>
      <c r="E379" s="374" t="str">
        <f>+VLOOKUP($A379,[2]DISTRIBUCIÓN!$A$8:$G$540,7,FALSE)</f>
        <v>emma.ticonipa@economiayfinanzas.gob.bo</v>
      </c>
    </row>
    <row r="380" spans="1:5">
      <c r="A380" s="282">
        <v>1425</v>
      </c>
      <c r="B380" s="283" t="s">
        <v>384</v>
      </c>
      <c r="C380" s="374" t="str">
        <f>+VLOOKUP($A380,[2]DISTRIBUCIÓN!$A$8:$G$540,5,FALSE)</f>
        <v>Emma Ticonipa</v>
      </c>
      <c r="D380" s="374" t="str">
        <f>+VLOOKUP($A380,[2]DISTRIBUCIÓN!$A$8:$G$540,6,FALSE)</f>
        <v>2183333 - 1635</v>
      </c>
      <c r="E380" s="374" t="str">
        <f>+VLOOKUP($A380,[2]DISTRIBUCIÓN!$A$8:$G$540,7,FALSE)</f>
        <v>emma.ticonipa@economiayfinanzas.gob.bo</v>
      </c>
    </row>
    <row r="381" spans="1:5">
      <c r="A381" s="282">
        <v>1426</v>
      </c>
      <c r="B381" s="283" t="s">
        <v>385</v>
      </c>
      <c r="C381" s="374" t="str">
        <f>+VLOOKUP($A381,[2]DISTRIBUCIÓN!$A$8:$G$540,5,FALSE)</f>
        <v>Emma Ticonipa</v>
      </c>
      <c r="D381" s="374" t="str">
        <f>+VLOOKUP($A381,[2]DISTRIBUCIÓN!$A$8:$G$540,6,FALSE)</f>
        <v>2183333 - 1635</v>
      </c>
      <c r="E381" s="374" t="str">
        <f>+VLOOKUP($A381,[2]DISTRIBUCIÓN!$A$8:$G$540,7,FALSE)</f>
        <v>emma.ticonipa@economiayfinanzas.gob.bo</v>
      </c>
    </row>
    <row r="382" spans="1:5">
      <c r="A382" s="282">
        <v>1427</v>
      </c>
      <c r="B382" s="283" t="s">
        <v>386</v>
      </c>
      <c r="C382" s="374" t="str">
        <f>+VLOOKUP($A382,[2]DISTRIBUCIÓN!$A$8:$G$540,5,FALSE)</f>
        <v>Emma Ticonipa</v>
      </c>
      <c r="D382" s="374" t="str">
        <f>+VLOOKUP($A382,[2]DISTRIBUCIÓN!$A$8:$G$540,6,FALSE)</f>
        <v>2183333 - 1635</v>
      </c>
      <c r="E382" s="374" t="str">
        <f>+VLOOKUP($A382,[2]DISTRIBUCIÓN!$A$8:$G$540,7,FALSE)</f>
        <v>emma.ticonipa@economiayfinanzas.gob.bo</v>
      </c>
    </row>
    <row r="383" spans="1:5">
      <c r="A383" s="282">
        <v>1428</v>
      </c>
      <c r="B383" s="283" t="s">
        <v>1376</v>
      </c>
      <c r="C383" s="374" t="str">
        <f>+VLOOKUP($A383,[2]DISTRIBUCIÓN!$A$8:$G$540,5,FALSE)</f>
        <v>Emma Ticonipa</v>
      </c>
      <c r="D383" s="374" t="str">
        <f>+VLOOKUP($A383,[2]DISTRIBUCIÓN!$A$8:$G$540,6,FALSE)</f>
        <v>2183333 - 1635</v>
      </c>
      <c r="E383" s="374" t="str">
        <f>+VLOOKUP($A383,[2]DISTRIBUCIÓN!$A$8:$G$540,7,FALSE)</f>
        <v>emma.ticonipa@economiayfinanzas.gob.bo</v>
      </c>
    </row>
    <row r="384" spans="1:5">
      <c r="A384" s="282">
        <v>1429</v>
      </c>
      <c r="B384" s="283" t="s">
        <v>387</v>
      </c>
      <c r="C384" s="374" t="str">
        <f>+VLOOKUP($A384,[2]DISTRIBUCIÓN!$A$8:$G$540,5,FALSE)</f>
        <v>Emma Ticonipa</v>
      </c>
      <c r="D384" s="374" t="str">
        <f>+VLOOKUP($A384,[2]DISTRIBUCIÓN!$A$8:$G$540,6,FALSE)</f>
        <v>2183333 - 1635</v>
      </c>
      <c r="E384" s="374" t="str">
        <f>+VLOOKUP($A384,[2]DISTRIBUCIÓN!$A$8:$G$540,7,FALSE)</f>
        <v>emma.ticonipa@economiayfinanzas.gob.bo</v>
      </c>
    </row>
    <row r="385" spans="1:5">
      <c r="A385" s="282">
        <v>1430</v>
      </c>
      <c r="B385" s="283" t="s">
        <v>388</v>
      </c>
      <c r="C385" s="374" t="str">
        <f>+VLOOKUP($A385,[2]DISTRIBUCIÓN!$A$8:$G$540,5,FALSE)</f>
        <v>Emma Ticonipa</v>
      </c>
      <c r="D385" s="374" t="str">
        <f>+VLOOKUP($A385,[2]DISTRIBUCIÓN!$A$8:$G$540,6,FALSE)</f>
        <v>2183333 - 1635</v>
      </c>
      <c r="E385" s="374" t="str">
        <f>+VLOOKUP($A385,[2]DISTRIBUCIÓN!$A$8:$G$540,7,FALSE)</f>
        <v>emma.ticonipa@economiayfinanzas.gob.bo</v>
      </c>
    </row>
    <row r="386" spans="1:5">
      <c r="A386" s="282">
        <v>1431</v>
      </c>
      <c r="B386" s="283" t="s">
        <v>389</v>
      </c>
      <c r="C386" s="374" t="str">
        <f>+VLOOKUP($A386,[2]DISTRIBUCIÓN!$A$8:$G$540,5,FALSE)</f>
        <v>Emma Ticonipa</v>
      </c>
      <c r="D386" s="374" t="str">
        <f>+VLOOKUP($A386,[2]DISTRIBUCIÓN!$A$8:$G$540,6,FALSE)</f>
        <v>2183333 - 1635</v>
      </c>
      <c r="E386" s="374" t="str">
        <f>+VLOOKUP($A386,[2]DISTRIBUCIÓN!$A$8:$G$540,7,FALSE)</f>
        <v>emma.ticonipa@economiayfinanzas.gob.bo</v>
      </c>
    </row>
    <row r="387" spans="1:5">
      <c r="A387" s="282">
        <v>1432</v>
      </c>
      <c r="B387" s="283" t="s">
        <v>390</v>
      </c>
      <c r="C387" s="374" t="str">
        <f>+VLOOKUP($A387,[2]DISTRIBUCIÓN!$A$8:$G$540,5,FALSE)</f>
        <v>Emma Ticonipa</v>
      </c>
      <c r="D387" s="374" t="str">
        <f>+VLOOKUP($A387,[2]DISTRIBUCIÓN!$A$8:$G$540,6,FALSE)</f>
        <v>2183333 - 1635</v>
      </c>
      <c r="E387" s="374" t="str">
        <f>+VLOOKUP($A387,[2]DISTRIBUCIÓN!$A$8:$G$540,7,FALSE)</f>
        <v>emma.ticonipa@economiayfinanzas.gob.bo</v>
      </c>
    </row>
    <row r="388" spans="1:5">
      <c r="A388" s="282">
        <v>1434</v>
      </c>
      <c r="B388" s="283" t="s">
        <v>391</v>
      </c>
      <c r="C388" s="374" t="str">
        <f>+VLOOKUP($A388,[2]DISTRIBUCIÓN!$A$8:$G$540,5,FALSE)</f>
        <v>Emma Ticonipa</v>
      </c>
      <c r="D388" s="374" t="str">
        <f>+VLOOKUP($A388,[2]DISTRIBUCIÓN!$A$8:$G$540,6,FALSE)</f>
        <v>2183333 - 1635</v>
      </c>
      <c r="E388" s="374" t="str">
        <f>+VLOOKUP($A388,[2]DISTRIBUCIÓN!$A$8:$G$540,7,FALSE)</f>
        <v>emma.ticonipa@economiayfinanzas.gob.bo</v>
      </c>
    </row>
    <row r="389" spans="1:5">
      <c r="A389" s="282">
        <v>1435</v>
      </c>
      <c r="B389" s="283" t="s">
        <v>392</v>
      </c>
      <c r="C389" s="374" t="str">
        <f>+VLOOKUP($A389,[2]DISTRIBUCIÓN!$A$8:$G$540,5,FALSE)</f>
        <v>Emma Ticonipa</v>
      </c>
      <c r="D389" s="374" t="str">
        <f>+VLOOKUP($A389,[2]DISTRIBUCIÓN!$A$8:$G$540,6,FALSE)</f>
        <v>2183333 - 1635</v>
      </c>
      <c r="E389" s="374" t="str">
        <f>+VLOOKUP($A389,[2]DISTRIBUCIÓN!$A$8:$G$540,7,FALSE)</f>
        <v>emma.ticonipa@economiayfinanzas.gob.bo</v>
      </c>
    </row>
    <row r="390" spans="1:5">
      <c r="A390" s="282">
        <v>1501</v>
      </c>
      <c r="B390" s="283" t="s">
        <v>393</v>
      </c>
      <c r="C390" s="374" t="str">
        <f>+VLOOKUP($A390,[2]DISTRIBUCIÓN!$A$8:$G$540,5,FALSE)</f>
        <v>Emma Ticonipa</v>
      </c>
      <c r="D390" s="374" t="str">
        <f>+VLOOKUP($A390,[2]DISTRIBUCIÓN!$A$8:$G$540,6,FALSE)</f>
        <v>2183333 - 1635</v>
      </c>
      <c r="E390" s="374" t="str">
        <f>+VLOOKUP($A390,[2]DISTRIBUCIÓN!$A$8:$G$540,7,FALSE)</f>
        <v>emma.ticonipa@economiayfinanzas.gob.bo</v>
      </c>
    </row>
    <row r="391" spans="1:5">
      <c r="A391" s="282">
        <v>1502</v>
      </c>
      <c r="B391" s="283" t="s">
        <v>394</v>
      </c>
      <c r="C391" s="374" t="str">
        <f>+VLOOKUP($A391,[2]DISTRIBUCIÓN!$A$8:$G$540,5,FALSE)</f>
        <v>Emma Ticonipa</v>
      </c>
      <c r="D391" s="374" t="str">
        <f>+VLOOKUP($A391,[2]DISTRIBUCIÓN!$A$8:$G$540,6,FALSE)</f>
        <v>2183333 - 1635</v>
      </c>
      <c r="E391" s="374" t="str">
        <f>+VLOOKUP($A391,[2]DISTRIBUCIÓN!$A$8:$G$540,7,FALSE)</f>
        <v>emma.ticonipa@economiayfinanzas.gob.bo</v>
      </c>
    </row>
    <row r="392" spans="1:5">
      <c r="A392" s="282">
        <v>1503</v>
      </c>
      <c r="B392" s="283" t="s">
        <v>395</v>
      </c>
      <c r="C392" s="374" t="str">
        <f>+VLOOKUP($A392,[2]DISTRIBUCIÓN!$A$8:$G$540,5,FALSE)</f>
        <v>Emma Ticonipa</v>
      </c>
      <c r="D392" s="374" t="str">
        <f>+VLOOKUP($A392,[2]DISTRIBUCIÓN!$A$8:$G$540,6,FALSE)</f>
        <v>2183333 - 1635</v>
      </c>
      <c r="E392" s="374" t="str">
        <f>+VLOOKUP($A392,[2]DISTRIBUCIÓN!$A$8:$G$540,7,FALSE)</f>
        <v>emma.ticonipa@economiayfinanzas.gob.bo</v>
      </c>
    </row>
    <row r="393" spans="1:5">
      <c r="A393" s="282">
        <v>1504</v>
      </c>
      <c r="B393" s="283" t="s">
        <v>396</v>
      </c>
      <c r="C393" s="374" t="str">
        <f>+VLOOKUP($A393,[2]DISTRIBUCIÓN!$A$8:$G$540,5,FALSE)</f>
        <v>Emma Ticonipa</v>
      </c>
      <c r="D393" s="374" t="str">
        <f>+VLOOKUP($A393,[2]DISTRIBUCIÓN!$A$8:$G$540,6,FALSE)</f>
        <v>2183333 - 1635</v>
      </c>
      <c r="E393" s="374" t="str">
        <f>+VLOOKUP($A393,[2]DISTRIBUCIÓN!$A$8:$G$540,7,FALSE)</f>
        <v>emma.ticonipa@economiayfinanzas.gob.bo</v>
      </c>
    </row>
    <row r="394" spans="1:5">
      <c r="A394" s="282">
        <v>1505</v>
      </c>
      <c r="B394" s="283" t="s">
        <v>397</v>
      </c>
      <c r="C394" s="374" t="str">
        <f>+VLOOKUP($A394,[2]DISTRIBUCIÓN!$A$8:$G$540,5,FALSE)</f>
        <v>Emma Ticonipa</v>
      </c>
      <c r="D394" s="374" t="str">
        <f>+VLOOKUP($A394,[2]DISTRIBUCIÓN!$A$8:$G$540,6,FALSE)</f>
        <v>2183333 - 1635</v>
      </c>
      <c r="E394" s="374" t="str">
        <f>+VLOOKUP($A394,[2]DISTRIBUCIÓN!$A$8:$G$540,7,FALSE)</f>
        <v>emma.ticonipa@economiayfinanzas.gob.bo</v>
      </c>
    </row>
    <row r="395" spans="1:5">
      <c r="A395" s="282">
        <v>1506</v>
      </c>
      <c r="B395" s="283" t="s">
        <v>398</v>
      </c>
      <c r="C395" s="374" t="str">
        <f>+VLOOKUP($A395,[2]DISTRIBUCIÓN!$A$8:$G$540,5,FALSE)</f>
        <v>Emma Ticonipa</v>
      </c>
      <c r="D395" s="374" t="str">
        <f>+VLOOKUP($A395,[2]DISTRIBUCIÓN!$A$8:$G$540,6,FALSE)</f>
        <v>2183333 - 1635</v>
      </c>
      <c r="E395" s="374" t="str">
        <f>+VLOOKUP($A395,[2]DISTRIBUCIÓN!$A$8:$G$540,7,FALSE)</f>
        <v>emma.ticonipa@economiayfinanzas.gob.bo</v>
      </c>
    </row>
    <row r="396" spans="1:5">
      <c r="A396" s="282">
        <v>1507</v>
      </c>
      <c r="B396" s="283" t="s">
        <v>399</v>
      </c>
      <c r="C396" s="374" t="str">
        <f>+VLOOKUP($A396,[2]DISTRIBUCIÓN!$A$8:$G$540,5,FALSE)</f>
        <v>Emma Ticonipa</v>
      </c>
      <c r="D396" s="374" t="str">
        <f>+VLOOKUP($A396,[2]DISTRIBUCIÓN!$A$8:$G$540,6,FALSE)</f>
        <v>2183333 - 1635</v>
      </c>
      <c r="E396" s="374" t="str">
        <f>+VLOOKUP($A396,[2]DISTRIBUCIÓN!$A$8:$G$540,7,FALSE)</f>
        <v>emma.ticonipa@economiayfinanzas.gob.bo</v>
      </c>
    </row>
    <row r="397" spans="1:5">
      <c r="A397" s="282">
        <v>1508</v>
      </c>
      <c r="B397" s="283" t="s">
        <v>400</v>
      </c>
      <c r="C397" s="374" t="str">
        <f>+VLOOKUP($A397,[2]DISTRIBUCIÓN!$A$8:$G$540,5,FALSE)</f>
        <v>Emma Ticonipa</v>
      </c>
      <c r="D397" s="374" t="str">
        <f>+VLOOKUP($A397,[2]DISTRIBUCIÓN!$A$8:$G$540,6,FALSE)</f>
        <v>2183333 - 1635</v>
      </c>
      <c r="E397" s="374" t="str">
        <f>+VLOOKUP($A397,[2]DISTRIBUCIÓN!$A$8:$G$540,7,FALSE)</f>
        <v>emma.ticonipa@economiayfinanzas.gob.bo</v>
      </c>
    </row>
    <row r="398" spans="1:5">
      <c r="A398" s="282">
        <v>1509</v>
      </c>
      <c r="B398" s="283" t="s">
        <v>401</v>
      </c>
      <c r="C398" s="374" t="str">
        <f>+VLOOKUP($A398,[2]DISTRIBUCIÓN!$A$8:$G$540,5,FALSE)</f>
        <v>Emma Ticonipa</v>
      </c>
      <c r="D398" s="374" t="str">
        <f>+VLOOKUP($A398,[2]DISTRIBUCIÓN!$A$8:$G$540,6,FALSE)</f>
        <v>2183333 - 1635</v>
      </c>
      <c r="E398" s="374" t="str">
        <f>+VLOOKUP($A398,[2]DISTRIBUCIÓN!$A$8:$G$540,7,FALSE)</f>
        <v>emma.ticonipa@economiayfinanzas.gob.bo</v>
      </c>
    </row>
    <row r="399" spans="1:5">
      <c r="A399" s="282">
        <v>1510</v>
      </c>
      <c r="B399" s="283" t="s">
        <v>402</v>
      </c>
      <c r="C399" s="374" t="str">
        <f>+VLOOKUP($A399,[2]DISTRIBUCIÓN!$A$8:$G$540,5,FALSE)</f>
        <v>Emma Ticonipa</v>
      </c>
      <c r="D399" s="374" t="str">
        <f>+VLOOKUP($A399,[2]DISTRIBUCIÓN!$A$8:$G$540,6,FALSE)</f>
        <v>2183333 - 1635</v>
      </c>
      <c r="E399" s="374" t="str">
        <f>+VLOOKUP($A399,[2]DISTRIBUCIÓN!$A$8:$G$540,7,FALSE)</f>
        <v>emma.ticonipa@economiayfinanzas.gob.bo</v>
      </c>
    </row>
    <row r="400" spans="1:5">
      <c r="A400" s="282">
        <v>1511</v>
      </c>
      <c r="B400" s="283" t="s">
        <v>403</v>
      </c>
      <c r="C400" s="374" t="str">
        <f>+VLOOKUP($A400,[2]DISTRIBUCIÓN!$A$8:$G$540,5,FALSE)</f>
        <v>Emma Ticonipa</v>
      </c>
      <c r="D400" s="374" t="str">
        <f>+VLOOKUP($A400,[2]DISTRIBUCIÓN!$A$8:$G$540,6,FALSE)</f>
        <v>2183333 - 1635</v>
      </c>
      <c r="E400" s="374" t="str">
        <f>+VLOOKUP($A400,[2]DISTRIBUCIÓN!$A$8:$G$540,7,FALSE)</f>
        <v>emma.ticonipa@economiayfinanzas.gob.bo</v>
      </c>
    </row>
    <row r="401" spans="1:5">
      <c r="A401" s="282">
        <v>1512</v>
      </c>
      <c r="B401" s="283" t="s">
        <v>404</v>
      </c>
      <c r="C401" s="374" t="str">
        <f>+VLOOKUP($A401,[2]DISTRIBUCIÓN!$A$8:$G$540,5,FALSE)</f>
        <v>Emma Ticonipa</v>
      </c>
      <c r="D401" s="374" t="str">
        <f>+VLOOKUP($A401,[2]DISTRIBUCIÓN!$A$8:$G$540,6,FALSE)</f>
        <v>2183333 - 1635</v>
      </c>
      <c r="E401" s="374" t="str">
        <f>+VLOOKUP($A401,[2]DISTRIBUCIÓN!$A$8:$G$540,7,FALSE)</f>
        <v>emma.ticonipa@economiayfinanzas.gob.bo</v>
      </c>
    </row>
    <row r="402" spans="1:5">
      <c r="A402" s="282">
        <v>1513</v>
      </c>
      <c r="B402" s="283" t="s">
        <v>405</v>
      </c>
      <c r="C402" s="374" t="str">
        <f>+VLOOKUP($A402,[2]DISTRIBUCIÓN!$A$8:$G$540,5,FALSE)</f>
        <v>Emma Ticonipa</v>
      </c>
      <c r="D402" s="374" t="str">
        <f>+VLOOKUP($A402,[2]DISTRIBUCIÓN!$A$8:$G$540,6,FALSE)</f>
        <v>2183333 - 1635</v>
      </c>
      <c r="E402" s="374" t="str">
        <f>+VLOOKUP($A402,[2]DISTRIBUCIÓN!$A$8:$G$540,7,FALSE)</f>
        <v>emma.ticonipa@economiayfinanzas.gob.bo</v>
      </c>
    </row>
    <row r="403" spans="1:5">
      <c r="A403" s="282">
        <v>1514</v>
      </c>
      <c r="B403" s="283" t="s">
        <v>406</v>
      </c>
      <c r="C403" s="374" t="str">
        <f>+VLOOKUP($A403,[2]DISTRIBUCIÓN!$A$8:$G$540,5,FALSE)</f>
        <v>Emma Ticonipa</v>
      </c>
      <c r="D403" s="374" t="str">
        <f>+VLOOKUP($A403,[2]DISTRIBUCIÓN!$A$8:$G$540,6,FALSE)</f>
        <v>2183333 - 1635</v>
      </c>
      <c r="E403" s="374" t="str">
        <f>+VLOOKUP($A403,[2]DISTRIBUCIÓN!$A$8:$G$540,7,FALSE)</f>
        <v>emma.ticonipa@economiayfinanzas.gob.bo</v>
      </c>
    </row>
    <row r="404" spans="1:5">
      <c r="A404" s="282">
        <v>1515</v>
      </c>
      <c r="B404" s="283" t="s">
        <v>407</v>
      </c>
      <c r="C404" s="374" t="str">
        <f>+VLOOKUP($A404,[2]DISTRIBUCIÓN!$A$8:$G$540,5,FALSE)</f>
        <v>Emma Ticonipa</v>
      </c>
      <c r="D404" s="374" t="str">
        <f>+VLOOKUP($A404,[2]DISTRIBUCIÓN!$A$8:$G$540,6,FALSE)</f>
        <v>2183333 - 1635</v>
      </c>
      <c r="E404" s="374" t="str">
        <f>+VLOOKUP($A404,[2]DISTRIBUCIÓN!$A$8:$G$540,7,FALSE)</f>
        <v>emma.ticonipa@economiayfinanzas.gob.bo</v>
      </c>
    </row>
    <row r="405" spans="1:5">
      <c r="A405" s="282">
        <v>1516</v>
      </c>
      <c r="B405" s="283" t="s">
        <v>408</v>
      </c>
      <c r="C405" s="374" t="str">
        <f>+VLOOKUP($A405,[2]DISTRIBUCIÓN!$A$8:$G$540,5,FALSE)</f>
        <v>Emma Ticonipa</v>
      </c>
      <c r="D405" s="374" t="str">
        <f>+VLOOKUP($A405,[2]DISTRIBUCIÓN!$A$8:$G$540,6,FALSE)</f>
        <v>2183333 - 1635</v>
      </c>
      <c r="E405" s="374" t="str">
        <f>+VLOOKUP($A405,[2]DISTRIBUCIÓN!$A$8:$G$540,7,FALSE)</f>
        <v>emma.ticonipa@economiayfinanzas.gob.bo</v>
      </c>
    </row>
    <row r="406" spans="1:5">
      <c r="A406" s="282">
        <v>1517</v>
      </c>
      <c r="B406" s="283" t="s">
        <v>409</v>
      </c>
      <c r="C406" s="374" t="str">
        <f>+VLOOKUP($A406,[2]DISTRIBUCIÓN!$A$8:$G$540,5,FALSE)</f>
        <v>Emma Ticonipa</v>
      </c>
      <c r="D406" s="374" t="str">
        <f>+VLOOKUP($A406,[2]DISTRIBUCIÓN!$A$8:$G$540,6,FALSE)</f>
        <v>2183333 - 1635</v>
      </c>
      <c r="E406" s="374" t="str">
        <f>+VLOOKUP($A406,[2]DISTRIBUCIÓN!$A$8:$G$540,7,FALSE)</f>
        <v>emma.ticonipa@economiayfinanzas.gob.bo</v>
      </c>
    </row>
    <row r="407" spans="1:5">
      <c r="A407" s="282">
        <v>1518</v>
      </c>
      <c r="B407" s="283" t="s">
        <v>410</v>
      </c>
      <c r="C407" s="374" t="str">
        <f>+VLOOKUP($A407,[2]DISTRIBUCIÓN!$A$8:$G$540,5,FALSE)</f>
        <v>Emma Ticonipa</v>
      </c>
      <c r="D407" s="374" t="str">
        <f>+VLOOKUP($A407,[2]DISTRIBUCIÓN!$A$8:$G$540,6,FALSE)</f>
        <v>2183333 - 1635</v>
      </c>
      <c r="E407" s="374" t="str">
        <f>+VLOOKUP($A407,[2]DISTRIBUCIÓN!$A$8:$G$540,7,FALSE)</f>
        <v>emma.ticonipa@economiayfinanzas.gob.bo</v>
      </c>
    </row>
    <row r="408" spans="1:5">
      <c r="A408" s="282">
        <v>1519</v>
      </c>
      <c r="B408" s="283" t="s">
        <v>411</v>
      </c>
      <c r="C408" s="374" t="str">
        <f>+VLOOKUP($A408,[2]DISTRIBUCIÓN!$A$8:$G$540,5,FALSE)</f>
        <v>Emma Ticonipa</v>
      </c>
      <c r="D408" s="374" t="str">
        <f>+VLOOKUP($A408,[2]DISTRIBUCIÓN!$A$8:$G$540,6,FALSE)</f>
        <v>2183333 - 1635</v>
      </c>
      <c r="E408" s="374" t="str">
        <f>+VLOOKUP($A408,[2]DISTRIBUCIÓN!$A$8:$G$540,7,FALSE)</f>
        <v>emma.ticonipa@economiayfinanzas.gob.bo</v>
      </c>
    </row>
    <row r="409" spans="1:5">
      <c r="A409" s="282">
        <v>1520</v>
      </c>
      <c r="B409" s="283" t="s">
        <v>412</v>
      </c>
      <c r="C409" s="374" t="str">
        <f>+VLOOKUP($A409,[2]DISTRIBUCIÓN!$A$8:$G$540,5,FALSE)</f>
        <v>Emma Ticonipa</v>
      </c>
      <c r="D409" s="374" t="str">
        <f>+VLOOKUP($A409,[2]DISTRIBUCIÓN!$A$8:$G$540,6,FALSE)</f>
        <v>2183333 - 1635</v>
      </c>
      <c r="E409" s="374" t="str">
        <f>+VLOOKUP($A409,[2]DISTRIBUCIÓN!$A$8:$G$540,7,FALSE)</f>
        <v>emma.ticonipa@economiayfinanzas.gob.bo</v>
      </c>
    </row>
    <row r="410" spans="1:5">
      <c r="A410" s="282">
        <v>1521</v>
      </c>
      <c r="B410" s="283" t="s">
        <v>413</v>
      </c>
      <c r="C410" s="374" t="str">
        <f>+VLOOKUP($A410,[2]DISTRIBUCIÓN!$A$8:$G$540,5,FALSE)</f>
        <v>Emma Ticonipa</v>
      </c>
      <c r="D410" s="374" t="str">
        <f>+VLOOKUP($A410,[2]DISTRIBUCIÓN!$A$8:$G$540,6,FALSE)</f>
        <v>2183333 - 1635</v>
      </c>
      <c r="E410" s="374" t="str">
        <f>+VLOOKUP($A410,[2]DISTRIBUCIÓN!$A$8:$G$540,7,FALSE)</f>
        <v>emma.ticonipa@economiayfinanzas.gob.bo</v>
      </c>
    </row>
    <row r="411" spans="1:5">
      <c r="A411" s="282">
        <v>1522</v>
      </c>
      <c r="B411" s="283" t="s">
        <v>414</v>
      </c>
      <c r="C411" s="374" t="str">
        <f>+VLOOKUP($A411,[2]DISTRIBUCIÓN!$A$8:$G$540,5,FALSE)</f>
        <v>Emma Ticonipa</v>
      </c>
      <c r="D411" s="374" t="str">
        <f>+VLOOKUP($A411,[2]DISTRIBUCIÓN!$A$8:$G$540,6,FALSE)</f>
        <v>2183333 - 1635</v>
      </c>
      <c r="E411" s="374" t="str">
        <f>+VLOOKUP($A411,[2]DISTRIBUCIÓN!$A$8:$G$540,7,FALSE)</f>
        <v>emma.ticonipa@economiayfinanzas.gob.bo</v>
      </c>
    </row>
    <row r="412" spans="1:5">
      <c r="A412" s="282">
        <v>1523</v>
      </c>
      <c r="B412" s="283" t="s">
        <v>415</v>
      </c>
      <c r="C412" s="374" t="str">
        <f>+VLOOKUP($A412,[2]DISTRIBUCIÓN!$A$8:$G$540,5,FALSE)</f>
        <v>Emma Ticonipa</v>
      </c>
      <c r="D412" s="374" t="str">
        <f>+VLOOKUP($A412,[2]DISTRIBUCIÓN!$A$8:$G$540,6,FALSE)</f>
        <v>2183333 - 1635</v>
      </c>
      <c r="E412" s="374" t="str">
        <f>+VLOOKUP($A412,[2]DISTRIBUCIÓN!$A$8:$G$540,7,FALSE)</f>
        <v>emma.ticonipa@economiayfinanzas.gob.bo</v>
      </c>
    </row>
    <row r="413" spans="1:5">
      <c r="A413" s="282">
        <v>1524</v>
      </c>
      <c r="B413" s="283" t="s">
        <v>416</v>
      </c>
      <c r="C413" s="374" t="str">
        <f>+VLOOKUP($A413,[2]DISTRIBUCIÓN!$A$8:$G$540,5,FALSE)</f>
        <v>Emma Ticonipa</v>
      </c>
      <c r="D413" s="374" t="str">
        <f>+VLOOKUP($A413,[2]DISTRIBUCIÓN!$A$8:$G$540,6,FALSE)</f>
        <v>2183333 - 1635</v>
      </c>
      <c r="E413" s="374" t="str">
        <f>+VLOOKUP($A413,[2]DISTRIBUCIÓN!$A$8:$G$540,7,FALSE)</f>
        <v>emma.ticonipa@economiayfinanzas.gob.bo</v>
      </c>
    </row>
    <row r="414" spans="1:5">
      <c r="A414" s="282">
        <v>1525</v>
      </c>
      <c r="B414" s="283" t="s">
        <v>417</v>
      </c>
      <c r="C414" s="374" t="str">
        <f>+VLOOKUP($A414,[2]DISTRIBUCIÓN!$A$8:$G$540,5,FALSE)</f>
        <v>Emma Ticonipa</v>
      </c>
      <c r="D414" s="374" t="str">
        <f>+VLOOKUP($A414,[2]DISTRIBUCIÓN!$A$8:$G$540,6,FALSE)</f>
        <v>2183333 - 1635</v>
      </c>
      <c r="E414" s="374" t="str">
        <f>+VLOOKUP($A414,[2]DISTRIBUCIÓN!$A$8:$G$540,7,FALSE)</f>
        <v>emma.ticonipa@economiayfinanzas.gob.bo</v>
      </c>
    </row>
    <row r="415" spans="1:5">
      <c r="A415" s="282">
        <v>1526</v>
      </c>
      <c r="B415" s="283" t="s">
        <v>418</v>
      </c>
      <c r="C415" s="374" t="str">
        <f>+VLOOKUP($A415,[2]DISTRIBUCIÓN!$A$8:$G$540,5,FALSE)</f>
        <v>Emma Ticonipa</v>
      </c>
      <c r="D415" s="374" t="str">
        <f>+VLOOKUP($A415,[2]DISTRIBUCIÓN!$A$8:$G$540,6,FALSE)</f>
        <v>2183333 - 1635</v>
      </c>
      <c r="E415" s="374" t="str">
        <f>+VLOOKUP($A415,[2]DISTRIBUCIÓN!$A$8:$G$540,7,FALSE)</f>
        <v>emma.ticonipa@economiayfinanzas.gob.bo</v>
      </c>
    </row>
    <row r="416" spans="1:5">
      <c r="A416" s="282">
        <v>1527</v>
      </c>
      <c r="B416" s="283" t="s">
        <v>419</v>
      </c>
      <c r="C416" s="374" t="str">
        <f>+VLOOKUP($A416,[2]DISTRIBUCIÓN!$A$8:$G$540,5,FALSE)</f>
        <v>Emma Ticonipa</v>
      </c>
      <c r="D416" s="374" t="str">
        <f>+VLOOKUP($A416,[2]DISTRIBUCIÓN!$A$8:$G$540,6,FALSE)</f>
        <v>2183333 - 1635</v>
      </c>
      <c r="E416" s="374" t="str">
        <f>+VLOOKUP($A416,[2]DISTRIBUCIÓN!$A$8:$G$540,7,FALSE)</f>
        <v>emma.ticonipa@economiayfinanzas.gob.bo</v>
      </c>
    </row>
    <row r="417" spans="1:5">
      <c r="A417" s="282">
        <v>1528</v>
      </c>
      <c r="B417" s="283" t="s">
        <v>420</v>
      </c>
      <c r="C417" s="374" t="str">
        <f>+VLOOKUP($A417,[2]DISTRIBUCIÓN!$A$8:$G$540,5,FALSE)</f>
        <v>Emma Ticonipa</v>
      </c>
      <c r="D417" s="374" t="str">
        <f>+VLOOKUP($A417,[2]DISTRIBUCIÓN!$A$8:$G$540,6,FALSE)</f>
        <v>2183333 - 1635</v>
      </c>
      <c r="E417" s="374" t="str">
        <f>+VLOOKUP($A417,[2]DISTRIBUCIÓN!$A$8:$G$540,7,FALSE)</f>
        <v>emma.ticonipa@economiayfinanzas.gob.bo</v>
      </c>
    </row>
    <row r="418" spans="1:5">
      <c r="A418" s="282">
        <v>1529</v>
      </c>
      <c r="B418" s="283" t="s">
        <v>421</v>
      </c>
      <c r="C418" s="374" t="str">
        <f>+VLOOKUP($A418,[2]DISTRIBUCIÓN!$A$8:$G$540,5,FALSE)</f>
        <v>Emma Ticonipa</v>
      </c>
      <c r="D418" s="374" t="str">
        <f>+VLOOKUP($A418,[2]DISTRIBUCIÓN!$A$8:$G$540,6,FALSE)</f>
        <v>2183333 - 1635</v>
      </c>
      <c r="E418" s="374" t="str">
        <f>+VLOOKUP($A418,[2]DISTRIBUCIÓN!$A$8:$G$540,7,FALSE)</f>
        <v>emma.ticonipa@economiayfinanzas.gob.bo</v>
      </c>
    </row>
    <row r="419" spans="1:5">
      <c r="A419" s="282">
        <v>1530</v>
      </c>
      <c r="B419" s="283" t="s">
        <v>422</v>
      </c>
      <c r="C419" s="374" t="str">
        <f>+VLOOKUP($A419,[2]DISTRIBUCIÓN!$A$8:$G$540,5,FALSE)</f>
        <v>Emma Ticonipa</v>
      </c>
      <c r="D419" s="374" t="str">
        <f>+VLOOKUP($A419,[2]DISTRIBUCIÓN!$A$8:$G$540,6,FALSE)</f>
        <v>2183333 - 1635</v>
      </c>
      <c r="E419" s="374" t="str">
        <f>+VLOOKUP($A419,[2]DISTRIBUCIÓN!$A$8:$G$540,7,FALSE)</f>
        <v>emma.ticonipa@economiayfinanzas.gob.bo</v>
      </c>
    </row>
    <row r="420" spans="1:5">
      <c r="A420" s="282">
        <v>1531</v>
      </c>
      <c r="B420" s="283" t="s">
        <v>423</v>
      </c>
      <c r="C420" s="374" t="str">
        <f>+VLOOKUP($A420,[2]DISTRIBUCIÓN!$A$8:$G$540,5,FALSE)</f>
        <v>Emma Ticonipa</v>
      </c>
      <c r="D420" s="374" t="str">
        <f>+VLOOKUP($A420,[2]DISTRIBUCIÓN!$A$8:$G$540,6,FALSE)</f>
        <v>2183333 - 1635</v>
      </c>
      <c r="E420" s="374" t="str">
        <f>+VLOOKUP($A420,[2]DISTRIBUCIÓN!$A$8:$G$540,7,FALSE)</f>
        <v>emma.ticonipa@economiayfinanzas.gob.bo</v>
      </c>
    </row>
    <row r="421" spans="1:5">
      <c r="A421" s="282">
        <v>1532</v>
      </c>
      <c r="B421" s="283" t="s">
        <v>424</v>
      </c>
      <c r="C421" s="374" t="str">
        <f>+VLOOKUP($A421,[2]DISTRIBUCIÓN!$A$8:$G$540,5,FALSE)</f>
        <v>Emma Ticonipa</v>
      </c>
      <c r="D421" s="374" t="str">
        <f>+VLOOKUP($A421,[2]DISTRIBUCIÓN!$A$8:$G$540,6,FALSE)</f>
        <v>2183333 - 1635</v>
      </c>
      <c r="E421" s="374" t="str">
        <f>+VLOOKUP($A421,[2]DISTRIBUCIÓN!$A$8:$G$540,7,FALSE)</f>
        <v>emma.ticonipa@economiayfinanzas.gob.bo</v>
      </c>
    </row>
    <row r="422" spans="1:5">
      <c r="A422" s="282">
        <v>1533</v>
      </c>
      <c r="B422" s="283" t="s">
        <v>425</v>
      </c>
      <c r="C422" s="374" t="str">
        <f>+VLOOKUP($A422,[2]DISTRIBUCIÓN!$A$8:$G$540,5,FALSE)</f>
        <v>Emma Ticonipa</v>
      </c>
      <c r="D422" s="374" t="str">
        <f>+VLOOKUP($A422,[2]DISTRIBUCIÓN!$A$8:$G$540,6,FALSE)</f>
        <v>2183333 - 1635</v>
      </c>
      <c r="E422" s="374" t="str">
        <f>+VLOOKUP($A422,[2]DISTRIBUCIÓN!$A$8:$G$540,7,FALSE)</f>
        <v>emma.ticonipa@economiayfinanzas.gob.bo</v>
      </c>
    </row>
    <row r="423" spans="1:5">
      <c r="A423" s="282">
        <v>1534</v>
      </c>
      <c r="B423" s="283" t="s">
        <v>426</v>
      </c>
      <c r="C423" s="374" t="str">
        <f>+VLOOKUP($A423,[2]DISTRIBUCIÓN!$A$8:$G$540,5,FALSE)</f>
        <v>Emma Ticonipa</v>
      </c>
      <c r="D423" s="374" t="str">
        <f>+VLOOKUP($A423,[2]DISTRIBUCIÓN!$A$8:$G$540,6,FALSE)</f>
        <v>2183333 - 1635</v>
      </c>
      <c r="E423" s="374" t="str">
        <f>+VLOOKUP($A423,[2]DISTRIBUCIÓN!$A$8:$G$540,7,FALSE)</f>
        <v>emma.ticonipa@economiayfinanzas.gob.bo</v>
      </c>
    </row>
    <row r="424" spans="1:5">
      <c r="A424" s="282">
        <v>1535</v>
      </c>
      <c r="B424" s="283" t="s">
        <v>427</v>
      </c>
      <c r="C424" s="374" t="str">
        <f>+VLOOKUP($A424,[2]DISTRIBUCIÓN!$A$8:$G$540,5,FALSE)</f>
        <v>Emma Ticonipa</v>
      </c>
      <c r="D424" s="374" t="str">
        <f>+VLOOKUP($A424,[2]DISTRIBUCIÓN!$A$8:$G$540,6,FALSE)</f>
        <v>2183333 - 1635</v>
      </c>
      <c r="E424" s="374" t="str">
        <f>+VLOOKUP($A424,[2]DISTRIBUCIÓN!$A$8:$G$540,7,FALSE)</f>
        <v>emma.ticonipa@economiayfinanzas.gob.bo</v>
      </c>
    </row>
    <row r="425" spans="1:5">
      <c r="A425" s="282">
        <v>1536</v>
      </c>
      <c r="B425" s="283" t="s">
        <v>428</v>
      </c>
      <c r="C425" s="374" t="str">
        <f>+VLOOKUP($A425,[2]DISTRIBUCIÓN!$A$8:$G$540,5,FALSE)</f>
        <v>Emma Ticonipa</v>
      </c>
      <c r="D425" s="374" t="str">
        <f>+VLOOKUP($A425,[2]DISTRIBUCIÓN!$A$8:$G$540,6,FALSE)</f>
        <v>2183333 - 1635</v>
      </c>
      <c r="E425" s="374" t="str">
        <f>+VLOOKUP($A425,[2]DISTRIBUCIÓN!$A$8:$G$540,7,FALSE)</f>
        <v>emma.ticonipa@economiayfinanzas.gob.bo</v>
      </c>
    </row>
    <row r="426" spans="1:5">
      <c r="A426" s="282">
        <v>1537</v>
      </c>
      <c r="B426" s="283" t="s">
        <v>429</v>
      </c>
      <c r="C426" s="374" t="str">
        <f>+VLOOKUP($A426,[2]DISTRIBUCIÓN!$A$8:$G$540,5,FALSE)</f>
        <v>Emma Ticonipa</v>
      </c>
      <c r="D426" s="374" t="str">
        <f>+VLOOKUP($A426,[2]DISTRIBUCIÓN!$A$8:$G$540,6,FALSE)</f>
        <v>2183333 - 1635</v>
      </c>
      <c r="E426" s="374" t="str">
        <f>+VLOOKUP($A426,[2]DISTRIBUCIÓN!$A$8:$G$540,7,FALSE)</f>
        <v>emma.ticonipa@economiayfinanzas.gob.bo</v>
      </c>
    </row>
    <row r="427" spans="1:5">
      <c r="A427" s="282">
        <v>1538</v>
      </c>
      <c r="B427" s="283" t="s">
        <v>430</v>
      </c>
      <c r="C427" s="374" t="str">
        <f>+VLOOKUP($A427,[2]DISTRIBUCIÓN!$A$8:$G$540,5,FALSE)</f>
        <v>Emma Ticonipa</v>
      </c>
      <c r="D427" s="374" t="str">
        <f>+VLOOKUP($A427,[2]DISTRIBUCIÓN!$A$8:$G$540,6,FALSE)</f>
        <v>2183333 - 1635</v>
      </c>
      <c r="E427" s="374" t="str">
        <f>+VLOOKUP($A427,[2]DISTRIBUCIÓN!$A$8:$G$540,7,FALSE)</f>
        <v>emma.ticonipa@economiayfinanzas.gob.bo</v>
      </c>
    </row>
    <row r="428" spans="1:5">
      <c r="A428" s="282">
        <v>1539</v>
      </c>
      <c r="B428" s="283" t="s">
        <v>431</v>
      </c>
      <c r="C428" s="374" t="str">
        <f>+VLOOKUP($A428,[2]DISTRIBUCIÓN!$A$8:$G$540,5,FALSE)</f>
        <v>Emma Ticonipa</v>
      </c>
      <c r="D428" s="374" t="str">
        <f>+VLOOKUP($A428,[2]DISTRIBUCIÓN!$A$8:$G$540,6,FALSE)</f>
        <v>2183333 - 1635</v>
      </c>
      <c r="E428" s="374" t="str">
        <f>+VLOOKUP($A428,[2]DISTRIBUCIÓN!$A$8:$G$540,7,FALSE)</f>
        <v>emma.ticonipa@economiayfinanzas.gob.bo</v>
      </c>
    </row>
    <row r="429" spans="1:5">
      <c r="A429" s="282">
        <v>1540</v>
      </c>
      <c r="B429" s="283" t="s">
        <v>1248</v>
      </c>
      <c r="C429" s="374" t="str">
        <f>+VLOOKUP($A429,[2]DISTRIBUCIÓN!$A$8:$G$540,5,FALSE)</f>
        <v>Emma Ticonipa</v>
      </c>
      <c r="D429" s="374" t="str">
        <f>+VLOOKUP($A429,[2]DISTRIBUCIÓN!$A$8:$G$540,6,FALSE)</f>
        <v>2183333 - 1635</v>
      </c>
      <c r="E429" s="374" t="str">
        <f>+VLOOKUP($A429,[2]DISTRIBUCIÓN!$A$8:$G$540,7,FALSE)</f>
        <v>emma.ticonipa@economiayfinanzas.gob.bo</v>
      </c>
    </row>
    <row r="430" spans="1:5">
      <c r="A430" s="282">
        <v>1601</v>
      </c>
      <c r="B430" s="283" t="s">
        <v>432</v>
      </c>
      <c r="C430" s="374" t="str">
        <f>+VLOOKUP($A430,[2]DISTRIBUCIÓN!$A$8:$G$540,5,FALSE)</f>
        <v>Emma Ticonipa</v>
      </c>
      <c r="D430" s="374" t="str">
        <f>+VLOOKUP($A430,[2]DISTRIBUCIÓN!$A$8:$G$540,6,FALSE)</f>
        <v>2183333 - 1635</v>
      </c>
      <c r="E430" s="374" t="str">
        <f>+VLOOKUP($A430,[2]DISTRIBUCIÓN!$A$8:$G$540,7,FALSE)</f>
        <v>emma.ticonipa@economiayfinanzas.gob.bo</v>
      </c>
    </row>
    <row r="431" spans="1:5">
      <c r="A431" s="282">
        <v>1602</v>
      </c>
      <c r="B431" s="283" t="s">
        <v>433</v>
      </c>
      <c r="C431" s="374" t="str">
        <f>+VLOOKUP($A431,[2]DISTRIBUCIÓN!$A$8:$G$540,5,FALSE)</f>
        <v>Emma Ticonipa</v>
      </c>
      <c r="D431" s="374" t="str">
        <f>+VLOOKUP($A431,[2]DISTRIBUCIÓN!$A$8:$G$540,6,FALSE)</f>
        <v>2183333 - 1635</v>
      </c>
      <c r="E431" s="374" t="str">
        <f>+VLOOKUP($A431,[2]DISTRIBUCIÓN!$A$8:$G$540,7,FALSE)</f>
        <v>emma.ticonipa@economiayfinanzas.gob.bo</v>
      </c>
    </row>
    <row r="432" spans="1:5">
      <c r="A432" s="282">
        <v>1603</v>
      </c>
      <c r="B432" s="283" t="s">
        <v>434</v>
      </c>
      <c r="C432" s="374" t="str">
        <f>+VLOOKUP($A432,[2]DISTRIBUCIÓN!$A$8:$G$540,5,FALSE)</f>
        <v>Emma Ticonipa</v>
      </c>
      <c r="D432" s="374" t="str">
        <f>+VLOOKUP($A432,[2]DISTRIBUCIÓN!$A$8:$G$540,6,FALSE)</f>
        <v>2183333 - 1635</v>
      </c>
      <c r="E432" s="374" t="str">
        <f>+VLOOKUP($A432,[2]DISTRIBUCIÓN!$A$8:$G$540,7,FALSE)</f>
        <v>emma.ticonipa@economiayfinanzas.gob.bo</v>
      </c>
    </row>
    <row r="433" spans="1:5">
      <c r="A433" s="282">
        <v>1604</v>
      </c>
      <c r="B433" s="283" t="s">
        <v>435</v>
      </c>
      <c r="C433" s="374" t="str">
        <f>+VLOOKUP($A433,[2]DISTRIBUCIÓN!$A$8:$G$540,5,FALSE)</f>
        <v>Emma Ticonipa</v>
      </c>
      <c r="D433" s="374" t="str">
        <f>+VLOOKUP($A433,[2]DISTRIBUCIÓN!$A$8:$G$540,6,FALSE)</f>
        <v>2183333 - 1635</v>
      </c>
      <c r="E433" s="374" t="str">
        <f>+VLOOKUP($A433,[2]DISTRIBUCIÓN!$A$8:$G$540,7,FALSE)</f>
        <v>emma.ticonipa@economiayfinanzas.gob.bo</v>
      </c>
    </row>
    <row r="434" spans="1:5">
      <c r="A434" s="282">
        <v>1605</v>
      </c>
      <c r="B434" s="283" t="s">
        <v>436</v>
      </c>
      <c r="C434" s="374" t="str">
        <f>+VLOOKUP($A434,[2]DISTRIBUCIÓN!$A$8:$G$540,5,FALSE)</f>
        <v>Emma Ticonipa</v>
      </c>
      <c r="D434" s="374" t="str">
        <f>+VLOOKUP($A434,[2]DISTRIBUCIÓN!$A$8:$G$540,6,FALSE)</f>
        <v>2183333 - 1635</v>
      </c>
      <c r="E434" s="374" t="str">
        <f>+VLOOKUP($A434,[2]DISTRIBUCIÓN!$A$8:$G$540,7,FALSE)</f>
        <v>emma.ticonipa@economiayfinanzas.gob.bo</v>
      </c>
    </row>
    <row r="435" spans="1:5">
      <c r="A435" s="282">
        <v>1606</v>
      </c>
      <c r="B435" s="283" t="s">
        <v>437</v>
      </c>
      <c r="C435" s="374" t="str">
        <f>+VLOOKUP($A435,[2]DISTRIBUCIÓN!$A$8:$G$540,5,FALSE)</f>
        <v>Emma Ticonipa</v>
      </c>
      <c r="D435" s="374" t="str">
        <f>+VLOOKUP($A435,[2]DISTRIBUCIÓN!$A$8:$G$540,6,FALSE)</f>
        <v>2183333 - 1635</v>
      </c>
      <c r="E435" s="374" t="str">
        <f>+VLOOKUP($A435,[2]DISTRIBUCIÓN!$A$8:$G$540,7,FALSE)</f>
        <v>emma.ticonipa@economiayfinanzas.gob.bo</v>
      </c>
    </row>
    <row r="436" spans="1:5">
      <c r="A436" s="282">
        <v>1607</v>
      </c>
      <c r="B436" s="283" t="s">
        <v>438</v>
      </c>
      <c r="C436" s="374" t="str">
        <f>+VLOOKUP($A436,[2]DISTRIBUCIÓN!$A$8:$G$540,5,FALSE)</f>
        <v>Emma Ticonipa</v>
      </c>
      <c r="D436" s="374" t="str">
        <f>+VLOOKUP($A436,[2]DISTRIBUCIÓN!$A$8:$G$540,6,FALSE)</f>
        <v>2183333 - 1635</v>
      </c>
      <c r="E436" s="374" t="str">
        <f>+VLOOKUP($A436,[2]DISTRIBUCIÓN!$A$8:$G$540,7,FALSE)</f>
        <v>emma.ticonipa@economiayfinanzas.gob.bo</v>
      </c>
    </row>
    <row r="437" spans="1:5">
      <c r="A437" s="282">
        <v>1608</v>
      </c>
      <c r="B437" s="283" t="s">
        <v>439</v>
      </c>
      <c r="C437" s="374" t="str">
        <f>+VLOOKUP($A437,[2]DISTRIBUCIÓN!$A$8:$G$540,5,FALSE)</f>
        <v>Emma Ticonipa</v>
      </c>
      <c r="D437" s="374" t="str">
        <f>+VLOOKUP($A437,[2]DISTRIBUCIÓN!$A$8:$G$540,6,FALSE)</f>
        <v>2183333 - 1635</v>
      </c>
      <c r="E437" s="374" t="str">
        <f>+VLOOKUP($A437,[2]DISTRIBUCIÓN!$A$8:$G$540,7,FALSE)</f>
        <v>emma.ticonipa@economiayfinanzas.gob.bo</v>
      </c>
    </row>
    <row r="438" spans="1:5">
      <c r="A438" s="282">
        <v>1609</v>
      </c>
      <c r="B438" s="283" t="s">
        <v>440</v>
      </c>
      <c r="C438" s="374" t="str">
        <f>+VLOOKUP($A438,[2]DISTRIBUCIÓN!$A$8:$G$540,5,FALSE)</f>
        <v>Emma Ticonipa</v>
      </c>
      <c r="D438" s="374" t="str">
        <f>+VLOOKUP($A438,[2]DISTRIBUCIÓN!$A$8:$G$540,6,FALSE)</f>
        <v>2183333 - 1635</v>
      </c>
      <c r="E438" s="374" t="str">
        <f>+VLOOKUP($A438,[2]DISTRIBUCIÓN!$A$8:$G$540,7,FALSE)</f>
        <v>emma.ticonipa@economiayfinanzas.gob.bo</v>
      </c>
    </row>
    <row r="439" spans="1:5">
      <c r="A439" s="282">
        <v>1610</v>
      </c>
      <c r="B439" s="283" t="s">
        <v>1377</v>
      </c>
      <c r="C439" s="374" t="str">
        <f>+VLOOKUP($A439,[2]DISTRIBUCIÓN!$A$8:$G$540,5,FALSE)</f>
        <v>Emma Ticonipa</v>
      </c>
      <c r="D439" s="374" t="str">
        <f>+VLOOKUP($A439,[2]DISTRIBUCIÓN!$A$8:$G$540,6,FALSE)</f>
        <v>2183333 - 1635</v>
      </c>
      <c r="E439" s="374" t="str">
        <f>+VLOOKUP($A439,[2]DISTRIBUCIÓN!$A$8:$G$540,7,FALSE)</f>
        <v>emma.ticonipa@economiayfinanzas.gob.bo</v>
      </c>
    </row>
    <row r="440" spans="1:5">
      <c r="A440" s="282">
        <v>1611</v>
      </c>
      <c r="B440" s="283" t="s">
        <v>441</v>
      </c>
      <c r="C440" s="374" t="str">
        <f>+VLOOKUP($A440,[2]DISTRIBUCIÓN!$A$8:$G$540,5,FALSE)</f>
        <v>Emma Ticonipa</v>
      </c>
      <c r="D440" s="374" t="str">
        <f>+VLOOKUP($A440,[2]DISTRIBUCIÓN!$A$8:$G$540,6,FALSE)</f>
        <v>2183333 - 1635</v>
      </c>
      <c r="E440" s="374" t="str">
        <f>+VLOOKUP($A440,[2]DISTRIBUCIÓN!$A$8:$G$540,7,FALSE)</f>
        <v>emma.ticonipa@economiayfinanzas.gob.bo</v>
      </c>
    </row>
    <row r="441" spans="1:5">
      <c r="A441" s="282">
        <v>1701</v>
      </c>
      <c r="B441" s="283" t="s">
        <v>1378</v>
      </c>
      <c r="C441" s="374" t="str">
        <f>+VLOOKUP($A441,[2]DISTRIBUCIÓN!$A$8:$G$540,5,FALSE)</f>
        <v>Emma Ticonipa</v>
      </c>
      <c r="D441" s="374" t="str">
        <f>+VLOOKUP($A441,[2]DISTRIBUCIÓN!$A$8:$G$540,6,FALSE)</f>
        <v>2183333 - 1635</v>
      </c>
      <c r="E441" s="374" t="str">
        <f>+VLOOKUP($A441,[2]DISTRIBUCIÓN!$A$8:$G$540,7,FALSE)</f>
        <v>emma.ticonipa@economiayfinanzas.gob.bo</v>
      </c>
    </row>
    <row r="442" spans="1:5">
      <c r="A442" s="282">
        <v>1702</v>
      </c>
      <c r="B442" s="283" t="s">
        <v>442</v>
      </c>
      <c r="C442" s="374" t="str">
        <f>+VLOOKUP($A442,[2]DISTRIBUCIÓN!$A$8:$G$540,5,FALSE)</f>
        <v>Emma Ticonipa</v>
      </c>
      <c r="D442" s="374" t="str">
        <f>+VLOOKUP($A442,[2]DISTRIBUCIÓN!$A$8:$G$540,6,FALSE)</f>
        <v>2183333 - 1635</v>
      </c>
      <c r="E442" s="374" t="str">
        <f>+VLOOKUP($A442,[2]DISTRIBUCIÓN!$A$8:$G$540,7,FALSE)</f>
        <v>emma.ticonipa@economiayfinanzas.gob.bo</v>
      </c>
    </row>
    <row r="443" spans="1:5">
      <c r="A443" s="282">
        <v>1703</v>
      </c>
      <c r="B443" s="283" t="s">
        <v>443</v>
      </c>
      <c r="C443" s="374" t="str">
        <f>+VLOOKUP($A443,[2]DISTRIBUCIÓN!$A$8:$G$540,5,FALSE)</f>
        <v>Emma Ticonipa</v>
      </c>
      <c r="D443" s="374" t="str">
        <f>+VLOOKUP($A443,[2]DISTRIBUCIÓN!$A$8:$G$540,6,FALSE)</f>
        <v>2183333 - 1635</v>
      </c>
      <c r="E443" s="374" t="str">
        <f>+VLOOKUP($A443,[2]DISTRIBUCIÓN!$A$8:$G$540,7,FALSE)</f>
        <v>emma.ticonipa@economiayfinanzas.gob.bo</v>
      </c>
    </row>
    <row r="444" spans="1:5">
      <c r="A444" s="282">
        <v>1704</v>
      </c>
      <c r="B444" s="283" t="s">
        <v>1379</v>
      </c>
      <c r="C444" s="374" t="str">
        <f>+VLOOKUP($A444,[2]DISTRIBUCIÓN!$A$8:$G$540,5,FALSE)</f>
        <v>Emma Ticonipa</v>
      </c>
      <c r="D444" s="374" t="str">
        <f>+VLOOKUP($A444,[2]DISTRIBUCIÓN!$A$8:$G$540,6,FALSE)</f>
        <v>2183333 - 1635</v>
      </c>
      <c r="E444" s="374" t="str">
        <f>+VLOOKUP($A444,[2]DISTRIBUCIÓN!$A$8:$G$540,7,FALSE)</f>
        <v>emma.ticonipa@economiayfinanzas.gob.bo</v>
      </c>
    </row>
    <row r="445" spans="1:5">
      <c r="A445" s="282">
        <v>1705</v>
      </c>
      <c r="B445" s="283" t="s">
        <v>1380</v>
      </c>
      <c r="C445" s="374" t="str">
        <f>+VLOOKUP($A445,[2]DISTRIBUCIÓN!$A$8:$G$540,5,FALSE)</f>
        <v>Emma Ticonipa</v>
      </c>
      <c r="D445" s="374" t="str">
        <f>+VLOOKUP($A445,[2]DISTRIBUCIÓN!$A$8:$G$540,6,FALSE)</f>
        <v>2183333 - 1635</v>
      </c>
      <c r="E445" s="374" t="str">
        <f>+VLOOKUP($A445,[2]DISTRIBUCIÓN!$A$8:$G$540,7,FALSE)</f>
        <v>emma.ticonipa@economiayfinanzas.gob.bo</v>
      </c>
    </row>
    <row r="446" spans="1:5">
      <c r="A446" s="282">
        <v>1706</v>
      </c>
      <c r="B446" s="283" t="s">
        <v>444</v>
      </c>
      <c r="C446" s="374" t="str">
        <f>+VLOOKUP($A446,[2]DISTRIBUCIÓN!$A$8:$G$540,5,FALSE)</f>
        <v>Emma Ticonipa</v>
      </c>
      <c r="D446" s="374" t="str">
        <f>+VLOOKUP($A446,[2]DISTRIBUCIÓN!$A$8:$G$540,6,FALSE)</f>
        <v>2183333 - 1635</v>
      </c>
      <c r="E446" s="374" t="str">
        <f>+VLOOKUP($A446,[2]DISTRIBUCIÓN!$A$8:$G$540,7,FALSE)</f>
        <v>emma.ticonipa@economiayfinanzas.gob.bo</v>
      </c>
    </row>
    <row r="447" spans="1:5">
      <c r="A447" s="282">
        <v>1707</v>
      </c>
      <c r="B447" s="283" t="s">
        <v>445</v>
      </c>
      <c r="C447" s="374" t="str">
        <f>+VLOOKUP($A447,[2]DISTRIBUCIÓN!$A$8:$G$540,5,FALSE)</f>
        <v>Emma Ticonipa</v>
      </c>
      <c r="D447" s="374" t="str">
        <f>+VLOOKUP($A447,[2]DISTRIBUCIÓN!$A$8:$G$540,6,FALSE)</f>
        <v>2183333 - 1635</v>
      </c>
      <c r="E447" s="374" t="str">
        <f>+VLOOKUP($A447,[2]DISTRIBUCIÓN!$A$8:$G$540,7,FALSE)</f>
        <v>emma.ticonipa@economiayfinanzas.gob.bo</v>
      </c>
    </row>
    <row r="448" spans="1:5">
      <c r="A448" s="282">
        <v>1708</v>
      </c>
      <c r="B448" s="283" t="s">
        <v>446</v>
      </c>
      <c r="C448" s="374" t="str">
        <f>+VLOOKUP($A448,[2]DISTRIBUCIÓN!$A$8:$G$540,5,FALSE)</f>
        <v>Emma Ticonipa</v>
      </c>
      <c r="D448" s="374" t="str">
        <f>+VLOOKUP($A448,[2]DISTRIBUCIÓN!$A$8:$G$540,6,FALSE)</f>
        <v>2183333 - 1635</v>
      </c>
      <c r="E448" s="374" t="str">
        <f>+VLOOKUP($A448,[2]DISTRIBUCIÓN!$A$8:$G$540,7,FALSE)</f>
        <v>emma.ticonipa@economiayfinanzas.gob.bo</v>
      </c>
    </row>
    <row r="449" spans="1:5">
      <c r="A449" s="282">
        <v>1709</v>
      </c>
      <c r="B449" s="283" t="s">
        <v>447</v>
      </c>
      <c r="C449" s="374" t="str">
        <f>+VLOOKUP($A449,[2]DISTRIBUCIÓN!$A$8:$G$540,5,FALSE)</f>
        <v>Emma Ticonipa</v>
      </c>
      <c r="D449" s="374" t="str">
        <f>+VLOOKUP($A449,[2]DISTRIBUCIÓN!$A$8:$G$540,6,FALSE)</f>
        <v>2183333 - 1635</v>
      </c>
      <c r="E449" s="374" t="str">
        <f>+VLOOKUP($A449,[2]DISTRIBUCIÓN!$A$8:$G$540,7,FALSE)</f>
        <v>emma.ticonipa@economiayfinanzas.gob.bo</v>
      </c>
    </row>
    <row r="450" spans="1:5">
      <c r="A450" s="282">
        <v>1710</v>
      </c>
      <c r="B450" s="283" t="s">
        <v>448</v>
      </c>
      <c r="C450" s="374" t="str">
        <f>+VLOOKUP($A450,[2]DISTRIBUCIÓN!$A$8:$G$540,5,FALSE)</f>
        <v>Emma Ticonipa</v>
      </c>
      <c r="D450" s="374" t="str">
        <f>+VLOOKUP($A450,[2]DISTRIBUCIÓN!$A$8:$G$540,6,FALSE)</f>
        <v>2183333 - 1635</v>
      </c>
      <c r="E450" s="374" t="str">
        <f>+VLOOKUP($A450,[2]DISTRIBUCIÓN!$A$8:$G$540,7,FALSE)</f>
        <v>emma.ticonipa@economiayfinanzas.gob.bo</v>
      </c>
    </row>
    <row r="451" spans="1:5">
      <c r="A451" s="282">
        <v>1711</v>
      </c>
      <c r="B451" s="283" t="s">
        <v>449</v>
      </c>
      <c r="C451" s="374" t="str">
        <f>+VLOOKUP($A451,[2]DISTRIBUCIÓN!$A$8:$G$540,5,FALSE)</f>
        <v>Emma Ticonipa</v>
      </c>
      <c r="D451" s="374" t="str">
        <f>+VLOOKUP($A451,[2]DISTRIBUCIÓN!$A$8:$G$540,6,FALSE)</f>
        <v>2183333 - 1635</v>
      </c>
      <c r="E451" s="374" t="str">
        <f>+VLOOKUP($A451,[2]DISTRIBUCIÓN!$A$8:$G$540,7,FALSE)</f>
        <v>emma.ticonipa@economiayfinanzas.gob.bo</v>
      </c>
    </row>
    <row r="452" spans="1:5">
      <c r="A452" s="282">
        <v>1712</v>
      </c>
      <c r="B452" s="283" t="s">
        <v>450</v>
      </c>
      <c r="C452" s="374" t="str">
        <f>+VLOOKUP($A452,[2]DISTRIBUCIÓN!$A$8:$G$540,5,FALSE)</f>
        <v>Emma Ticonipa</v>
      </c>
      <c r="D452" s="374" t="str">
        <f>+VLOOKUP($A452,[2]DISTRIBUCIÓN!$A$8:$G$540,6,FALSE)</f>
        <v>2183333 - 1635</v>
      </c>
      <c r="E452" s="374" t="str">
        <f>+VLOOKUP($A452,[2]DISTRIBUCIÓN!$A$8:$G$540,7,FALSE)</f>
        <v>emma.ticonipa@economiayfinanzas.gob.bo</v>
      </c>
    </row>
    <row r="453" spans="1:5">
      <c r="A453" s="282">
        <v>1713</v>
      </c>
      <c r="B453" s="283" t="s">
        <v>451</v>
      </c>
      <c r="C453" s="374" t="str">
        <f>+VLOOKUP($A453,[2]DISTRIBUCIÓN!$A$8:$G$540,5,FALSE)</f>
        <v>Emma Ticonipa</v>
      </c>
      <c r="D453" s="374" t="str">
        <f>+VLOOKUP($A453,[2]DISTRIBUCIÓN!$A$8:$G$540,6,FALSE)</f>
        <v>2183333 - 1635</v>
      </c>
      <c r="E453" s="374" t="str">
        <f>+VLOOKUP($A453,[2]DISTRIBUCIÓN!$A$8:$G$540,7,FALSE)</f>
        <v>emma.ticonipa@economiayfinanzas.gob.bo</v>
      </c>
    </row>
    <row r="454" spans="1:5">
      <c r="A454" s="282">
        <v>1714</v>
      </c>
      <c r="B454" s="283" t="s">
        <v>452</v>
      </c>
      <c r="C454" s="374" t="str">
        <f>+VLOOKUP($A454,[2]DISTRIBUCIÓN!$A$8:$G$540,5,FALSE)</f>
        <v>Emma Ticonipa</v>
      </c>
      <c r="D454" s="374" t="str">
        <f>+VLOOKUP($A454,[2]DISTRIBUCIÓN!$A$8:$G$540,6,FALSE)</f>
        <v>2183333 - 1635</v>
      </c>
      <c r="E454" s="374" t="str">
        <f>+VLOOKUP($A454,[2]DISTRIBUCIÓN!$A$8:$G$540,7,FALSE)</f>
        <v>emma.ticonipa@economiayfinanzas.gob.bo</v>
      </c>
    </row>
    <row r="455" spans="1:5">
      <c r="A455" s="282">
        <v>1715</v>
      </c>
      <c r="B455" s="283" t="s">
        <v>453</v>
      </c>
      <c r="C455" s="374" t="str">
        <f>+VLOOKUP($A455,[2]DISTRIBUCIÓN!$A$8:$G$540,5,FALSE)</f>
        <v>Emma Ticonipa</v>
      </c>
      <c r="D455" s="374" t="str">
        <f>+VLOOKUP($A455,[2]DISTRIBUCIÓN!$A$8:$G$540,6,FALSE)</f>
        <v>2183333 - 1635</v>
      </c>
      <c r="E455" s="374" t="str">
        <f>+VLOOKUP($A455,[2]DISTRIBUCIÓN!$A$8:$G$540,7,FALSE)</f>
        <v>emma.ticonipa@economiayfinanzas.gob.bo</v>
      </c>
    </row>
    <row r="456" spans="1:5">
      <c r="A456" s="282">
        <v>1716</v>
      </c>
      <c r="B456" s="283" t="s">
        <v>454</v>
      </c>
      <c r="C456" s="374" t="str">
        <f>+VLOOKUP($A456,[2]DISTRIBUCIÓN!$A$8:$G$540,5,FALSE)</f>
        <v>Emma Ticonipa</v>
      </c>
      <c r="D456" s="374" t="str">
        <f>+VLOOKUP($A456,[2]DISTRIBUCIÓN!$A$8:$G$540,6,FALSE)</f>
        <v>2183333 - 1635</v>
      </c>
      <c r="E456" s="374" t="str">
        <f>+VLOOKUP($A456,[2]DISTRIBUCIÓN!$A$8:$G$540,7,FALSE)</f>
        <v>emma.ticonipa@economiayfinanzas.gob.bo</v>
      </c>
    </row>
    <row r="457" spans="1:5">
      <c r="A457" s="282">
        <v>1717</v>
      </c>
      <c r="B457" s="283" t="s">
        <v>455</v>
      </c>
      <c r="C457" s="374" t="str">
        <f>+VLOOKUP($A457,[2]DISTRIBUCIÓN!$A$8:$G$540,5,FALSE)</f>
        <v>Emma Ticonipa</v>
      </c>
      <c r="D457" s="374" t="str">
        <f>+VLOOKUP($A457,[2]DISTRIBUCIÓN!$A$8:$G$540,6,FALSE)</f>
        <v>2183333 - 1635</v>
      </c>
      <c r="E457" s="374" t="str">
        <f>+VLOOKUP($A457,[2]DISTRIBUCIÓN!$A$8:$G$540,7,FALSE)</f>
        <v>emma.ticonipa@economiayfinanzas.gob.bo</v>
      </c>
    </row>
    <row r="458" spans="1:5">
      <c r="A458" s="282">
        <v>1718</v>
      </c>
      <c r="B458" s="283" t="s">
        <v>456</v>
      </c>
      <c r="C458" s="374" t="str">
        <f>+VLOOKUP($A458,[2]DISTRIBUCIÓN!$A$8:$G$540,5,FALSE)</f>
        <v>Emma Ticonipa</v>
      </c>
      <c r="D458" s="374" t="str">
        <f>+VLOOKUP($A458,[2]DISTRIBUCIÓN!$A$8:$G$540,6,FALSE)</f>
        <v>2183333 - 1635</v>
      </c>
      <c r="E458" s="374" t="str">
        <f>+VLOOKUP($A458,[2]DISTRIBUCIÓN!$A$8:$G$540,7,FALSE)</f>
        <v>emma.ticonipa@economiayfinanzas.gob.bo</v>
      </c>
    </row>
    <row r="459" spans="1:5">
      <c r="A459" s="282">
        <v>1720</v>
      </c>
      <c r="B459" s="283" t="s">
        <v>457</v>
      </c>
      <c r="C459" s="374" t="str">
        <f>+VLOOKUP($A459,[2]DISTRIBUCIÓN!$A$8:$G$540,5,FALSE)</f>
        <v>Emma Ticonipa</v>
      </c>
      <c r="D459" s="374" t="str">
        <f>+VLOOKUP($A459,[2]DISTRIBUCIÓN!$A$8:$G$540,6,FALSE)</f>
        <v>2183333 - 1635</v>
      </c>
      <c r="E459" s="374" t="str">
        <f>+VLOOKUP($A459,[2]DISTRIBUCIÓN!$A$8:$G$540,7,FALSE)</f>
        <v>emma.ticonipa@economiayfinanzas.gob.bo</v>
      </c>
    </row>
    <row r="460" spans="1:5">
      <c r="A460" s="282">
        <v>1721</v>
      </c>
      <c r="B460" s="283" t="s">
        <v>458</v>
      </c>
      <c r="C460" s="374" t="str">
        <f>+VLOOKUP($A460,[2]DISTRIBUCIÓN!$A$8:$G$540,5,FALSE)</f>
        <v>Emma Ticonipa</v>
      </c>
      <c r="D460" s="374" t="str">
        <f>+VLOOKUP($A460,[2]DISTRIBUCIÓN!$A$8:$G$540,6,FALSE)</f>
        <v>2183333 - 1635</v>
      </c>
      <c r="E460" s="374" t="str">
        <f>+VLOOKUP($A460,[2]DISTRIBUCIÓN!$A$8:$G$540,7,FALSE)</f>
        <v>emma.ticonipa@economiayfinanzas.gob.bo</v>
      </c>
    </row>
    <row r="461" spans="1:5">
      <c r="A461" s="282">
        <v>1722</v>
      </c>
      <c r="B461" s="283" t="s">
        <v>459</v>
      </c>
      <c r="C461" s="374" t="str">
        <f>+VLOOKUP($A461,[2]DISTRIBUCIÓN!$A$8:$G$540,5,FALSE)</f>
        <v>Emma Ticonipa</v>
      </c>
      <c r="D461" s="374" t="str">
        <f>+VLOOKUP($A461,[2]DISTRIBUCIÓN!$A$8:$G$540,6,FALSE)</f>
        <v>2183333 - 1635</v>
      </c>
      <c r="E461" s="374" t="str">
        <f>+VLOOKUP($A461,[2]DISTRIBUCIÓN!$A$8:$G$540,7,FALSE)</f>
        <v>emma.ticonipa@economiayfinanzas.gob.bo</v>
      </c>
    </row>
    <row r="462" spans="1:5">
      <c r="A462" s="282">
        <v>1723</v>
      </c>
      <c r="B462" s="283" t="s">
        <v>460</v>
      </c>
      <c r="C462" s="374" t="str">
        <f>+VLOOKUP($A462,[2]DISTRIBUCIÓN!$A$8:$G$540,5,FALSE)</f>
        <v>Emma Ticonipa</v>
      </c>
      <c r="D462" s="374" t="str">
        <f>+VLOOKUP($A462,[2]DISTRIBUCIÓN!$A$8:$G$540,6,FALSE)</f>
        <v>2183333 - 1635</v>
      </c>
      <c r="E462" s="374" t="str">
        <f>+VLOOKUP($A462,[2]DISTRIBUCIÓN!$A$8:$G$540,7,FALSE)</f>
        <v>emma.ticonipa@economiayfinanzas.gob.bo</v>
      </c>
    </row>
    <row r="463" spans="1:5">
      <c r="A463" s="282">
        <v>1724</v>
      </c>
      <c r="B463" s="283" t="s">
        <v>461</v>
      </c>
      <c r="C463" s="374" t="str">
        <f>+VLOOKUP($A463,[2]DISTRIBUCIÓN!$A$8:$G$540,5,FALSE)</f>
        <v>Emma Ticonipa</v>
      </c>
      <c r="D463" s="374" t="str">
        <f>+VLOOKUP($A463,[2]DISTRIBUCIÓN!$A$8:$G$540,6,FALSE)</f>
        <v>2183333 - 1635</v>
      </c>
      <c r="E463" s="374" t="str">
        <f>+VLOOKUP($A463,[2]DISTRIBUCIÓN!$A$8:$G$540,7,FALSE)</f>
        <v>emma.ticonipa@economiayfinanzas.gob.bo</v>
      </c>
    </row>
    <row r="464" spans="1:5">
      <c r="A464" s="282">
        <v>1725</v>
      </c>
      <c r="B464" s="283" t="s">
        <v>462</v>
      </c>
      <c r="C464" s="374" t="str">
        <f>+VLOOKUP($A464,[2]DISTRIBUCIÓN!$A$8:$G$540,5,FALSE)</f>
        <v>Emma Ticonipa</v>
      </c>
      <c r="D464" s="374" t="str">
        <f>+VLOOKUP($A464,[2]DISTRIBUCIÓN!$A$8:$G$540,6,FALSE)</f>
        <v>2183333 - 1635</v>
      </c>
      <c r="E464" s="374" t="str">
        <f>+VLOOKUP($A464,[2]DISTRIBUCIÓN!$A$8:$G$540,7,FALSE)</f>
        <v>emma.ticonipa@economiayfinanzas.gob.bo</v>
      </c>
    </row>
    <row r="465" spans="1:5">
      <c r="A465" s="282">
        <v>1726</v>
      </c>
      <c r="B465" s="283" t="s">
        <v>463</v>
      </c>
      <c r="C465" s="374" t="str">
        <f>+VLOOKUP($A465,[2]DISTRIBUCIÓN!$A$8:$G$540,5,FALSE)</f>
        <v>Emma Ticonipa</v>
      </c>
      <c r="D465" s="374" t="str">
        <f>+VLOOKUP($A465,[2]DISTRIBUCIÓN!$A$8:$G$540,6,FALSE)</f>
        <v>2183333 - 1635</v>
      </c>
      <c r="E465" s="374" t="str">
        <f>+VLOOKUP($A465,[2]DISTRIBUCIÓN!$A$8:$G$540,7,FALSE)</f>
        <v>emma.ticonipa@economiayfinanzas.gob.bo</v>
      </c>
    </row>
    <row r="466" spans="1:5">
      <c r="A466" s="282">
        <v>1727</v>
      </c>
      <c r="B466" s="283" t="s">
        <v>464</v>
      </c>
      <c r="C466" s="374" t="str">
        <f>+VLOOKUP($A466,[2]DISTRIBUCIÓN!$A$8:$G$540,5,FALSE)</f>
        <v>Emma Ticonipa</v>
      </c>
      <c r="D466" s="374" t="str">
        <f>+VLOOKUP($A466,[2]DISTRIBUCIÓN!$A$8:$G$540,6,FALSE)</f>
        <v>2183333 - 1635</v>
      </c>
      <c r="E466" s="374" t="str">
        <f>+VLOOKUP($A466,[2]DISTRIBUCIÓN!$A$8:$G$540,7,FALSE)</f>
        <v>emma.ticonipa@economiayfinanzas.gob.bo</v>
      </c>
    </row>
    <row r="467" spans="1:5">
      <c r="A467" s="282">
        <v>1728</v>
      </c>
      <c r="B467" s="283" t="s">
        <v>465</v>
      </c>
      <c r="C467" s="374" t="str">
        <f>+VLOOKUP($A467,[2]DISTRIBUCIÓN!$A$8:$G$540,5,FALSE)</f>
        <v>Emma Ticonipa</v>
      </c>
      <c r="D467" s="374" t="str">
        <f>+VLOOKUP($A467,[2]DISTRIBUCIÓN!$A$8:$G$540,6,FALSE)</f>
        <v>2183333 - 1635</v>
      </c>
      <c r="E467" s="374" t="str">
        <f>+VLOOKUP($A467,[2]DISTRIBUCIÓN!$A$8:$G$540,7,FALSE)</f>
        <v>emma.ticonipa@economiayfinanzas.gob.bo</v>
      </c>
    </row>
    <row r="468" spans="1:5">
      <c r="A468" s="282">
        <v>1729</v>
      </c>
      <c r="B468" s="283" t="s">
        <v>466</v>
      </c>
      <c r="C468" s="374" t="str">
        <f>+VLOOKUP($A468,[2]DISTRIBUCIÓN!$A$8:$G$540,5,FALSE)</f>
        <v>Emma Ticonipa</v>
      </c>
      <c r="D468" s="374" t="str">
        <f>+VLOOKUP($A468,[2]DISTRIBUCIÓN!$A$8:$G$540,6,FALSE)</f>
        <v>2183333 - 1635</v>
      </c>
      <c r="E468" s="374" t="str">
        <f>+VLOOKUP($A468,[2]DISTRIBUCIÓN!$A$8:$G$540,7,FALSE)</f>
        <v>emma.ticonipa@economiayfinanzas.gob.bo</v>
      </c>
    </row>
    <row r="469" spans="1:5">
      <c r="A469" s="282">
        <v>1730</v>
      </c>
      <c r="B469" s="283" t="s">
        <v>467</v>
      </c>
      <c r="C469" s="374" t="str">
        <f>+VLOOKUP($A469,[2]DISTRIBUCIÓN!$A$8:$G$540,5,FALSE)</f>
        <v>Emma Ticonipa</v>
      </c>
      <c r="D469" s="374" t="str">
        <f>+VLOOKUP($A469,[2]DISTRIBUCIÓN!$A$8:$G$540,6,FALSE)</f>
        <v>2183333 - 1635</v>
      </c>
      <c r="E469" s="374" t="str">
        <f>+VLOOKUP($A469,[2]DISTRIBUCIÓN!$A$8:$G$540,7,FALSE)</f>
        <v>emma.ticonipa@economiayfinanzas.gob.bo</v>
      </c>
    </row>
    <row r="470" spans="1:5">
      <c r="A470" s="282">
        <v>1731</v>
      </c>
      <c r="B470" s="283" t="s">
        <v>468</v>
      </c>
      <c r="C470" s="374" t="str">
        <f>+VLOOKUP($A470,[2]DISTRIBUCIÓN!$A$8:$G$540,5,FALSE)</f>
        <v>Emma Ticonipa</v>
      </c>
      <c r="D470" s="374" t="str">
        <f>+VLOOKUP($A470,[2]DISTRIBUCIÓN!$A$8:$G$540,6,FALSE)</f>
        <v>2183333 - 1635</v>
      </c>
      <c r="E470" s="374" t="str">
        <f>+VLOOKUP($A470,[2]DISTRIBUCIÓN!$A$8:$G$540,7,FALSE)</f>
        <v>emma.ticonipa@economiayfinanzas.gob.bo</v>
      </c>
    </row>
    <row r="471" spans="1:5">
      <c r="A471" s="282">
        <v>1732</v>
      </c>
      <c r="B471" s="283" t="s">
        <v>469</v>
      </c>
      <c r="C471" s="374" t="str">
        <f>+VLOOKUP($A471,[2]DISTRIBUCIÓN!$A$8:$G$540,5,FALSE)</f>
        <v>Emma Ticonipa</v>
      </c>
      <c r="D471" s="374" t="str">
        <f>+VLOOKUP($A471,[2]DISTRIBUCIÓN!$A$8:$G$540,6,FALSE)</f>
        <v>2183333 - 1635</v>
      </c>
      <c r="E471" s="374" t="str">
        <f>+VLOOKUP($A471,[2]DISTRIBUCIÓN!$A$8:$G$540,7,FALSE)</f>
        <v>emma.ticonipa@economiayfinanzas.gob.bo</v>
      </c>
    </row>
    <row r="472" spans="1:5">
      <c r="A472" s="282">
        <v>1733</v>
      </c>
      <c r="B472" s="283" t="s">
        <v>470</v>
      </c>
      <c r="C472" s="374" t="str">
        <f>+VLOOKUP($A472,[2]DISTRIBUCIÓN!$A$8:$G$540,5,FALSE)</f>
        <v>Emma Ticonipa</v>
      </c>
      <c r="D472" s="374" t="str">
        <f>+VLOOKUP($A472,[2]DISTRIBUCIÓN!$A$8:$G$540,6,FALSE)</f>
        <v>2183333 - 1635</v>
      </c>
      <c r="E472" s="374" t="str">
        <f>+VLOOKUP($A472,[2]DISTRIBUCIÓN!$A$8:$G$540,7,FALSE)</f>
        <v>emma.ticonipa@economiayfinanzas.gob.bo</v>
      </c>
    </row>
    <row r="473" spans="1:5">
      <c r="A473" s="282">
        <v>1734</v>
      </c>
      <c r="B473" s="283" t="s">
        <v>471</v>
      </c>
      <c r="C473" s="374" t="str">
        <f>+VLOOKUP($A473,[2]DISTRIBUCIÓN!$A$8:$G$540,5,FALSE)</f>
        <v>Emma Ticonipa</v>
      </c>
      <c r="D473" s="374" t="str">
        <f>+VLOOKUP($A473,[2]DISTRIBUCIÓN!$A$8:$G$540,6,FALSE)</f>
        <v>2183333 - 1635</v>
      </c>
      <c r="E473" s="374" t="str">
        <f>+VLOOKUP($A473,[2]DISTRIBUCIÓN!$A$8:$G$540,7,FALSE)</f>
        <v>emma.ticonipa@economiayfinanzas.gob.bo</v>
      </c>
    </row>
    <row r="474" spans="1:5">
      <c r="A474" s="282">
        <v>1735</v>
      </c>
      <c r="B474" s="283" t="s">
        <v>472</v>
      </c>
      <c r="C474" s="374" t="str">
        <f>+VLOOKUP($A474,[2]DISTRIBUCIÓN!$A$8:$G$540,5,FALSE)</f>
        <v>Emma Ticonipa</v>
      </c>
      <c r="D474" s="374" t="str">
        <f>+VLOOKUP($A474,[2]DISTRIBUCIÓN!$A$8:$G$540,6,FALSE)</f>
        <v>2183333 - 1635</v>
      </c>
      <c r="E474" s="374" t="str">
        <f>+VLOOKUP($A474,[2]DISTRIBUCIÓN!$A$8:$G$540,7,FALSE)</f>
        <v>emma.ticonipa@economiayfinanzas.gob.bo</v>
      </c>
    </row>
    <row r="475" spans="1:5">
      <c r="A475" s="282">
        <v>1736</v>
      </c>
      <c r="B475" s="283" t="s">
        <v>473</v>
      </c>
      <c r="C475" s="374" t="str">
        <f>+VLOOKUP($A475,[2]DISTRIBUCIÓN!$A$8:$G$540,5,FALSE)</f>
        <v>Emma Ticonipa</v>
      </c>
      <c r="D475" s="374" t="str">
        <f>+VLOOKUP($A475,[2]DISTRIBUCIÓN!$A$8:$G$540,6,FALSE)</f>
        <v>2183333 - 1635</v>
      </c>
      <c r="E475" s="374" t="str">
        <f>+VLOOKUP($A475,[2]DISTRIBUCIÓN!$A$8:$G$540,7,FALSE)</f>
        <v>emma.ticonipa@economiayfinanzas.gob.bo</v>
      </c>
    </row>
    <row r="476" spans="1:5">
      <c r="A476" s="282">
        <v>1737</v>
      </c>
      <c r="B476" s="283" t="s">
        <v>474</v>
      </c>
      <c r="C476" s="374" t="str">
        <f>+VLOOKUP($A476,[2]DISTRIBUCIÓN!$A$8:$G$540,5,FALSE)</f>
        <v>Emma Ticonipa</v>
      </c>
      <c r="D476" s="374" t="str">
        <f>+VLOOKUP($A476,[2]DISTRIBUCIÓN!$A$8:$G$540,6,FALSE)</f>
        <v>2183333 - 1635</v>
      </c>
      <c r="E476" s="374" t="str">
        <f>+VLOOKUP($A476,[2]DISTRIBUCIÓN!$A$8:$G$540,7,FALSE)</f>
        <v>emma.ticonipa@economiayfinanzas.gob.bo</v>
      </c>
    </row>
    <row r="477" spans="1:5">
      <c r="A477" s="282">
        <v>1738</v>
      </c>
      <c r="B477" s="283" t="s">
        <v>475</v>
      </c>
      <c r="C477" s="374" t="str">
        <f>+VLOOKUP($A477,[2]DISTRIBUCIÓN!$A$8:$G$540,5,FALSE)</f>
        <v>Emma Ticonipa</v>
      </c>
      <c r="D477" s="374" t="str">
        <f>+VLOOKUP($A477,[2]DISTRIBUCIÓN!$A$8:$G$540,6,FALSE)</f>
        <v>2183333 - 1635</v>
      </c>
      <c r="E477" s="374" t="str">
        <f>+VLOOKUP($A477,[2]DISTRIBUCIÓN!$A$8:$G$540,7,FALSE)</f>
        <v>emma.ticonipa@economiayfinanzas.gob.bo</v>
      </c>
    </row>
    <row r="478" spans="1:5">
      <c r="A478" s="282">
        <v>1739</v>
      </c>
      <c r="B478" s="283" t="s">
        <v>476</v>
      </c>
      <c r="C478" s="374" t="str">
        <f>+VLOOKUP($A478,[2]DISTRIBUCIÓN!$A$8:$G$540,5,FALSE)</f>
        <v>Emma Ticonipa</v>
      </c>
      <c r="D478" s="374" t="str">
        <f>+VLOOKUP($A478,[2]DISTRIBUCIÓN!$A$8:$G$540,6,FALSE)</f>
        <v>2183333 - 1635</v>
      </c>
      <c r="E478" s="374" t="str">
        <f>+VLOOKUP($A478,[2]DISTRIBUCIÓN!$A$8:$G$540,7,FALSE)</f>
        <v>emma.ticonipa@economiayfinanzas.gob.bo</v>
      </c>
    </row>
    <row r="479" spans="1:5">
      <c r="A479" s="282">
        <v>1740</v>
      </c>
      <c r="B479" s="283" t="s">
        <v>477</v>
      </c>
      <c r="C479" s="374" t="str">
        <f>+VLOOKUP($A479,[2]DISTRIBUCIÓN!$A$8:$G$540,5,FALSE)</f>
        <v>Emma Ticonipa</v>
      </c>
      <c r="D479" s="374" t="str">
        <f>+VLOOKUP($A479,[2]DISTRIBUCIÓN!$A$8:$G$540,6,FALSE)</f>
        <v>2183333 - 1635</v>
      </c>
      <c r="E479" s="374" t="str">
        <f>+VLOOKUP($A479,[2]DISTRIBUCIÓN!$A$8:$G$540,7,FALSE)</f>
        <v>emma.ticonipa@economiayfinanzas.gob.bo</v>
      </c>
    </row>
    <row r="480" spans="1:5">
      <c r="A480" s="282">
        <v>1741</v>
      </c>
      <c r="B480" s="283" t="s">
        <v>478</v>
      </c>
      <c r="C480" s="374" t="str">
        <f>+VLOOKUP($A480,[2]DISTRIBUCIÓN!$A$8:$G$540,5,FALSE)</f>
        <v>Emma Ticonipa</v>
      </c>
      <c r="D480" s="374" t="str">
        <f>+VLOOKUP($A480,[2]DISTRIBUCIÓN!$A$8:$G$540,6,FALSE)</f>
        <v>2183333 - 1635</v>
      </c>
      <c r="E480" s="374" t="str">
        <f>+VLOOKUP($A480,[2]DISTRIBUCIÓN!$A$8:$G$540,7,FALSE)</f>
        <v>emma.ticonipa@economiayfinanzas.gob.bo</v>
      </c>
    </row>
    <row r="481" spans="1:5">
      <c r="A481" s="282">
        <v>1742</v>
      </c>
      <c r="B481" s="283" t="s">
        <v>479</v>
      </c>
      <c r="C481" s="374" t="str">
        <f>+VLOOKUP($A481,[2]DISTRIBUCIÓN!$A$8:$G$540,5,FALSE)</f>
        <v>Emma Ticonipa</v>
      </c>
      <c r="D481" s="374" t="str">
        <f>+VLOOKUP($A481,[2]DISTRIBUCIÓN!$A$8:$G$540,6,FALSE)</f>
        <v>2183333 - 1635</v>
      </c>
      <c r="E481" s="374" t="str">
        <f>+VLOOKUP($A481,[2]DISTRIBUCIÓN!$A$8:$G$540,7,FALSE)</f>
        <v>emma.ticonipa@economiayfinanzas.gob.bo</v>
      </c>
    </row>
    <row r="482" spans="1:5">
      <c r="A482" s="282">
        <v>1743</v>
      </c>
      <c r="B482" s="283" t="s">
        <v>480</v>
      </c>
      <c r="C482" s="374" t="str">
        <f>+VLOOKUP($A482,[2]DISTRIBUCIÓN!$A$8:$G$540,5,FALSE)</f>
        <v>Emma Ticonipa</v>
      </c>
      <c r="D482" s="374" t="str">
        <f>+VLOOKUP($A482,[2]DISTRIBUCIÓN!$A$8:$G$540,6,FALSE)</f>
        <v>2183333 - 1635</v>
      </c>
      <c r="E482" s="374" t="str">
        <f>+VLOOKUP($A482,[2]DISTRIBUCIÓN!$A$8:$G$540,7,FALSE)</f>
        <v>emma.ticonipa@economiayfinanzas.gob.bo</v>
      </c>
    </row>
    <row r="483" spans="1:5">
      <c r="A483" s="282">
        <v>1744</v>
      </c>
      <c r="B483" s="283" t="s">
        <v>481</v>
      </c>
      <c r="C483" s="374" t="str">
        <f>+VLOOKUP($A483,[2]DISTRIBUCIÓN!$A$8:$G$540,5,FALSE)</f>
        <v>Emma Ticonipa</v>
      </c>
      <c r="D483" s="374" t="str">
        <f>+VLOOKUP($A483,[2]DISTRIBUCIÓN!$A$8:$G$540,6,FALSE)</f>
        <v>2183333 - 1635</v>
      </c>
      <c r="E483" s="374" t="str">
        <f>+VLOOKUP($A483,[2]DISTRIBUCIÓN!$A$8:$G$540,7,FALSE)</f>
        <v>emma.ticonipa@economiayfinanzas.gob.bo</v>
      </c>
    </row>
    <row r="484" spans="1:5">
      <c r="A484" s="282">
        <v>1745</v>
      </c>
      <c r="B484" s="283" t="s">
        <v>482</v>
      </c>
      <c r="C484" s="374" t="str">
        <f>+VLOOKUP($A484,[2]DISTRIBUCIÓN!$A$8:$G$540,5,FALSE)</f>
        <v>Emma Ticonipa</v>
      </c>
      <c r="D484" s="374" t="str">
        <f>+VLOOKUP($A484,[2]DISTRIBUCIÓN!$A$8:$G$540,6,FALSE)</f>
        <v>2183333 - 1635</v>
      </c>
      <c r="E484" s="374" t="str">
        <f>+VLOOKUP($A484,[2]DISTRIBUCIÓN!$A$8:$G$540,7,FALSE)</f>
        <v>emma.ticonipa@economiayfinanzas.gob.bo</v>
      </c>
    </row>
    <row r="485" spans="1:5">
      <c r="A485" s="282">
        <v>1746</v>
      </c>
      <c r="B485" s="283" t="s">
        <v>483</v>
      </c>
      <c r="C485" s="374" t="str">
        <f>+VLOOKUP($A485,[2]DISTRIBUCIÓN!$A$8:$G$540,5,FALSE)</f>
        <v>Emma Ticonipa</v>
      </c>
      <c r="D485" s="374" t="str">
        <f>+VLOOKUP($A485,[2]DISTRIBUCIÓN!$A$8:$G$540,6,FALSE)</f>
        <v>2183333 - 1635</v>
      </c>
      <c r="E485" s="374" t="str">
        <f>+VLOOKUP($A485,[2]DISTRIBUCIÓN!$A$8:$G$540,7,FALSE)</f>
        <v>emma.ticonipa@economiayfinanzas.gob.bo</v>
      </c>
    </row>
    <row r="486" spans="1:5">
      <c r="A486" s="282">
        <v>1747</v>
      </c>
      <c r="B486" s="283" t="s">
        <v>1377</v>
      </c>
      <c r="C486" s="374" t="str">
        <f>+VLOOKUP($A486,[2]DISTRIBUCIÓN!$A$8:$G$540,5,FALSE)</f>
        <v>Emma Ticonipa</v>
      </c>
      <c r="D486" s="374" t="str">
        <f>+VLOOKUP($A486,[2]DISTRIBUCIÓN!$A$8:$G$540,6,FALSE)</f>
        <v>2183333 - 1635</v>
      </c>
      <c r="E486" s="374" t="str">
        <f>+VLOOKUP($A486,[2]DISTRIBUCIÓN!$A$8:$G$540,7,FALSE)</f>
        <v>emma.ticonipa@economiayfinanzas.gob.bo</v>
      </c>
    </row>
    <row r="487" spans="1:5">
      <c r="A487" s="282">
        <v>1748</v>
      </c>
      <c r="B487" s="283" t="s">
        <v>484</v>
      </c>
      <c r="C487" s="374" t="str">
        <f>+VLOOKUP($A487,[2]DISTRIBUCIÓN!$A$8:$G$540,5,FALSE)</f>
        <v>Emma Ticonipa</v>
      </c>
      <c r="D487" s="374" t="str">
        <f>+VLOOKUP($A487,[2]DISTRIBUCIÓN!$A$8:$G$540,6,FALSE)</f>
        <v>2183333 - 1635</v>
      </c>
      <c r="E487" s="374" t="str">
        <f>+VLOOKUP($A487,[2]DISTRIBUCIÓN!$A$8:$G$540,7,FALSE)</f>
        <v>emma.ticonipa@economiayfinanzas.gob.bo</v>
      </c>
    </row>
    <row r="488" spans="1:5">
      <c r="A488" s="282">
        <v>1749</v>
      </c>
      <c r="B488" s="283" t="s">
        <v>485</v>
      </c>
      <c r="C488" s="374" t="str">
        <f>+VLOOKUP($A488,[2]DISTRIBUCIÓN!$A$8:$G$540,5,FALSE)</f>
        <v>Emma Ticonipa</v>
      </c>
      <c r="D488" s="374" t="str">
        <f>+VLOOKUP($A488,[2]DISTRIBUCIÓN!$A$8:$G$540,6,FALSE)</f>
        <v>2183333 - 1635</v>
      </c>
      <c r="E488" s="374" t="str">
        <f>+VLOOKUP($A488,[2]DISTRIBUCIÓN!$A$8:$G$540,7,FALSE)</f>
        <v>emma.ticonipa@economiayfinanzas.gob.bo</v>
      </c>
    </row>
    <row r="489" spans="1:5">
      <c r="A489" s="282">
        <v>1750</v>
      </c>
      <c r="B489" s="283" t="s">
        <v>486</v>
      </c>
      <c r="C489" s="374" t="str">
        <f>+VLOOKUP($A489,[2]DISTRIBUCIÓN!$A$8:$G$540,5,FALSE)</f>
        <v>Emma Ticonipa</v>
      </c>
      <c r="D489" s="374" t="str">
        <f>+VLOOKUP($A489,[2]DISTRIBUCIÓN!$A$8:$G$540,6,FALSE)</f>
        <v>2183333 - 1635</v>
      </c>
      <c r="E489" s="374" t="str">
        <f>+VLOOKUP($A489,[2]DISTRIBUCIÓN!$A$8:$G$540,7,FALSE)</f>
        <v>emma.ticonipa@economiayfinanzas.gob.bo</v>
      </c>
    </row>
    <row r="490" spans="1:5">
      <c r="A490" s="282">
        <v>1751</v>
      </c>
      <c r="B490" s="283" t="s">
        <v>487</v>
      </c>
      <c r="C490" s="374" t="str">
        <f>+VLOOKUP($A490,[2]DISTRIBUCIÓN!$A$8:$G$540,5,FALSE)</f>
        <v>Emma Ticonipa</v>
      </c>
      <c r="D490" s="374" t="str">
        <f>+VLOOKUP($A490,[2]DISTRIBUCIÓN!$A$8:$G$540,6,FALSE)</f>
        <v>2183333 - 1635</v>
      </c>
      <c r="E490" s="374" t="str">
        <f>+VLOOKUP($A490,[2]DISTRIBUCIÓN!$A$8:$G$540,7,FALSE)</f>
        <v>emma.ticonipa@economiayfinanzas.gob.bo</v>
      </c>
    </row>
    <row r="491" spans="1:5">
      <c r="A491" s="282">
        <v>1752</v>
      </c>
      <c r="B491" s="283" t="s">
        <v>488</v>
      </c>
      <c r="C491" s="374" t="str">
        <f>+VLOOKUP($A491,[2]DISTRIBUCIÓN!$A$8:$G$540,5,FALSE)</f>
        <v>Emma Ticonipa</v>
      </c>
      <c r="D491" s="374" t="str">
        <f>+VLOOKUP($A491,[2]DISTRIBUCIÓN!$A$8:$G$540,6,FALSE)</f>
        <v>2183333 - 1635</v>
      </c>
      <c r="E491" s="374" t="str">
        <f>+VLOOKUP($A491,[2]DISTRIBUCIÓN!$A$8:$G$540,7,FALSE)</f>
        <v>emma.ticonipa@economiayfinanzas.gob.bo</v>
      </c>
    </row>
    <row r="492" spans="1:5">
      <c r="A492" s="282">
        <v>1753</v>
      </c>
      <c r="B492" s="283" t="s">
        <v>489</v>
      </c>
      <c r="C492" s="374" t="str">
        <f>+VLOOKUP($A492,[2]DISTRIBUCIÓN!$A$8:$G$540,5,FALSE)</f>
        <v>Emma Ticonipa</v>
      </c>
      <c r="D492" s="374" t="str">
        <f>+VLOOKUP($A492,[2]DISTRIBUCIÓN!$A$8:$G$540,6,FALSE)</f>
        <v>2183333 - 1635</v>
      </c>
      <c r="E492" s="374" t="str">
        <f>+VLOOKUP($A492,[2]DISTRIBUCIÓN!$A$8:$G$540,7,FALSE)</f>
        <v>emma.ticonipa@economiayfinanzas.gob.bo</v>
      </c>
    </row>
    <row r="493" spans="1:5">
      <c r="A493" s="282">
        <v>1754</v>
      </c>
      <c r="B493" s="283" t="s">
        <v>490</v>
      </c>
      <c r="C493" s="374" t="str">
        <f>+VLOOKUP($A493,[2]DISTRIBUCIÓN!$A$8:$G$540,5,FALSE)</f>
        <v>Emma Ticonipa</v>
      </c>
      <c r="D493" s="374" t="str">
        <f>+VLOOKUP($A493,[2]DISTRIBUCIÓN!$A$8:$G$540,6,FALSE)</f>
        <v>2183333 - 1635</v>
      </c>
      <c r="E493" s="374" t="str">
        <f>+VLOOKUP($A493,[2]DISTRIBUCIÓN!$A$8:$G$540,7,FALSE)</f>
        <v>emma.ticonipa@economiayfinanzas.gob.bo</v>
      </c>
    </row>
    <row r="494" spans="1:5">
      <c r="A494" s="282">
        <v>1755</v>
      </c>
      <c r="B494" s="283" t="s">
        <v>491</v>
      </c>
      <c r="C494" s="374" t="str">
        <f>+VLOOKUP($A494,[2]DISTRIBUCIÓN!$A$8:$G$540,5,FALSE)</f>
        <v>Emma Ticonipa</v>
      </c>
      <c r="D494" s="374" t="str">
        <f>+VLOOKUP($A494,[2]DISTRIBUCIÓN!$A$8:$G$540,6,FALSE)</f>
        <v>2183333 - 1635</v>
      </c>
      <c r="E494" s="374" t="str">
        <f>+VLOOKUP($A494,[2]DISTRIBUCIÓN!$A$8:$G$540,7,FALSE)</f>
        <v>emma.ticonipa@economiayfinanzas.gob.bo</v>
      </c>
    </row>
    <row r="495" spans="1:5">
      <c r="A495" s="282">
        <v>1756</v>
      </c>
      <c r="B495" s="283" t="s">
        <v>492</v>
      </c>
      <c r="C495" s="374" t="str">
        <f>+VLOOKUP($A495,[2]DISTRIBUCIÓN!$A$8:$G$540,5,FALSE)</f>
        <v>Emma Ticonipa</v>
      </c>
      <c r="D495" s="374" t="str">
        <f>+VLOOKUP($A495,[2]DISTRIBUCIÓN!$A$8:$G$540,6,FALSE)</f>
        <v>2183333 - 1635</v>
      </c>
      <c r="E495" s="374" t="str">
        <f>+VLOOKUP($A495,[2]DISTRIBUCIÓN!$A$8:$G$540,7,FALSE)</f>
        <v>emma.ticonipa@economiayfinanzas.gob.bo</v>
      </c>
    </row>
    <row r="496" spans="1:5">
      <c r="A496" s="282">
        <v>1801</v>
      </c>
      <c r="B496" s="283" t="s">
        <v>493</v>
      </c>
      <c r="C496" s="374" t="str">
        <f>+VLOOKUP($A496,[2]DISTRIBUCIÓN!$A$8:$G$540,5,FALSE)</f>
        <v>Emma Ticonipa</v>
      </c>
      <c r="D496" s="374" t="str">
        <f>+VLOOKUP($A496,[2]DISTRIBUCIÓN!$A$8:$G$540,6,FALSE)</f>
        <v>2183333 - 1635</v>
      </c>
      <c r="E496" s="374" t="str">
        <f>+VLOOKUP($A496,[2]DISTRIBUCIÓN!$A$8:$G$540,7,FALSE)</f>
        <v>emma.ticonipa@economiayfinanzas.gob.bo</v>
      </c>
    </row>
    <row r="497" spans="1:5">
      <c r="A497" s="282">
        <v>1802</v>
      </c>
      <c r="B497" s="283" t="s">
        <v>475</v>
      </c>
      <c r="C497" s="374" t="str">
        <f>+VLOOKUP($A497,[2]DISTRIBUCIÓN!$A$8:$G$540,5,FALSE)</f>
        <v>Emma Ticonipa</v>
      </c>
      <c r="D497" s="374" t="str">
        <f>+VLOOKUP($A497,[2]DISTRIBUCIÓN!$A$8:$G$540,6,FALSE)</f>
        <v>2183333 - 1635</v>
      </c>
      <c r="E497" s="374" t="str">
        <f>+VLOOKUP($A497,[2]DISTRIBUCIÓN!$A$8:$G$540,7,FALSE)</f>
        <v>emma.ticonipa@economiayfinanzas.gob.bo</v>
      </c>
    </row>
    <row r="498" spans="1:5">
      <c r="A498" s="282">
        <v>1803</v>
      </c>
      <c r="B498" s="283" t="s">
        <v>494</v>
      </c>
      <c r="C498" s="374" t="str">
        <f>+VLOOKUP($A498,[2]DISTRIBUCIÓN!$A$8:$G$540,5,FALSE)</f>
        <v>Emma Ticonipa</v>
      </c>
      <c r="D498" s="374" t="str">
        <f>+VLOOKUP($A498,[2]DISTRIBUCIÓN!$A$8:$G$540,6,FALSE)</f>
        <v>2183333 - 1635</v>
      </c>
      <c r="E498" s="374" t="str">
        <f>+VLOOKUP($A498,[2]DISTRIBUCIÓN!$A$8:$G$540,7,FALSE)</f>
        <v>emma.ticonipa@economiayfinanzas.gob.bo</v>
      </c>
    </row>
    <row r="499" spans="1:5">
      <c r="A499" s="282">
        <v>1805</v>
      </c>
      <c r="B499" s="283" t="s">
        <v>495</v>
      </c>
      <c r="C499" s="374" t="str">
        <f>+VLOOKUP($A499,[2]DISTRIBUCIÓN!$A$8:$G$540,5,FALSE)</f>
        <v>Emma Ticonipa</v>
      </c>
      <c r="D499" s="374" t="str">
        <f>+VLOOKUP($A499,[2]DISTRIBUCIÓN!$A$8:$G$540,6,FALSE)</f>
        <v>2183333 - 1635</v>
      </c>
      <c r="E499" s="374" t="str">
        <f>+VLOOKUP($A499,[2]DISTRIBUCIÓN!$A$8:$G$540,7,FALSE)</f>
        <v>emma.ticonipa@economiayfinanzas.gob.bo</v>
      </c>
    </row>
    <row r="500" spans="1:5">
      <c r="A500" s="282">
        <v>1806</v>
      </c>
      <c r="B500" s="283" t="s">
        <v>496</v>
      </c>
      <c r="C500" s="374" t="str">
        <f>+VLOOKUP($A500,[2]DISTRIBUCIÓN!$A$8:$G$540,5,FALSE)</f>
        <v>Emma Ticonipa</v>
      </c>
      <c r="D500" s="374" t="str">
        <f>+VLOOKUP($A500,[2]DISTRIBUCIÓN!$A$8:$G$540,6,FALSE)</f>
        <v>2183333 - 1635</v>
      </c>
      <c r="E500" s="374" t="str">
        <f>+VLOOKUP($A500,[2]DISTRIBUCIÓN!$A$8:$G$540,7,FALSE)</f>
        <v>emma.ticonipa@economiayfinanzas.gob.bo</v>
      </c>
    </row>
    <row r="501" spans="1:5">
      <c r="A501" s="282">
        <v>1807</v>
      </c>
      <c r="B501" s="283" t="s">
        <v>497</v>
      </c>
      <c r="C501" s="374" t="str">
        <f>+VLOOKUP($A501,[2]DISTRIBUCIÓN!$A$8:$G$540,5,FALSE)</f>
        <v>Emma Ticonipa</v>
      </c>
      <c r="D501" s="374" t="str">
        <f>+VLOOKUP($A501,[2]DISTRIBUCIÓN!$A$8:$G$540,6,FALSE)</f>
        <v>2183333 - 1635</v>
      </c>
      <c r="E501" s="374" t="str">
        <f>+VLOOKUP($A501,[2]DISTRIBUCIÓN!$A$8:$G$540,7,FALSE)</f>
        <v>emma.ticonipa@economiayfinanzas.gob.bo</v>
      </c>
    </row>
    <row r="502" spans="1:5">
      <c r="A502" s="282">
        <v>1808</v>
      </c>
      <c r="B502" s="283" t="s">
        <v>498</v>
      </c>
      <c r="C502" s="374" t="str">
        <f>+VLOOKUP($A502,[2]DISTRIBUCIÓN!$A$8:$G$540,5,FALSE)</f>
        <v>Emma Ticonipa</v>
      </c>
      <c r="D502" s="374" t="str">
        <f>+VLOOKUP($A502,[2]DISTRIBUCIÓN!$A$8:$G$540,6,FALSE)</f>
        <v>2183333 - 1635</v>
      </c>
      <c r="E502" s="374" t="str">
        <f>+VLOOKUP($A502,[2]DISTRIBUCIÓN!$A$8:$G$540,7,FALSE)</f>
        <v>emma.ticonipa@economiayfinanzas.gob.bo</v>
      </c>
    </row>
    <row r="503" spans="1:5">
      <c r="A503" s="282">
        <v>1809</v>
      </c>
      <c r="B503" s="283" t="s">
        <v>499</v>
      </c>
      <c r="C503" s="374" t="str">
        <f>+VLOOKUP($A503,[2]DISTRIBUCIÓN!$A$8:$G$540,5,FALSE)</f>
        <v>Emma Ticonipa</v>
      </c>
      <c r="D503" s="374" t="str">
        <f>+VLOOKUP($A503,[2]DISTRIBUCIÓN!$A$8:$G$540,6,FALSE)</f>
        <v>2183333 - 1635</v>
      </c>
      <c r="E503" s="374" t="str">
        <f>+VLOOKUP($A503,[2]DISTRIBUCIÓN!$A$8:$G$540,7,FALSE)</f>
        <v>emma.ticonipa@economiayfinanzas.gob.bo</v>
      </c>
    </row>
    <row r="504" spans="1:5">
      <c r="A504" s="282">
        <v>1810</v>
      </c>
      <c r="B504" s="283" t="s">
        <v>500</v>
      </c>
      <c r="C504" s="374" t="str">
        <f>+VLOOKUP($A504,[2]DISTRIBUCIÓN!$A$8:$G$540,5,FALSE)</f>
        <v>Emma Ticonipa</v>
      </c>
      <c r="D504" s="374" t="str">
        <f>+VLOOKUP($A504,[2]DISTRIBUCIÓN!$A$8:$G$540,6,FALSE)</f>
        <v>2183333 - 1635</v>
      </c>
      <c r="E504" s="374" t="str">
        <f>+VLOOKUP($A504,[2]DISTRIBUCIÓN!$A$8:$G$540,7,FALSE)</f>
        <v>emma.ticonipa@economiayfinanzas.gob.bo</v>
      </c>
    </row>
    <row r="505" spans="1:5">
      <c r="A505" s="282">
        <v>1811</v>
      </c>
      <c r="B505" s="283" t="s">
        <v>501</v>
      </c>
      <c r="C505" s="374" t="str">
        <f>+VLOOKUP($A505,[2]DISTRIBUCIÓN!$A$8:$G$540,5,FALSE)</f>
        <v>Emma Ticonipa</v>
      </c>
      <c r="D505" s="374" t="str">
        <f>+VLOOKUP($A505,[2]DISTRIBUCIÓN!$A$8:$G$540,6,FALSE)</f>
        <v>2183333 - 1635</v>
      </c>
      <c r="E505" s="374" t="str">
        <f>+VLOOKUP($A505,[2]DISTRIBUCIÓN!$A$8:$G$540,7,FALSE)</f>
        <v>emma.ticonipa@economiayfinanzas.gob.bo</v>
      </c>
    </row>
    <row r="506" spans="1:5">
      <c r="A506" s="282">
        <v>1812</v>
      </c>
      <c r="B506" s="283" t="s">
        <v>502</v>
      </c>
      <c r="C506" s="374" t="str">
        <f>+VLOOKUP($A506,[2]DISTRIBUCIÓN!$A$8:$G$540,5,FALSE)</f>
        <v>Emma Ticonipa</v>
      </c>
      <c r="D506" s="374" t="str">
        <f>+VLOOKUP($A506,[2]DISTRIBUCIÓN!$A$8:$G$540,6,FALSE)</f>
        <v>2183333 - 1635</v>
      </c>
      <c r="E506" s="374" t="str">
        <f>+VLOOKUP($A506,[2]DISTRIBUCIÓN!$A$8:$G$540,7,FALSE)</f>
        <v>emma.ticonipa@economiayfinanzas.gob.bo</v>
      </c>
    </row>
    <row r="507" spans="1:5">
      <c r="A507" s="282">
        <v>1813</v>
      </c>
      <c r="B507" s="283" t="s">
        <v>503</v>
      </c>
      <c r="C507" s="374" t="str">
        <f>+VLOOKUP($A507,[2]DISTRIBUCIÓN!$A$8:$G$540,5,FALSE)</f>
        <v>Emma Ticonipa</v>
      </c>
      <c r="D507" s="374" t="str">
        <f>+VLOOKUP($A507,[2]DISTRIBUCIÓN!$A$8:$G$540,6,FALSE)</f>
        <v>2183333 - 1635</v>
      </c>
      <c r="E507" s="374" t="str">
        <f>+VLOOKUP($A507,[2]DISTRIBUCIÓN!$A$8:$G$540,7,FALSE)</f>
        <v>emma.ticonipa@economiayfinanzas.gob.bo</v>
      </c>
    </row>
    <row r="508" spans="1:5">
      <c r="A508" s="282">
        <v>1814</v>
      </c>
      <c r="B508" s="283" t="s">
        <v>504</v>
      </c>
      <c r="C508" s="374" t="str">
        <f>+VLOOKUP($A508,[2]DISTRIBUCIÓN!$A$8:$G$540,5,FALSE)</f>
        <v>Emma Ticonipa</v>
      </c>
      <c r="D508" s="374" t="str">
        <f>+VLOOKUP($A508,[2]DISTRIBUCIÓN!$A$8:$G$540,6,FALSE)</f>
        <v>2183333 - 1635</v>
      </c>
      <c r="E508" s="374" t="str">
        <f>+VLOOKUP($A508,[2]DISTRIBUCIÓN!$A$8:$G$540,7,FALSE)</f>
        <v>emma.ticonipa@economiayfinanzas.gob.bo</v>
      </c>
    </row>
    <row r="509" spans="1:5">
      <c r="A509" s="343">
        <v>1815</v>
      </c>
      <c r="B509" s="344" t="s">
        <v>486</v>
      </c>
      <c r="C509" s="374" t="str">
        <f>+VLOOKUP($A509,[2]DISTRIBUCIÓN!$A$8:$G$540,5,FALSE)</f>
        <v>Emma Ticonipa</v>
      </c>
      <c r="D509" s="374" t="str">
        <f>+VLOOKUP($A509,[2]DISTRIBUCIÓN!$A$8:$G$540,6,FALSE)</f>
        <v>2183333 - 1635</v>
      </c>
      <c r="E509" s="374" t="str">
        <f>+VLOOKUP($A509,[2]DISTRIBUCIÓN!$A$8:$G$540,7,FALSE)</f>
        <v>emma.ticonipa@economiayfinanzas.gob.bo</v>
      </c>
    </row>
    <row r="510" spans="1:5">
      <c r="A510" s="345">
        <v>1816</v>
      </c>
      <c r="B510" s="346" t="s">
        <v>505</v>
      </c>
      <c r="C510" s="374" t="str">
        <f>+VLOOKUP($A510,[2]DISTRIBUCIÓN!$A$8:$G$540,5,FALSE)</f>
        <v>Emma Ticonipa</v>
      </c>
      <c r="D510" s="374" t="str">
        <f>+VLOOKUP($A510,[2]DISTRIBUCIÓN!$A$8:$G$540,6,FALSE)</f>
        <v>2183333 - 1635</v>
      </c>
      <c r="E510" s="374" t="str">
        <f>+VLOOKUP($A510,[2]DISTRIBUCIÓN!$A$8:$G$540,7,FALSE)</f>
        <v>emma.ticonipa@economiayfinanzas.gob.bo</v>
      </c>
    </row>
    <row r="511" spans="1:5">
      <c r="A511" s="347">
        <v>1817</v>
      </c>
      <c r="B511" s="347" t="s">
        <v>506</v>
      </c>
      <c r="C511" s="374" t="str">
        <f>+VLOOKUP($A511,[2]DISTRIBUCIÓN!$A$8:$G$540,5,FALSE)</f>
        <v>Emma Ticonipa</v>
      </c>
      <c r="D511" s="374" t="str">
        <f>+VLOOKUP($A511,[2]DISTRIBUCIÓN!$A$8:$G$540,6,FALSE)</f>
        <v>2183333 - 1635</v>
      </c>
      <c r="E511" s="374" t="str">
        <f>+VLOOKUP($A511,[2]DISTRIBUCIÓN!$A$8:$G$540,7,FALSE)</f>
        <v>emma.ticonipa@economiayfinanzas.gob.bo</v>
      </c>
    </row>
    <row r="512" spans="1:5">
      <c r="A512" s="347">
        <v>1818</v>
      </c>
      <c r="B512" s="347" t="s">
        <v>507</v>
      </c>
      <c r="C512" s="374" t="str">
        <f>+VLOOKUP($A512,[2]DISTRIBUCIÓN!$A$8:$G$540,5,FALSE)</f>
        <v>Emma Ticonipa</v>
      </c>
      <c r="D512" s="374" t="str">
        <f>+VLOOKUP($A512,[2]DISTRIBUCIÓN!$A$8:$G$540,6,FALSE)</f>
        <v>2183333 - 1635</v>
      </c>
      <c r="E512" s="374" t="str">
        <f>+VLOOKUP($A512,[2]DISTRIBUCIÓN!$A$8:$G$540,7,FALSE)</f>
        <v>emma.ticonipa@economiayfinanzas.gob.bo</v>
      </c>
    </row>
    <row r="513" spans="1:5">
      <c r="A513" s="347">
        <v>1819</v>
      </c>
      <c r="B513" s="347" t="s">
        <v>508</v>
      </c>
      <c r="C513" s="374" t="str">
        <f>+VLOOKUP($A513,[2]DISTRIBUCIÓN!$A$8:$G$540,5,FALSE)</f>
        <v>Emma Ticonipa</v>
      </c>
      <c r="D513" s="374" t="str">
        <f>+VLOOKUP($A513,[2]DISTRIBUCIÓN!$A$8:$G$540,6,FALSE)</f>
        <v>2183333 - 1635</v>
      </c>
      <c r="E513" s="374" t="str">
        <f>+VLOOKUP($A513,[2]DISTRIBUCIÓN!$A$8:$G$540,7,FALSE)</f>
        <v>emma.ticonipa@economiayfinanzas.gob.bo</v>
      </c>
    </row>
    <row r="514" spans="1:5">
      <c r="A514" s="347">
        <v>1820</v>
      </c>
      <c r="B514" s="347" t="s">
        <v>509</v>
      </c>
      <c r="C514" s="374" t="str">
        <f>+VLOOKUP($A514,[2]DISTRIBUCIÓN!$A$8:$G$540,5,FALSE)</f>
        <v>Emma Ticonipa</v>
      </c>
      <c r="D514" s="374" t="str">
        <f>+VLOOKUP($A514,[2]DISTRIBUCIÓN!$A$8:$G$540,6,FALSE)</f>
        <v>2183333 - 1635</v>
      </c>
      <c r="E514" s="374" t="str">
        <f>+VLOOKUP($A514,[2]DISTRIBUCIÓN!$A$8:$G$540,7,FALSE)</f>
        <v>emma.ticonipa@economiayfinanzas.gob.bo</v>
      </c>
    </row>
    <row r="515" spans="1:5">
      <c r="A515" s="347">
        <v>1901</v>
      </c>
      <c r="B515" s="347" t="s">
        <v>510</v>
      </c>
      <c r="C515" s="374" t="str">
        <f>+VLOOKUP($A515,[2]DISTRIBUCIÓN!$A$8:$G$540,5,FALSE)</f>
        <v>Emma Ticonipa</v>
      </c>
      <c r="D515" s="374" t="str">
        <f>+VLOOKUP($A515,[2]DISTRIBUCIÓN!$A$8:$G$540,6,FALSE)</f>
        <v>2183333 - 1635</v>
      </c>
      <c r="E515" s="374" t="str">
        <f>+VLOOKUP($A515,[2]DISTRIBUCIÓN!$A$8:$G$540,7,FALSE)</f>
        <v>emma.ticonipa@economiayfinanzas.gob.bo</v>
      </c>
    </row>
    <row r="516" spans="1:5">
      <c r="A516" s="347">
        <v>1902</v>
      </c>
      <c r="B516" s="347" t="s">
        <v>511</v>
      </c>
      <c r="C516" s="374" t="str">
        <f>+VLOOKUP($A516,[2]DISTRIBUCIÓN!$A$8:$G$540,5,FALSE)</f>
        <v>Emma Ticonipa</v>
      </c>
      <c r="D516" s="374" t="str">
        <f>+VLOOKUP($A516,[2]DISTRIBUCIÓN!$A$8:$G$540,6,FALSE)</f>
        <v>2183333 - 1635</v>
      </c>
      <c r="E516" s="374" t="str">
        <f>+VLOOKUP($A516,[2]DISTRIBUCIÓN!$A$8:$G$540,7,FALSE)</f>
        <v>emma.ticonipa@economiayfinanzas.gob.bo</v>
      </c>
    </row>
    <row r="517" spans="1:5">
      <c r="A517" s="347">
        <v>1903</v>
      </c>
      <c r="B517" s="347" t="s">
        <v>512</v>
      </c>
      <c r="C517" s="374" t="str">
        <f>+VLOOKUP($A517,[2]DISTRIBUCIÓN!$A$8:$G$540,5,FALSE)</f>
        <v>Emma Ticonipa</v>
      </c>
      <c r="D517" s="374" t="str">
        <f>+VLOOKUP($A517,[2]DISTRIBUCIÓN!$A$8:$G$540,6,FALSE)</f>
        <v>2183333 - 1635</v>
      </c>
      <c r="E517" s="374" t="str">
        <f>+VLOOKUP($A517,[2]DISTRIBUCIÓN!$A$8:$G$540,7,FALSE)</f>
        <v>emma.ticonipa@economiayfinanzas.gob.bo</v>
      </c>
    </row>
    <row r="518" spans="1:5">
      <c r="A518" s="347">
        <v>1904</v>
      </c>
      <c r="B518" s="347" t="s">
        <v>513</v>
      </c>
      <c r="C518" s="374" t="str">
        <f>+VLOOKUP($A518,[2]DISTRIBUCIÓN!$A$8:$G$540,5,FALSE)</f>
        <v>Emma Ticonipa</v>
      </c>
      <c r="D518" s="374" t="str">
        <f>+VLOOKUP($A518,[2]DISTRIBUCIÓN!$A$8:$G$540,6,FALSE)</f>
        <v>2183333 - 1635</v>
      </c>
      <c r="E518" s="374" t="str">
        <f>+VLOOKUP($A518,[2]DISTRIBUCIÓN!$A$8:$G$540,7,FALSE)</f>
        <v>emma.ticonipa@economiayfinanzas.gob.bo</v>
      </c>
    </row>
    <row r="519" spans="1:5">
      <c r="A519" s="347">
        <v>1905</v>
      </c>
      <c r="B519" s="347" t="s">
        <v>514</v>
      </c>
      <c r="C519" s="374" t="str">
        <f>+VLOOKUP($A519,[2]DISTRIBUCIÓN!$A$8:$G$540,5,FALSE)</f>
        <v>Emma Ticonipa</v>
      </c>
      <c r="D519" s="374" t="str">
        <f>+VLOOKUP($A519,[2]DISTRIBUCIÓN!$A$8:$G$540,6,FALSE)</f>
        <v>2183333 - 1635</v>
      </c>
      <c r="E519" s="374" t="str">
        <f>+VLOOKUP($A519,[2]DISTRIBUCIÓN!$A$8:$G$540,7,FALSE)</f>
        <v>emma.ticonipa@economiayfinanzas.gob.bo</v>
      </c>
    </row>
    <row r="520" spans="1:5">
      <c r="A520" s="347">
        <v>1906</v>
      </c>
      <c r="B520" s="347" t="s">
        <v>490</v>
      </c>
      <c r="C520" s="374" t="str">
        <f>+VLOOKUP($A520,[2]DISTRIBUCIÓN!$A$8:$G$540,5,FALSE)</f>
        <v>Emma Ticonipa</v>
      </c>
      <c r="D520" s="374" t="str">
        <f>+VLOOKUP($A520,[2]DISTRIBUCIÓN!$A$8:$G$540,6,FALSE)</f>
        <v>2183333 - 1635</v>
      </c>
      <c r="E520" s="374" t="str">
        <f>+VLOOKUP($A520,[2]DISTRIBUCIÓN!$A$8:$G$540,7,FALSE)</f>
        <v>emma.ticonipa@economiayfinanzas.gob.bo</v>
      </c>
    </row>
    <row r="521" spans="1:5">
      <c r="A521" s="347">
        <v>1907</v>
      </c>
      <c r="B521" s="347" t="s">
        <v>515</v>
      </c>
      <c r="C521" s="374" t="str">
        <f>+VLOOKUP($A521,[2]DISTRIBUCIÓN!$A$8:$G$540,5,FALSE)</f>
        <v>Emma Ticonipa</v>
      </c>
      <c r="D521" s="374" t="str">
        <f>+VLOOKUP($A521,[2]DISTRIBUCIÓN!$A$8:$G$540,6,FALSE)</f>
        <v>2183333 - 1635</v>
      </c>
      <c r="E521" s="374" t="str">
        <f>+VLOOKUP($A521,[2]DISTRIBUCIÓN!$A$8:$G$540,7,FALSE)</f>
        <v>emma.ticonipa@economiayfinanzas.gob.bo</v>
      </c>
    </row>
    <row r="522" spans="1:5">
      <c r="A522" s="347">
        <v>1908</v>
      </c>
      <c r="B522" s="347" t="s">
        <v>516</v>
      </c>
      <c r="C522" s="374" t="str">
        <f>+VLOOKUP($A522,[2]DISTRIBUCIÓN!$A$8:$G$540,5,FALSE)</f>
        <v>Emma Ticonipa</v>
      </c>
      <c r="D522" s="374" t="str">
        <f>+VLOOKUP($A522,[2]DISTRIBUCIÓN!$A$8:$G$540,6,FALSE)</f>
        <v>2183333 - 1635</v>
      </c>
      <c r="E522" s="374" t="str">
        <f>+VLOOKUP($A522,[2]DISTRIBUCIÓN!$A$8:$G$540,7,FALSE)</f>
        <v>emma.ticonipa@economiayfinanzas.gob.bo</v>
      </c>
    </row>
    <row r="523" spans="1:5">
      <c r="A523" s="347">
        <v>1909</v>
      </c>
      <c r="B523" s="347" t="s">
        <v>440</v>
      </c>
      <c r="C523" s="374" t="str">
        <f>+VLOOKUP($A523,[2]DISTRIBUCIÓN!$A$8:$G$540,5,FALSE)</f>
        <v>Emma Ticonipa</v>
      </c>
      <c r="D523" s="374" t="str">
        <f>+VLOOKUP($A523,[2]DISTRIBUCIÓN!$A$8:$G$540,6,FALSE)</f>
        <v>2183333 - 1635</v>
      </c>
      <c r="E523" s="374" t="str">
        <f>+VLOOKUP($A523,[2]DISTRIBUCIÓN!$A$8:$G$540,7,FALSE)</f>
        <v>emma.ticonipa@economiayfinanzas.gob.bo</v>
      </c>
    </row>
    <row r="524" spans="1:5">
      <c r="A524" s="347">
        <v>1910</v>
      </c>
      <c r="B524" s="347" t="s">
        <v>517</v>
      </c>
      <c r="C524" s="374" t="str">
        <f>+VLOOKUP($A524,[2]DISTRIBUCIÓN!$A$8:$G$540,5,FALSE)</f>
        <v>Emma Ticonipa</v>
      </c>
      <c r="D524" s="374" t="str">
        <f>+VLOOKUP($A524,[2]DISTRIBUCIÓN!$A$8:$G$540,6,FALSE)</f>
        <v>2183333 - 1635</v>
      </c>
      <c r="E524" s="374" t="str">
        <f>+VLOOKUP($A524,[2]DISTRIBUCIÓN!$A$8:$G$540,7,FALSE)</f>
        <v>emma.ticonipa@economiayfinanzas.gob.bo</v>
      </c>
    </row>
    <row r="525" spans="1:5">
      <c r="A525" s="347">
        <v>1911</v>
      </c>
      <c r="B525" s="347" t="s">
        <v>518</v>
      </c>
      <c r="C525" s="374" t="str">
        <f>+VLOOKUP($A525,[2]DISTRIBUCIÓN!$A$8:$G$540,5,FALSE)</f>
        <v>Emma Ticonipa</v>
      </c>
      <c r="D525" s="374" t="str">
        <f>+VLOOKUP($A525,[2]DISTRIBUCIÓN!$A$8:$G$540,6,FALSE)</f>
        <v>2183333 - 1635</v>
      </c>
      <c r="E525" s="374" t="str">
        <f>+VLOOKUP($A525,[2]DISTRIBUCIÓN!$A$8:$G$540,7,FALSE)</f>
        <v>emma.ticonipa@economiayfinanzas.gob.bo</v>
      </c>
    </row>
    <row r="526" spans="1:5">
      <c r="A526" s="347">
        <v>1912</v>
      </c>
      <c r="B526" s="347" t="s">
        <v>519</v>
      </c>
      <c r="C526" s="374" t="str">
        <f>+VLOOKUP($A526,[2]DISTRIBUCIÓN!$A$8:$G$540,5,FALSE)</f>
        <v>Emma Ticonipa</v>
      </c>
      <c r="D526" s="374" t="str">
        <f>+VLOOKUP($A526,[2]DISTRIBUCIÓN!$A$8:$G$540,6,FALSE)</f>
        <v>2183333 - 1635</v>
      </c>
      <c r="E526" s="374" t="str">
        <f>+VLOOKUP($A526,[2]DISTRIBUCIÓN!$A$8:$G$540,7,FALSE)</f>
        <v>emma.ticonipa@economiayfinanzas.gob.bo</v>
      </c>
    </row>
    <row r="527" spans="1:5">
      <c r="A527" s="347">
        <v>1913</v>
      </c>
      <c r="B527" s="347" t="s">
        <v>520</v>
      </c>
      <c r="C527" s="374" t="str">
        <f>+VLOOKUP($A527,[2]DISTRIBUCIÓN!$A$8:$G$540,5,FALSE)</f>
        <v>Emma Ticonipa</v>
      </c>
      <c r="D527" s="374" t="str">
        <f>+VLOOKUP($A527,[2]DISTRIBUCIÓN!$A$8:$G$540,6,FALSE)</f>
        <v>2183333 - 1635</v>
      </c>
      <c r="E527" s="374" t="str">
        <f>+VLOOKUP($A527,[2]DISTRIBUCIÓN!$A$8:$G$540,7,FALSE)</f>
        <v>emma.ticonipa@economiayfinanzas.gob.bo</v>
      </c>
    </row>
    <row r="528" spans="1:5">
      <c r="A528" s="347">
        <v>1914</v>
      </c>
      <c r="B528" s="347" t="s">
        <v>521</v>
      </c>
      <c r="C528" s="374" t="str">
        <f>+VLOOKUP($A528,[2]DISTRIBUCIÓN!$A$8:$G$540,5,FALSE)</f>
        <v>Emma Ticonipa</v>
      </c>
      <c r="D528" s="374" t="str">
        <f>+VLOOKUP($A528,[2]DISTRIBUCIÓN!$A$8:$G$540,6,FALSE)</f>
        <v>2183333 - 1635</v>
      </c>
      <c r="E528" s="374" t="str">
        <f>+VLOOKUP($A528,[2]DISTRIBUCIÓN!$A$8:$G$540,7,FALSE)</f>
        <v>emma.ticonipa@economiayfinanzas.gob.bo</v>
      </c>
    </row>
    <row r="529" spans="1:5">
      <c r="A529" s="347">
        <v>1915</v>
      </c>
      <c r="B529" s="347" t="s">
        <v>522</v>
      </c>
      <c r="C529" s="374" t="str">
        <f>+VLOOKUP($A529,[2]DISTRIBUCIÓN!$A$8:$G$540,5,FALSE)</f>
        <v>Emma Ticonipa</v>
      </c>
      <c r="D529" s="374" t="str">
        <f>+VLOOKUP($A529,[2]DISTRIBUCIÓN!$A$8:$G$540,6,FALSE)</f>
        <v>2183333 - 1635</v>
      </c>
      <c r="E529" s="374" t="str">
        <f>+VLOOKUP($A529,[2]DISTRIBUCIÓN!$A$8:$G$540,7,FALSE)</f>
        <v>emma.ticonipa@economiayfinanzas.gob.bo</v>
      </c>
    </row>
    <row r="530" spans="1:5">
      <c r="A530" s="347">
        <v>3301</v>
      </c>
      <c r="B530" s="347" t="s">
        <v>1566</v>
      </c>
      <c r="C530" s="374" t="str">
        <f>+VLOOKUP($A530,[2]DISTRIBUCIÓN!$A$8:$G$540,5,FALSE)</f>
        <v>Emma Ticonipa</v>
      </c>
      <c r="D530" s="374" t="str">
        <f>+VLOOKUP($A530,[2]DISTRIBUCIÓN!$A$8:$G$540,6,FALSE)</f>
        <v>2183333 - 1635</v>
      </c>
      <c r="E530" s="374" t="str">
        <f>+VLOOKUP($A530,[2]DISTRIBUCIÓN!$A$8:$G$540,7,FALSE)</f>
        <v>emma.ticonipa@economiayfinanzas.gob.bo</v>
      </c>
    </row>
    <row r="531" spans="1:5">
      <c r="A531" s="347">
        <v>3401</v>
      </c>
      <c r="B531" s="347" t="s">
        <v>1388</v>
      </c>
      <c r="C531" s="374" t="str">
        <f>+VLOOKUP($A531,[2]DISTRIBUCIÓN!$A$8:$G$540,5,FALSE)</f>
        <v>Emma Ticonipa</v>
      </c>
      <c r="D531" s="374" t="str">
        <f>+VLOOKUP($A531,[2]DISTRIBUCIÓN!$A$8:$G$540,6,FALSE)</f>
        <v>2183333 - 1635</v>
      </c>
      <c r="E531" s="374" t="str">
        <f>+VLOOKUP($A531,[2]DISTRIBUCIÓN!$A$8:$G$540,7,FALSE)</f>
        <v>emma.ticonipa@economiayfinanzas.gob.bo</v>
      </c>
    </row>
    <row r="532" spans="1:5">
      <c r="A532" s="347">
        <v>3402</v>
      </c>
      <c r="B532" s="347" t="s">
        <v>1567</v>
      </c>
      <c r="C532" s="374" t="str">
        <f>+VLOOKUP($A532,[2]DISTRIBUCIÓN!$A$8:$G$540,5,FALSE)</f>
        <v>Emma Ticonipa</v>
      </c>
      <c r="D532" s="374" t="str">
        <f>+VLOOKUP($A532,[2]DISTRIBUCIÓN!$A$8:$G$540,6,FALSE)</f>
        <v>2183333 - 1635</v>
      </c>
      <c r="E532" s="374" t="str">
        <f>+VLOOKUP($A532,[2]DISTRIBUCIÓN!$A$8:$G$540,7,FALSE)</f>
        <v>emma.ticonipa@economiayfinanzas.gob.bo</v>
      </c>
    </row>
    <row r="533" spans="1:5">
      <c r="A533" s="347">
        <v>3501</v>
      </c>
      <c r="B533" s="347" t="s">
        <v>1568</v>
      </c>
      <c r="C533" s="374" t="str">
        <f>+VLOOKUP($A533,[2]DISTRIBUCIÓN!$A$8:$G$540,5,FALSE)</f>
        <v>Emma Ticonipa</v>
      </c>
      <c r="D533" s="374" t="str">
        <f>+VLOOKUP($A533,[2]DISTRIBUCIÓN!$A$8:$G$540,6,FALSE)</f>
        <v>2183333 - 1635</v>
      </c>
      <c r="E533" s="374" t="str">
        <f>+VLOOKUP($A533,[2]DISTRIBUCIÓN!$A$8:$G$540,7,FALSE)</f>
        <v>emma.ticonipa@economiayfinanzas.gob.bo</v>
      </c>
    </row>
    <row r="534" spans="1:5">
      <c r="A534" s="347">
        <v>3701</v>
      </c>
      <c r="B534" s="347" t="s">
        <v>1569</v>
      </c>
      <c r="C534" s="374" t="str">
        <f>+VLOOKUP($A534,[2]DISTRIBUCIÓN!$A$8:$G$540,5,FALSE)</f>
        <v>Emma Ticonipa</v>
      </c>
      <c r="D534" s="374" t="str">
        <f>+VLOOKUP($A534,[2]DISTRIBUCIÓN!$A$8:$G$540,6,FALSE)</f>
        <v>2183333 - 1635</v>
      </c>
      <c r="E534" s="374" t="str">
        <f>+VLOOKUP($A534,[2]DISTRIBUCIÓN!$A$8:$G$540,7,FALSE)</f>
        <v>emma.ticonipa@economiayfinanzas.gob.bo</v>
      </c>
    </row>
    <row r="535" spans="1:5">
      <c r="A535" s="347">
        <v>3702</v>
      </c>
      <c r="B535" s="347" t="s">
        <v>1570</v>
      </c>
      <c r="C535" s="374" t="str">
        <f>+VLOOKUP($A535,[2]DISTRIBUCIÓN!$A$8:$G$540,5,FALSE)</f>
        <v>Emma Ticonipa</v>
      </c>
      <c r="D535" s="374" t="str">
        <f>+VLOOKUP($A535,[2]DISTRIBUCIÓN!$A$8:$G$540,6,FALSE)</f>
        <v>2183333 - 1635</v>
      </c>
      <c r="E535" s="374" t="str">
        <f>+VLOOKUP($A535,[2]DISTRIBUCIÓN!$A$8:$G$540,7,FALSE)</f>
        <v>emma.ticonipa@economiayfinanzas.gob.bo</v>
      </c>
    </row>
    <row r="536" spans="1:5">
      <c r="A536" s="347">
        <v>3801</v>
      </c>
      <c r="B536" s="347" t="s">
        <v>1571</v>
      </c>
      <c r="C536" s="374" t="str">
        <f>+VLOOKUP($A536,[2]DISTRIBUCIÓN!$A$8:$G$540,5,FALSE)</f>
        <v>Emma Ticonipa</v>
      </c>
      <c r="D536" s="374" t="str">
        <f>+VLOOKUP($A536,[2]DISTRIBUCIÓN!$A$8:$G$540,6,FALSE)</f>
        <v>2183333 - 1635</v>
      </c>
      <c r="E536" s="374" t="str">
        <f>+VLOOKUP($A536,[2]DISTRIBUCIÓN!$A$8:$G$540,7,FALSE)</f>
        <v>emma.ticonipa@economiayfinanzas.gob.bo</v>
      </c>
    </row>
  </sheetData>
  <autoFilter ref="A3:E536" xr:uid="{79E15D9C-93C5-4383-871C-20D7429E4C9A}"/>
  <mergeCells count="1">
    <mergeCell ref="A1:E1"/>
  </mergeCells>
  <conditionalFormatting sqref="A4:A536">
    <cfRule type="duplicateValues" dxfId="0" priority="19"/>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57"/>
  <sheetViews>
    <sheetView showGridLines="0" view="pageBreakPreview" zoomScaleNormal="85" zoomScaleSheetLayoutView="100" workbookViewId="0">
      <pane ySplit="7" topLeftCell="A8" activePane="bottomLeft" state="frozen"/>
      <selection pane="bottomLeft"/>
    </sheetView>
  </sheetViews>
  <sheetFormatPr baseColWidth="10" defaultColWidth="11.42578125" defaultRowHeight="12.75" outlineLevelCol="1"/>
  <cols>
    <col min="1" max="1" width="6.140625" style="88" customWidth="1"/>
    <col min="2" max="2" width="4.140625" style="88" bestFit="1" customWidth="1"/>
    <col min="3" max="3" width="30.7109375" style="184"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6.2851562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5" t="s">
        <v>665</v>
      </c>
      <c r="B1" s="215"/>
      <c r="C1" s="216"/>
      <c r="D1" s="217"/>
      <c r="E1" s="217"/>
      <c r="F1" s="217"/>
      <c r="G1" s="215"/>
      <c r="H1" s="215"/>
      <c r="I1" s="215"/>
      <c r="J1" s="215"/>
      <c r="K1" s="215"/>
      <c r="L1" s="215"/>
      <c r="M1" s="215"/>
      <c r="N1" s="126"/>
      <c r="O1" s="126"/>
      <c r="P1" s="126"/>
      <c r="Q1" s="215"/>
    </row>
    <row r="2" spans="1:17">
      <c r="A2" s="215" t="s">
        <v>32</v>
      </c>
      <c r="B2" s="215"/>
      <c r="C2" s="216"/>
      <c r="D2" s="217"/>
      <c r="E2" s="217"/>
      <c r="F2" s="217"/>
      <c r="G2" s="215"/>
      <c r="H2" s="215"/>
      <c r="I2" s="215"/>
      <c r="J2" s="215"/>
      <c r="K2" s="215"/>
      <c r="L2" s="215"/>
      <c r="M2" s="215"/>
      <c r="N2" s="126"/>
      <c r="O2" s="126"/>
      <c r="P2" s="126"/>
      <c r="Q2" s="215"/>
    </row>
    <row r="3" spans="1:17">
      <c r="A3" s="215" t="str">
        <f>+'CUT MN'!A3</f>
        <v>CORRESPONDIENTE AL PERIODO DE ENERO DE 2025</v>
      </c>
      <c r="B3" s="215"/>
      <c r="C3" s="216"/>
      <c r="D3" s="217"/>
      <c r="E3" s="217"/>
      <c r="F3" s="217"/>
      <c r="G3" s="215"/>
      <c r="H3" s="215"/>
      <c r="I3" s="215"/>
      <c r="J3" s="215"/>
      <c r="K3" s="215"/>
      <c r="L3" s="215"/>
      <c r="M3" s="215"/>
      <c r="N3" s="126"/>
      <c r="O3" s="126"/>
      <c r="P3" s="126"/>
      <c r="Q3" s="215"/>
    </row>
    <row r="4" spans="1:17">
      <c r="A4" s="218" t="str">
        <f>+'CUT MN'!A4</f>
        <v>ACTUALIZADO AL : 6 de febrero de 2025 Hrs. 14:00</v>
      </c>
      <c r="B4" s="218"/>
      <c r="C4" s="219"/>
      <c r="D4" s="220"/>
      <c r="E4" s="220"/>
      <c r="F4" s="220"/>
      <c r="G4" s="218"/>
      <c r="H4" s="218"/>
      <c r="I4" s="218"/>
      <c r="J4" s="218"/>
      <c r="K4" s="218"/>
      <c r="L4" s="218"/>
      <c r="M4" s="218"/>
      <c r="N4" s="137"/>
      <c r="O4" s="137"/>
      <c r="P4" s="137"/>
      <c r="Q4" s="218"/>
    </row>
    <row r="5" spans="1:17">
      <c r="A5" s="221"/>
      <c r="B5" s="222"/>
      <c r="C5" s="223"/>
      <c r="D5" s="224"/>
      <c r="E5" s="225"/>
      <c r="F5" s="225"/>
      <c r="G5" s="226"/>
      <c r="H5" s="227"/>
      <c r="I5" s="227"/>
      <c r="J5" s="227"/>
      <c r="K5" s="227"/>
      <c r="L5" s="227"/>
      <c r="M5" s="227"/>
      <c r="N5" s="78"/>
      <c r="O5" s="78"/>
      <c r="P5" s="110"/>
      <c r="Q5" s="227"/>
    </row>
    <row r="6" spans="1:17">
      <c r="A6" s="461" t="s">
        <v>1463</v>
      </c>
      <c r="B6" s="462"/>
      <c r="C6" s="229"/>
      <c r="D6" s="230"/>
      <c r="E6" s="228"/>
      <c r="F6" s="228"/>
      <c r="G6" s="231"/>
      <c r="H6" s="461" t="s">
        <v>1465</v>
      </c>
      <c r="I6" s="462"/>
      <c r="J6" s="461" t="s">
        <v>1466</v>
      </c>
      <c r="K6" s="462"/>
      <c r="L6" s="459" t="s">
        <v>1467</v>
      </c>
      <c r="M6" s="460"/>
      <c r="N6" s="459" t="s">
        <v>1468</v>
      </c>
      <c r="O6" s="460"/>
      <c r="P6" s="111"/>
      <c r="Q6" s="67"/>
    </row>
    <row r="7" spans="1:17" ht="38.25">
      <c r="A7" s="266" t="s">
        <v>653</v>
      </c>
      <c r="B7" s="266" t="s">
        <v>654</v>
      </c>
      <c r="C7" s="264" t="s">
        <v>660</v>
      </c>
      <c r="D7" s="338" t="s">
        <v>1462</v>
      </c>
      <c r="E7" s="83" t="s">
        <v>552</v>
      </c>
      <c r="F7" s="83" t="s">
        <v>1464</v>
      </c>
      <c r="G7" s="83" t="s">
        <v>36</v>
      </c>
      <c r="H7" s="266" t="s">
        <v>655</v>
      </c>
      <c r="I7" s="266" t="s">
        <v>658</v>
      </c>
      <c r="J7" s="266" t="s">
        <v>656</v>
      </c>
      <c r="K7" s="266" t="s">
        <v>657</v>
      </c>
      <c r="L7" s="265" t="s">
        <v>1301</v>
      </c>
      <c r="M7" s="265" t="s">
        <v>1302</v>
      </c>
      <c r="N7" s="265" t="s">
        <v>1287</v>
      </c>
      <c r="O7" s="265" t="s">
        <v>1288</v>
      </c>
      <c r="P7" s="84" t="s">
        <v>659</v>
      </c>
      <c r="Q7" s="116" t="s">
        <v>1469</v>
      </c>
    </row>
    <row r="8" spans="1:17" ht="51">
      <c r="A8" s="85">
        <v>576</v>
      </c>
      <c r="B8" s="85">
        <v>1</v>
      </c>
      <c r="C8" s="69" t="s">
        <v>1243</v>
      </c>
      <c r="D8" s="86">
        <v>45659</v>
      </c>
      <c r="E8" s="85">
        <v>1</v>
      </c>
      <c r="F8" s="85" t="s">
        <v>3799</v>
      </c>
      <c r="G8" s="87" t="s">
        <v>3800</v>
      </c>
      <c r="H8" s="87"/>
      <c r="I8" s="87"/>
      <c r="J8" s="87"/>
      <c r="K8" s="87"/>
      <c r="L8" s="353"/>
      <c r="M8" s="353"/>
      <c r="N8" s="138">
        <v>6322900.9699999997</v>
      </c>
      <c r="O8" s="138">
        <v>0</v>
      </c>
      <c r="P8" s="139">
        <v>6322900.9699999997</v>
      </c>
      <c r="Q8" s="87"/>
    </row>
    <row r="9" spans="1:17" ht="51">
      <c r="A9" s="85">
        <v>132</v>
      </c>
      <c r="B9" s="85">
        <v>14</v>
      </c>
      <c r="C9" s="69" t="s">
        <v>59</v>
      </c>
      <c r="D9" s="86">
        <v>45659</v>
      </c>
      <c r="E9" s="85">
        <v>1</v>
      </c>
      <c r="F9" s="85" t="s">
        <v>3801</v>
      </c>
      <c r="G9" s="87" t="s">
        <v>3800</v>
      </c>
      <c r="H9" s="87"/>
      <c r="I9" s="87"/>
      <c r="J9" s="87"/>
      <c r="K9" s="87"/>
      <c r="L9" s="353"/>
      <c r="M9" s="353"/>
      <c r="N9" s="138">
        <v>0</v>
      </c>
      <c r="O9" s="138">
        <v>6322900.9699999997</v>
      </c>
      <c r="P9" s="139">
        <v>6322900.9699999997</v>
      </c>
      <c r="Q9" s="87"/>
    </row>
    <row r="10" spans="1:17" ht="51">
      <c r="A10" s="85" t="s">
        <v>541</v>
      </c>
      <c r="B10" s="85">
        <v>2</v>
      </c>
      <c r="C10" s="69" t="s">
        <v>590</v>
      </c>
      <c r="D10" s="86">
        <v>45664</v>
      </c>
      <c r="E10" s="85">
        <v>7</v>
      </c>
      <c r="F10" s="85" t="s">
        <v>1480</v>
      </c>
      <c r="G10" s="87" t="s">
        <v>3802</v>
      </c>
      <c r="H10" s="87"/>
      <c r="I10" s="87"/>
      <c r="J10" s="87"/>
      <c r="K10" s="87"/>
      <c r="L10" s="353"/>
      <c r="M10" s="353"/>
      <c r="N10" s="138">
        <v>27059949.960000001</v>
      </c>
      <c r="O10" s="138">
        <v>0</v>
      </c>
      <c r="P10" s="139">
        <v>27059949.960000001</v>
      </c>
      <c r="Q10" s="87"/>
    </row>
    <row r="11" spans="1:17" ht="51">
      <c r="A11" s="85">
        <v>86</v>
      </c>
      <c r="B11" s="85">
        <v>10</v>
      </c>
      <c r="C11" s="69" t="s">
        <v>50</v>
      </c>
      <c r="D11" s="86">
        <v>45664</v>
      </c>
      <c r="E11" s="85">
        <v>7</v>
      </c>
      <c r="F11" s="85" t="s">
        <v>3803</v>
      </c>
      <c r="G11" s="87" t="s">
        <v>3802</v>
      </c>
      <c r="H11" s="87"/>
      <c r="I11" s="87"/>
      <c r="J11" s="87"/>
      <c r="K11" s="87"/>
      <c r="L11" s="353"/>
      <c r="M11" s="353"/>
      <c r="N11" s="138">
        <v>0</v>
      </c>
      <c r="O11" s="138">
        <v>27059949.960000001</v>
      </c>
      <c r="P11" s="139">
        <v>27059949.960000001</v>
      </c>
      <c r="Q11" s="87"/>
    </row>
    <row r="12" spans="1:17" ht="51">
      <c r="A12" s="85">
        <v>86</v>
      </c>
      <c r="B12" s="85">
        <v>1</v>
      </c>
      <c r="C12" s="69" t="s">
        <v>50</v>
      </c>
      <c r="D12" s="86">
        <v>45665</v>
      </c>
      <c r="E12" s="85">
        <v>8</v>
      </c>
      <c r="F12" s="85" t="s">
        <v>1563</v>
      </c>
      <c r="G12" s="87" t="s">
        <v>3804</v>
      </c>
      <c r="H12" s="87"/>
      <c r="I12" s="87"/>
      <c r="J12" s="87"/>
      <c r="K12" s="87"/>
      <c r="L12" s="353"/>
      <c r="M12" s="353"/>
      <c r="N12" s="138">
        <v>20676.61</v>
      </c>
      <c r="O12" s="138">
        <v>0</v>
      </c>
      <c r="P12" s="139">
        <v>20676.61</v>
      </c>
      <c r="Q12" s="87"/>
    </row>
    <row r="13" spans="1:17" ht="51">
      <c r="A13" s="85">
        <v>66</v>
      </c>
      <c r="B13" s="85">
        <v>1</v>
      </c>
      <c r="C13" s="69" t="s">
        <v>46</v>
      </c>
      <c r="D13" s="86">
        <v>45665</v>
      </c>
      <c r="E13" s="85">
        <v>8</v>
      </c>
      <c r="F13" s="85" t="s">
        <v>3805</v>
      </c>
      <c r="G13" s="87" t="s">
        <v>3804</v>
      </c>
      <c r="H13" s="87"/>
      <c r="I13" s="87"/>
      <c r="J13" s="87"/>
      <c r="K13" s="87"/>
      <c r="L13" s="353"/>
      <c r="M13" s="353"/>
      <c r="N13" s="138">
        <v>0</v>
      </c>
      <c r="O13" s="138">
        <v>20676.61</v>
      </c>
      <c r="P13" s="139">
        <v>20676.61</v>
      </c>
      <c r="Q13" s="87"/>
    </row>
    <row r="14" spans="1:17" ht="51">
      <c r="A14" s="85">
        <v>287</v>
      </c>
      <c r="B14" s="85">
        <v>10</v>
      </c>
      <c r="C14" s="69" t="s">
        <v>116</v>
      </c>
      <c r="D14" s="86">
        <v>45674</v>
      </c>
      <c r="E14" s="85">
        <v>70</v>
      </c>
      <c r="F14" s="85" t="s">
        <v>3806</v>
      </c>
      <c r="G14" s="87" t="s">
        <v>3807</v>
      </c>
      <c r="H14" s="87"/>
      <c r="I14" s="87"/>
      <c r="J14" s="87"/>
      <c r="K14" s="87"/>
      <c r="L14" s="353"/>
      <c r="M14" s="353"/>
      <c r="N14" s="138">
        <v>334721.96000000002</v>
      </c>
      <c r="O14" s="138">
        <v>0</v>
      </c>
      <c r="P14" s="139">
        <v>334721.96000000002</v>
      </c>
      <c r="Q14" s="87"/>
    </row>
    <row r="15" spans="1:17" ht="51">
      <c r="A15" s="85" t="s">
        <v>541</v>
      </c>
      <c r="B15" s="85">
        <v>2</v>
      </c>
      <c r="C15" s="69" t="s">
        <v>590</v>
      </c>
      <c r="D15" s="86">
        <v>45674</v>
      </c>
      <c r="E15" s="85">
        <v>70</v>
      </c>
      <c r="F15" s="85" t="s">
        <v>1480</v>
      </c>
      <c r="G15" s="87" t="s">
        <v>3807</v>
      </c>
      <c r="H15" s="87"/>
      <c r="I15" s="87"/>
      <c r="J15" s="87"/>
      <c r="K15" s="87"/>
      <c r="L15" s="353"/>
      <c r="M15" s="353"/>
      <c r="N15" s="138">
        <v>0</v>
      </c>
      <c r="O15" s="138">
        <v>334721.96000000002</v>
      </c>
      <c r="P15" s="139">
        <v>334721.96000000002</v>
      </c>
      <c r="Q15" s="87"/>
    </row>
    <row r="16" spans="1:17" ht="51">
      <c r="A16" s="85" t="s">
        <v>541</v>
      </c>
      <c r="B16" s="85">
        <v>2</v>
      </c>
      <c r="C16" s="69" t="s">
        <v>590</v>
      </c>
      <c r="D16" s="86">
        <v>45677</v>
      </c>
      <c r="E16" s="85">
        <v>117</v>
      </c>
      <c r="F16" s="85" t="s">
        <v>1480</v>
      </c>
      <c r="G16" s="87" t="s">
        <v>3808</v>
      </c>
      <c r="H16" s="87"/>
      <c r="I16" s="87"/>
      <c r="J16" s="87"/>
      <c r="K16" s="87"/>
      <c r="L16" s="353"/>
      <c r="M16" s="353"/>
      <c r="N16" s="138">
        <v>4116000</v>
      </c>
      <c r="O16" s="138">
        <v>0</v>
      </c>
      <c r="P16" s="139">
        <v>4116000</v>
      </c>
      <c r="Q16" s="87"/>
    </row>
    <row r="17" spans="1:17" ht="51">
      <c r="A17" s="85">
        <v>291</v>
      </c>
      <c r="B17" s="85">
        <v>3</v>
      </c>
      <c r="C17" s="69" t="s">
        <v>119</v>
      </c>
      <c r="D17" s="86">
        <v>45677</v>
      </c>
      <c r="E17" s="85">
        <v>117</v>
      </c>
      <c r="F17" s="85" t="s">
        <v>3809</v>
      </c>
      <c r="G17" s="87" t="s">
        <v>3808</v>
      </c>
      <c r="H17" s="87"/>
      <c r="I17" s="87"/>
      <c r="J17" s="87"/>
      <c r="K17" s="87"/>
      <c r="L17" s="353"/>
      <c r="M17" s="353"/>
      <c r="N17" s="138">
        <v>0</v>
      </c>
      <c r="O17" s="138">
        <v>4116000</v>
      </c>
      <c r="P17" s="139">
        <v>4116000</v>
      </c>
      <c r="Q17" s="87"/>
    </row>
    <row r="18" spans="1:17" ht="51">
      <c r="A18" s="85" t="s">
        <v>541</v>
      </c>
      <c r="B18" s="85">
        <v>2</v>
      </c>
      <c r="C18" s="69" t="s">
        <v>590</v>
      </c>
      <c r="D18" s="86">
        <v>45677</v>
      </c>
      <c r="E18" s="85">
        <v>118</v>
      </c>
      <c r="F18" s="85" t="s">
        <v>1480</v>
      </c>
      <c r="G18" s="87" t="s">
        <v>3810</v>
      </c>
      <c r="H18" s="87"/>
      <c r="I18" s="87"/>
      <c r="J18" s="87"/>
      <c r="K18" s="87"/>
      <c r="L18" s="353"/>
      <c r="M18" s="353"/>
      <c r="N18" s="138">
        <v>10290000</v>
      </c>
      <c r="O18" s="138">
        <v>0</v>
      </c>
      <c r="P18" s="139">
        <v>10290000</v>
      </c>
      <c r="Q18" s="87"/>
    </row>
    <row r="19" spans="1:17" ht="51">
      <c r="A19" s="85">
        <v>291</v>
      </c>
      <c r="B19" s="85">
        <v>3</v>
      </c>
      <c r="C19" s="69" t="s">
        <v>119</v>
      </c>
      <c r="D19" s="86">
        <v>45677</v>
      </c>
      <c r="E19" s="85">
        <v>118</v>
      </c>
      <c r="F19" s="85" t="s">
        <v>3811</v>
      </c>
      <c r="G19" s="87" t="s">
        <v>3810</v>
      </c>
      <c r="H19" s="87"/>
      <c r="I19" s="87"/>
      <c r="J19" s="87"/>
      <c r="K19" s="87"/>
      <c r="L19" s="353"/>
      <c r="M19" s="353"/>
      <c r="N19" s="138">
        <v>0</v>
      </c>
      <c r="O19" s="138">
        <v>10290000</v>
      </c>
      <c r="P19" s="139">
        <v>10290000</v>
      </c>
      <c r="Q19" s="87"/>
    </row>
    <row r="20" spans="1:17" ht="51">
      <c r="A20" s="85" t="s">
        <v>541</v>
      </c>
      <c r="B20" s="85">
        <v>2</v>
      </c>
      <c r="C20" s="69" t="s">
        <v>590</v>
      </c>
      <c r="D20" s="86">
        <v>45677</v>
      </c>
      <c r="E20" s="85">
        <v>119</v>
      </c>
      <c r="F20" s="85" t="s">
        <v>1480</v>
      </c>
      <c r="G20" s="87" t="s">
        <v>3812</v>
      </c>
      <c r="H20" s="87"/>
      <c r="I20" s="87"/>
      <c r="J20" s="87"/>
      <c r="K20" s="87"/>
      <c r="L20" s="353"/>
      <c r="M20" s="353"/>
      <c r="N20" s="138">
        <v>20580000</v>
      </c>
      <c r="O20" s="138">
        <v>0</v>
      </c>
      <c r="P20" s="139">
        <v>20580000</v>
      </c>
      <c r="Q20" s="87"/>
    </row>
    <row r="21" spans="1:17" ht="51">
      <c r="A21" s="85">
        <v>291</v>
      </c>
      <c r="B21" s="85">
        <v>3</v>
      </c>
      <c r="C21" s="69" t="s">
        <v>119</v>
      </c>
      <c r="D21" s="86">
        <v>45677</v>
      </c>
      <c r="E21" s="85">
        <v>119</v>
      </c>
      <c r="F21" s="85" t="s">
        <v>3813</v>
      </c>
      <c r="G21" s="87" t="s">
        <v>3812</v>
      </c>
      <c r="H21" s="87"/>
      <c r="I21" s="87"/>
      <c r="J21" s="87"/>
      <c r="K21" s="87"/>
      <c r="L21" s="353"/>
      <c r="M21" s="353"/>
      <c r="N21" s="138">
        <v>0</v>
      </c>
      <c r="O21" s="138">
        <v>20580000</v>
      </c>
      <c r="P21" s="139">
        <v>20580000</v>
      </c>
      <c r="Q21" s="87"/>
    </row>
    <row r="22" spans="1:17" ht="51">
      <c r="A22" s="85">
        <v>389</v>
      </c>
      <c r="B22" s="85">
        <v>1</v>
      </c>
      <c r="C22" s="69" t="s">
        <v>1401</v>
      </c>
      <c r="D22" s="86">
        <v>45677</v>
      </c>
      <c r="E22" s="85">
        <v>124</v>
      </c>
      <c r="F22" s="85" t="s">
        <v>1628</v>
      </c>
      <c r="G22" s="87" t="s">
        <v>3814</v>
      </c>
      <c r="H22" s="87"/>
      <c r="I22" s="87"/>
      <c r="J22" s="87"/>
      <c r="K22" s="87"/>
      <c r="L22" s="353"/>
      <c r="M22" s="353"/>
      <c r="N22" s="138">
        <v>152528.19</v>
      </c>
      <c r="O22" s="138">
        <v>0</v>
      </c>
      <c r="P22" s="139">
        <v>152528.19</v>
      </c>
      <c r="Q22" s="87"/>
    </row>
    <row r="23" spans="1:17" ht="51">
      <c r="A23" s="85" t="s">
        <v>541</v>
      </c>
      <c r="B23" s="85">
        <v>2</v>
      </c>
      <c r="C23" s="69" t="s">
        <v>590</v>
      </c>
      <c r="D23" s="86">
        <v>45677</v>
      </c>
      <c r="E23" s="85">
        <v>124</v>
      </c>
      <c r="F23" s="85" t="s">
        <v>1480</v>
      </c>
      <c r="G23" s="87" t="s">
        <v>3814</v>
      </c>
      <c r="H23" s="87"/>
      <c r="I23" s="87"/>
      <c r="J23" s="87"/>
      <c r="K23" s="87"/>
      <c r="L23" s="353"/>
      <c r="M23" s="353"/>
      <c r="N23" s="138">
        <v>0</v>
      </c>
      <c r="O23" s="138">
        <v>152528.19</v>
      </c>
      <c r="P23" s="139">
        <v>152528.19</v>
      </c>
      <c r="Q23" s="87"/>
    </row>
    <row r="24" spans="1:17" ht="51">
      <c r="A24" s="85">
        <v>46</v>
      </c>
      <c r="B24" s="85">
        <v>2</v>
      </c>
      <c r="C24" s="69" t="s">
        <v>1367</v>
      </c>
      <c r="D24" s="86">
        <v>45678</v>
      </c>
      <c r="E24" s="85">
        <v>132</v>
      </c>
      <c r="F24" s="85" t="s">
        <v>3815</v>
      </c>
      <c r="G24" s="87" t="s">
        <v>3816</v>
      </c>
      <c r="H24" s="87"/>
      <c r="I24" s="87"/>
      <c r="J24" s="87"/>
      <c r="K24" s="87"/>
      <c r="L24" s="353"/>
      <c r="M24" s="353"/>
      <c r="N24" s="138">
        <v>154181.43</v>
      </c>
      <c r="O24" s="138">
        <v>0</v>
      </c>
      <c r="P24" s="139">
        <v>154181.43</v>
      </c>
      <c r="Q24" s="87"/>
    </row>
    <row r="25" spans="1:17" ht="51">
      <c r="A25" s="85" t="s">
        <v>541</v>
      </c>
      <c r="B25" s="85">
        <v>2</v>
      </c>
      <c r="C25" s="69" t="s">
        <v>590</v>
      </c>
      <c r="D25" s="86">
        <v>45678</v>
      </c>
      <c r="E25" s="85">
        <v>132</v>
      </c>
      <c r="F25" s="85" t="s">
        <v>1480</v>
      </c>
      <c r="G25" s="87" t="s">
        <v>3816</v>
      </c>
      <c r="H25" s="87"/>
      <c r="I25" s="87"/>
      <c r="J25" s="87"/>
      <c r="K25" s="87"/>
      <c r="L25" s="353"/>
      <c r="M25" s="353"/>
      <c r="N25" s="138">
        <v>0</v>
      </c>
      <c r="O25" s="138">
        <v>154181.43</v>
      </c>
      <c r="P25" s="139">
        <v>154181.43</v>
      </c>
      <c r="Q25" s="87"/>
    </row>
    <row r="26" spans="1:17" ht="51">
      <c r="A26" s="85">
        <v>46</v>
      </c>
      <c r="B26" s="85">
        <v>2</v>
      </c>
      <c r="C26" s="69" t="s">
        <v>1367</v>
      </c>
      <c r="D26" s="86">
        <v>45678</v>
      </c>
      <c r="E26" s="85">
        <v>133</v>
      </c>
      <c r="F26" s="85" t="s">
        <v>3817</v>
      </c>
      <c r="G26" s="87" t="s">
        <v>3818</v>
      </c>
      <c r="H26" s="87"/>
      <c r="I26" s="87"/>
      <c r="J26" s="87"/>
      <c r="K26" s="87"/>
      <c r="L26" s="353"/>
      <c r="M26" s="353"/>
      <c r="N26" s="138">
        <v>5768.8</v>
      </c>
      <c r="O26" s="138">
        <v>0</v>
      </c>
      <c r="P26" s="139">
        <v>5768.8</v>
      </c>
      <c r="Q26" s="87"/>
    </row>
    <row r="27" spans="1:17" ht="51">
      <c r="A27" s="85" t="s">
        <v>541</v>
      </c>
      <c r="B27" s="85">
        <v>2</v>
      </c>
      <c r="C27" s="69" t="s">
        <v>590</v>
      </c>
      <c r="D27" s="86">
        <v>45678</v>
      </c>
      <c r="E27" s="85">
        <v>133</v>
      </c>
      <c r="F27" s="85" t="s">
        <v>1480</v>
      </c>
      <c r="G27" s="87" t="s">
        <v>3818</v>
      </c>
      <c r="H27" s="87"/>
      <c r="I27" s="87"/>
      <c r="J27" s="87"/>
      <c r="K27" s="87"/>
      <c r="L27" s="353"/>
      <c r="M27" s="353"/>
      <c r="N27" s="138">
        <v>0</v>
      </c>
      <c r="O27" s="138">
        <v>5768.8</v>
      </c>
      <c r="P27" s="139">
        <v>5768.8</v>
      </c>
      <c r="Q27" s="87"/>
    </row>
    <row r="28" spans="1:17" ht="51">
      <c r="A28" s="85">
        <v>86</v>
      </c>
      <c r="B28" s="85">
        <v>1</v>
      </c>
      <c r="C28" s="69" t="s">
        <v>50</v>
      </c>
      <c r="D28" s="86">
        <v>45684</v>
      </c>
      <c r="E28" s="85">
        <v>171</v>
      </c>
      <c r="F28" s="85" t="s">
        <v>3819</v>
      </c>
      <c r="G28" s="87" t="s">
        <v>3820</v>
      </c>
      <c r="H28" s="87"/>
      <c r="I28" s="87"/>
      <c r="J28" s="87"/>
      <c r="K28" s="87"/>
      <c r="L28" s="353"/>
      <c r="M28" s="353"/>
      <c r="N28" s="138">
        <v>20899.22</v>
      </c>
      <c r="O28" s="138">
        <v>0</v>
      </c>
      <c r="P28" s="139">
        <v>20899.22</v>
      </c>
      <c r="Q28" s="87"/>
    </row>
    <row r="29" spans="1:17" ht="51">
      <c r="A29" s="85" t="s">
        <v>541</v>
      </c>
      <c r="B29" s="85">
        <v>2</v>
      </c>
      <c r="C29" s="69" t="s">
        <v>590</v>
      </c>
      <c r="D29" s="86">
        <v>45684</v>
      </c>
      <c r="E29" s="85">
        <v>171</v>
      </c>
      <c r="F29" s="85" t="s">
        <v>1480</v>
      </c>
      <c r="G29" s="87" t="s">
        <v>3820</v>
      </c>
      <c r="H29" s="87"/>
      <c r="I29" s="87"/>
      <c r="J29" s="87"/>
      <c r="K29" s="87"/>
      <c r="L29" s="353"/>
      <c r="M29" s="353"/>
      <c r="N29" s="138">
        <v>0</v>
      </c>
      <c r="O29" s="138">
        <v>20899.22</v>
      </c>
      <c r="P29" s="139">
        <v>20899.22</v>
      </c>
      <c r="Q29" s="87"/>
    </row>
    <row r="30" spans="1:17" ht="51">
      <c r="A30" s="85">
        <v>66</v>
      </c>
      <c r="B30" s="85">
        <v>3</v>
      </c>
      <c r="C30" s="69" t="s">
        <v>46</v>
      </c>
      <c r="D30" s="86">
        <v>45686</v>
      </c>
      <c r="E30" s="85">
        <v>192</v>
      </c>
      <c r="F30" s="85" t="s">
        <v>1629</v>
      </c>
      <c r="G30" s="87" t="s">
        <v>3821</v>
      </c>
      <c r="H30" s="87"/>
      <c r="I30" s="87"/>
      <c r="J30" s="87"/>
      <c r="K30" s="87"/>
      <c r="L30" s="353"/>
      <c r="M30" s="353"/>
      <c r="N30" s="138">
        <v>81400</v>
      </c>
      <c r="O30" s="138">
        <v>0</v>
      </c>
      <c r="P30" s="139">
        <v>81400</v>
      </c>
      <c r="Q30" s="87"/>
    </row>
    <row r="31" spans="1:17" ht="51">
      <c r="A31" s="85">
        <v>6</v>
      </c>
      <c r="B31" s="85">
        <v>1</v>
      </c>
      <c r="C31" s="69" t="s">
        <v>37</v>
      </c>
      <c r="D31" s="86">
        <v>45686</v>
      </c>
      <c r="E31" s="85">
        <v>192</v>
      </c>
      <c r="F31" s="85" t="s">
        <v>1630</v>
      </c>
      <c r="G31" s="87" t="s">
        <v>3821</v>
      </c>
      <c r="H31" s="87"/>
      <c r="I31" s="87"/>
      <c r="J31" s="87"/>
      <c r="K31" s="87"/>
      <c r="L31" s="353"/>
      <c r="M31" s="353"/>
      <c r="N31" s="138">
        <v>0</v>
      </c>
      <c r="O31" s="138">
        <v>81400</v>
      </c>
      <c r="P31" s="139">
        <v>81400</v>
      </c>
      <c r="Q31" s="87"/>
    </row>
    <row r="32" spans="1:17" ht="51">
      <c r="A32" s="85" t="s">
        <v>541</v>
      </c>
      <c r="B32" s="85">
        <v>2</v>
      </c>
      <c r="C32" s="69" t="s">
        <v>590</v>
      </c>
      <c r="D32" s="86">
        <v>45688</v>
      </c>
      <c r="E32" s="85">
        <v>210</v>
      </c>
      <c r="F32" s="85" t="s">
        <v>1480</v>
      </c>
      <c r="G32" s="87" t="s">
        <v>3822</v>
      </c>
      <c r="H32" s="87"/>
      <c r="I32" s="87"/>
      <c r="J32" s="87"/>
      <c r="K32" s="87"/>
      <c r="L32" s="353"/>
      <c r="M32" s="353"/>
      <c r="N32" s="138">
        <v>640782.65</v>
      </c>
      <c r="O32" s="138">
        <v>0</v>
      </c>
      <c r="P32" s="139">
        <v>640782.65</v>
      </c>
      <c r="Q32" s="87"/>
    </row>
    <row r="33" spans="1:18" ht="51">
      <c r="A33" s="85">
        <v>66</v>
      </c>
      <c r="B33" s="85">
        <v>4</v>
      </c>
      <c r="C33" s="69" t="s">
        <v>46</v>
      </c>
      <c r="D33" s="86">
        <v>45688</v>
      </c>
      <c r="E33" s="85">
        <v>210</v>
      </c>
      <c r="F33" s="85" t="s">
        <v>3823</v>
      </c>
      <c r="G33" s="87" t="s">
        <v>3822</v>
      </c>
      <c r="H33" s="87"/>
      <c r="I33" s="87"/>
      <c r="J33" s="87"/>
      <c r="K33" s="87"/>
      <c r="L33" s="353"/>
      <c r="M33" s="353"/>
      <c r="N33" s="138">
        <v>0</v>
      </c>
      <c r="O33" s="138">
        <v>640782.65</v>
      </c>
      <c r="P33" s="139">
        <v>640782.65</v>
      </c>
      <c r="Q33" s="87"/>
    </row>
    <row r="34" spans="1:18" ht="51">
      <c r="A34" s="85" t="s">
        <v>541</v>
      </c>
      <c r="B34" s="85">
        <v>2</v>
      </c>
      <c r="C34" s="69" t="s">
        <v>590</v>
      </c>
      <c r="D34" s="86">
        <v>45688</v>
      </c>
      <c r="E34" s="85">
        <v>212</v>
      </c>
      <c r="F34" s="85" t="s">
        <v>1480</v>
      </c>
      <c r="G34" s="87" t="s">
        <v>3824</v>
      </c>
      <c r="H34" s="87"/>
      <c r="I34" s="87"/>
      <c r="J34" s="87"/>
      <c r="K34" s="87"/>
      <c r="L34" s="353"/>
      <c r="M34" s="353"/>
      <c r="N34" s="138">
        <v>274339.98</v>
      </c>
      <c r="O34" s="138">
        <v>0</v>
      </c>
      <c r="P34" s="139">
        <v>274339.98</v>
      </c>
      <c r="Q34" s="87"/>
    </row>
    <row r="35" spans="1:18" ht="51">
      <c r="A35" s="85">
        <v>348</v>
      </c>
      <c r="B35" s="85">
        <v>1</v>
      </c>
      <c r="C35" s="69" t="s">
        <v>143</v>
      </c>
      <c r="D35" s="86">
        <v>45688</v>
      </c>
      <c r="E35" s="85">
        <v>212</v>
      </c>
      <c r="F35" s="85" t="s">
        <v>1600</v>
      </c>
      <c r="G35" s="87" t="s">
        <v>3824</v>
      </c>
      <c r="H35" s="87"/>
      <c r="I35" s="87"/>
      <c r="J35" s="87"/>
      <c r="K35" s="87"/>
      <c r="L35" s="353"/>
      <c r="M35" s="353"/>
      <c r="N35" s="138">
        <v>0</v>
      </c>
      <c r="O35" s="138">
        <v>274339.98</v>
      </c>
      <c r="P35" s="139">
        <v>274339.98</v>
      </c>
      <c r="Q35" s="87"/>
    </row>
    <row r="36" spans="1:18" ht="51">
      <c r="A36" s="85">
        <v>389</v>
      </c>
      <c r="B36" s="85">
        <v>1</v>
      </c>
      <c r="C36" s="69" t="s">
        <v>1401</v>
      </c>
      <c r="D36" s="86">
        <v>45688</v>
      </c>
      <c r="E36" s="85">
        <v>216</v>
      </c>
      <c r="F36" s="85" t="s">
        <v>1628</v>
      </c>
      <c r="G36" s="87" t="s">
        <v>3825</v>
      </c>
      <c r="H36" s="87"/>
      <c r="I36" s="87"/>
      <c r="J36" s="87"/>
      <c r="K36" s="87"/>
      <c r="L36" s="353"/>
      <c r="M36" s="353"/>
      <c r="N36" s="138">
        <v>11984.63</v>
      </c>
      <c r="O36" s="138">
        <v>0</v>
      </c>
      <c r="P36" s="139">
        <v>11984.63</v>
      </c>
      <c r="Q36" s="87"/>
    </row>
    <row r="37" spans="1:18" ht="51">
      <c r="A37" s="85" t="s">
        <v>541</v>
      </c>
      <c r="B37" s="85">
        <v>2</v>
      </c>
      <c r="C37" s="69" t="s">
        <v>590</v>
      </c>
      <c r="D37" s="86">
        <v>45688</v>
      </c>
      <c r="E37" s="85">
        <v>216</v>
      </c>
      <c r="F37" s="85" t="s">
        <v>1480</v>
      </c>
      <c r="G37" s="87" t="s">
        <v>3825</v>
      </c>
      <c r="H37" s="87"/>
      <c r="I37" s="87"/>
      <c r="J37" s="87"/>
      <c r="K37" s="87"/>
      <c r="L37" s="353"/>
      <c r="M37" s="353"/>
      <c r="N37" s="138">
        <v>0</v>
      </c>
      <c r="O37" s="138">
        <v>11984.63</v>
      </c>
      <c r="P37" s="139">
        <v>11984.63</v>
      </c>
      <c r="Q37" s="87"/>
    </row>
    <row r="38" spans="1:18">
      <c r="A38" s="198"/>
      <c r="B38" s="198"/>
      <c r="C38" s="104"/>
      <c r="D38" s="199"/>
      <c r="E38" s="198"/>
      <c r="F38" s="198"/>
      <c r="G38" s="200"/>
      <c r="H38" s="200"/>
      <c r="I38" s="200"/>
      <c r="J38" s="200"/>
      <c r="K38" s="200"/>
      <c r="L38" s="365"/>
      <c r="M38" s="365"/>
      <c r="N38" s="201"/>
      <c r="O38" s="201"/>
      <c r="P38" s="202"/>
      <c r="Q38" s="200"/>
    </row>
    <row r="39" spans="1:18">
      <c r="G39" s="147" t="s">
        <v>554</v>
      </c>
      <c r="H39" s="147"/>
      <c r="I39" s="147"/>
      <c r="J39" s="147"/>
      <c r="K39" s="147"/>
      <c r="L39" s="147"/>
      <c r="M39" s="147"/>
      <c r="N39" s="113">
        <f>+SUBTOTAL(9,N8:N37)</f>
        <v>70066134.400000006</v>
      </c>
      <c r="O39" s="113">
        <f>+SUBTOTAL(9,O8:O37)</f>
        <v>70066134.400000006</v>
      </c>
      <c r="P39" s="113">
        <f>+SUBTOTAL(9,P8:P37)</f>
        <v>140132268.80000001</v>
      </c>
      <c r="Q39" s="113"/>
    </row>
    <row r="42" spans="1:18">
      <c r="A42" s="66"/>
      <c r="B42" s="66"/>
      <c r="C42" s="104"/>
      <c r="D42" s="66"/>
      <c r="G42" s="66"/>
      <c r="H42" s="66"/>
      <c r="I42" s="66"/>
      <c r="J42" s="66"/>
      <c r="K42" s="72"/>
      <c r="L42" s="72"/>
      <c r="M42" s="72"/>
      <c r="N42" s="66"/>
      <c r="O42" s="157"/>
      <c r="P42" s="157"/>
      <c r="Q42" s="66"/>
      <c r="R42" s="66"/>
    </row>
    <row r="43" spans="1:18">
      <c r="A43" s="66"/>
      <c r="B43" s="66"/>
      <c r="C43" s="104"/>
      <c r="D43" s="66"/>
      <c r="G43" s="66"/>
      <c r="H43" s="66"/>
      <c r="I43" s="66"/>
      <c r="J43" s="66"/>
      <c r="K43" s="72"/>
      <c r="L43" s="72"/>
      <c r="M43" s="72"/>
      <c r="N43" s="66"/>
      <c r="O43" s="157"/>
      <c r="P43" s="157"/>
      <c r="Q43" s="66"/>
      <c r="R43" s="66"/>
    </row>
    <row r="44" spans="1:18">
      <c r="A44" s="66"/>
      <c r="B44" s="66"/>
      <c r="C44" s="104"/>
      <c r="D44" s="66"/>
      <c r="G44" s="66"/>
      <c r="H44" s="66"/>
      <c r="I44" s="66"/>
      <c r="J44" s="66"/>
      <c r="K44" s="72"/>
      <c r="L44" s="72"/>
      <c r="M44" s="72"/>
      <c r="N44" s="66"/>
      <c r="O44" s="157"/>
      <c r="P44" s="157"/>
      <c r="Q44" s="66"/>
      <c r="R44" s="66"/>
    </row>
    <row r="45" spans="1:18">
      <c r="A45" s="66"/>
      <c r="B45" s="66"/>
      <c r="C45" s="104"/>
      <c r="D45" s="66"/>
      <c r="G45" s="66"/>
      <c r="H45" s="66"/>
      <c r="I45" s="66"/>
      <c r="J45" s="66"/>
      <c r="K45" s="72"/>
      <c r="L45" s="72"/>
      <c r="M45" s="72"/>
      <c r="N45" s="66"/>
      <c r="O45" s="157"/>
      <c r="P45" s="157"/>
      <c r="Q45" s="66"/>
      <c r="R45" s="66"/>
    </row>
    <row r="46" spans="1:18">
      <c r="A46" s="66"/>
      <c r="B46" s="66"/>
      <c r="C46" s="104"/>
      <c r="D46" s="66"/>
      <c r="G46" s="66"/>
      <c r="H46" s="66"/>
      <c r="I46" s="66"/>
      <c r="J46" s="66"/>
      <c r="K46" s="72"/>
      <c r="L46" s="72"/>
      <c r="M46" s="72"/>
      <c r="N46" s="66"/>
      <c r="O46" s="157"/>
      <c r="P46" s="157"/>
      <c r="Q46" s="66"/>
      <c r="R46" s="66"/>
    </row>
    <row r="47" spans="1:18">
      <c r="A47" s="66"/>
      <c r="B47" s="66"/>
      <c r="C47" s="104"/>
      <c r="D47" s="66"/>
      <c r="E47" s="64"/>
      <c r="G47" s="66"/>
      <c r="H47" s="66"/>
      <c r="I47" s="66"/>
      <c r="J47" s="66"/>
      <c r="K47" s="72"/>
      <c r="L47" s="72"/>
      <c r="M47" s="72"/>
      <c r="N47" s="66"/>
      <c r="O47" s="157"/>
      <c r="P47" s="157"/>
      <c r="Q47" s="66"/>
      <c r="R47" s="66"/>
    </row>
    <row r="48" spans="1:18">
      <c r="A48" s="66"/>
      <c r="B48" s="66"/>
      <c r="C48" s="104"/>
      <c r="D48" s="66"/>
      <c r="G48" s="66"/>
      <c r="H48" s="66"/>
      <c r="I48" s="66"/>
      <c r="J48" s="66"/>
      <c r="K48" s="72"/>
      <c r="L48" s="72"/>
      <c r="M48" s="72"/>
      <c r="N48" s="66"/>
      <c r="O48" s="157"/>
      <c r="P48" s="157"/>
      <c r="Q48" s="66"/>
      <c r="R48" s="66"/>
    </row>
    <row r="52" spans="1:1">
      <c r="A52" s="352" t="s">
        <v>1470</v>
      </c>
    </row>
    <row r="53" spans="1:1">
      <c r="A53" s="351" t="s">
        <v>1471</v>
      </c>
    </row>
    <row r="54" spans="1:1">
      <c r="A54" s="351" t="s">
        <v>1472</v>
      </c>
    </row>
    <row r="55" spans="1:1">
      <c r="A55" s="351"/>
    </row>
    <row r="56" spans="1:1">
      <c r="A56" s="351" t="s">
        <v>1473</v>
      </c>
    </row>
    <row r="57" spans="1:1">
      <c r="A57" s="351" t="s">
        <v>1474</v>
      </c>
    </row>
  </sheetData>
  <sheetProtection formatCells="0" formatColumns="0" formatRows="0" autoFilter="0"/>
  <protectedRanges>
    <protectedRange sqref="Q8:Q37 H8:M37" name="Rango1"/>
  </protectedRanges>
  <autoFilter ref="A7:P37"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38"/>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2" width="14.7109375" style="64" bestFit="1" customWidth="1"/>
    <col min="13" max="13" width="14.42578125" style="64" bestFit="1" customWidth="1"/>
    <col min="14" max="16" width="15.85546875" style="64" bestFit="1" customWidth="1"/>
    <col min="17" max="17" width="14.5703125" style="64" customWidth="1"/>
    <col min="18" max="16384" width="11.42578125" style="64"/>
  </cols>
  <sheetData>
    <row r="1" spans="1:17">
      <c r="A1" s="115" t="s">
        <v>665</v>
      </c>
      <c r="B1" s="115"/>
      <c r="C1" s="115"/>
      <c r="D1" s="132"/>
      <c r="E1" s="132"/>
      <c r="F1" s="132"/>
      <c r="G1" s="141"/>
      <c r="H1" s="115"/>
      <c r="I1" s="115"/>
      <c r="J1" s="115"/>
      <c r="K1" s="115"/>
      <c r="L1" s="115"/>
      <c r="M1" s="115"/>
      <c r="N1" s="115"/>
      <c r="O1" s="114"/>
      <c r="P1" s="114"/>
      <c r="Q1" s="115"/>
    </row>
    <row r="2" spans="1:17">
      <c r="A2" s="115" t="s">
        <v>664</v>
      </c>
      <c r="B2" s="115"/>
      <c r="C2" s="115"/>
      <c r="D2" s="132"/>
      <c r="E2" s="132"/>
      <c r="F2" s="132"/>
      <c r="G2" s="141"/>
      <c r="H2" s="115"/>
      <c r="I2" s="115"/>
      <c r="J2" s="115"/>
      <c r="K2" s="115"/>
      <c r="L2" s="115"/>
      <c r="M2" s="115"/>
      <c r="N2" s="115"/>
      <c r="O2" s="114"/>
      <c r="P2" s="114"/>
      <c r="Q2" s="115"/>
    </row>
    <row r="3" spans="1:17">
      <c r="A3" s="115" t="str">
        <f>+'CUT MN'!A3</f>
        <v>CORRESPONDIENTE AL PERIODO DE ENERO DE 2025</v>
      </c>
      <c r="B3" s="115"/>
      <c r="C3" s="115"/>
      <c r="D3" s="132"/>
      <c r="E3" s="132"/>
      <c r="F3" s="132"/>
      <c r="G3" s="141"/>
      <c r="H3" s="115"/>
      <c r="I3" s="115"/>
      <c r="J3" s="115"/>
      <c r="K3" s="115"/>
      <c r="L3" s="115"/>
      <c r="M3" s="115"/>
      <c r="N3" s="115"/>
      <c r="O3" s="114"/>
      <c r="P3" s="114"/>
      <c r="Q3" s="115"/>
    </row>
    <row r="4" spans="1:17" ht="13.5" customHeight="1">
      <c r="A4" s="65" t="str">
        <f>+'CUT MN'!A4</f>
        <v>ACTUALIZADO AL : 6 de febrero de 2025 Hrs. 14:00</v>
      </c>
      <c r="B4" s="185"/>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1" t="s">
        <v>1463</v>
      </c>
      <c r="B6" s="462"/>
      <c r="C6" s="80"/>
      <c r="D6" s="81"/>
      <c r="E6" s="80"/>
      <c r="F6" s="80"/>
      <c r="G6" s="105"/>
      <c r="H6" s="461" t="s">
        <v>1465</v>
      </c>
      <c r="I6" s="462"/>
      <c r="J6" s="461" t="s">
        <v>1466</v>
      </c>
      <c r="K6" s="462"/>
      <c r="L6" s="459" t="s">
        <v>1467</v>
      </c>
      <c r="M6" s="460"/>
      <c r="N6" s="459" t="s">
        <v>1468</v>
      </c>
      <c r="O6" s="460"/>
      <c r="P6" s="114"/>
      <c r="Q6" s="117"/>
    </row>
    <row r="7" spans="1:17" ht="38.25">
      <c r="A7" s="266" t="s">
        <v>653</v>
      </c>
      <c r="B7" s="266" t="s">
        <v>654</v>
      </c>
      <c r="C7" s="158" t="s">
        <v>660</v>
      </c>
      <c r="D7" s="338" t="s">
        <v>1462</v>
      </c>
      <c r="E7" s="83" t="s">
        <v>552</v>
      </c>
      <c r="F7" s="83" t="s">
        <v>1464</v>
      </c>
      <c r="G7" s="83" t="s">
        <v>36</v>
      </c>
      <c r="H7" s="266" t="s">
        <v>655</v>
      </c>
      <c r="I7" s="266" t="s">
        <v>658</v>
      </c>
      <c r="J7" s="266" t="s">
        <v>656</v>
      </c>
      <c r="K7" s="266" t="s">
        <v>657</v>
      </c>
      <c r="L7" s="265" t="s">
        <v>1301</v>
      </c>
      <c r="M7" s="264" t="s">
        <v>1302</v>
      </c>
      <c r="N7" s="264" t="s">
        <v>1287</v>
      </c>
      <c r="O7" s="264" t="s">
        <v>1288</v>
      </c>
      <c r="P7" s="84" t="s">
        <v>659</v>
      </c>
      <c r="Q7" s="116" t="s">
        <v>1469</v>
      </c>
    </row>
    <row r="8" spans="1:17" ht="63.75">
      <c r="A8" s="68">
        <v>86</v>
      </c>
      <c r="B8" s="68">
        <v>10</v>
      </c>
      <c r="C8" s="69" t="s">
        <v>50</v>
      </c>
      <c r="D8" s="108">
        <v>45664</v>
      </c>
      <c r="E8" s="68">
        <v>6</v>
      </c>
      <c r="F8" s="68" t="s">
        <v>3826</v>
      </c>
      <c r="G8" s="106" t="s">
        <v>3827</v>
      </c>
      <c r="H8" s="68"/>
      <c r="I8" s="68"/>
      <c r="J8" s="68"/>
      <c r="K8" s="68"/>
      <c r="L8" s="134">
        <v>3944599.12</v>
      </c>
      <c r="M8" s="134">
        <v>0</v>
      </c>
      <c r="N8" s="134">
        <v>27059949.963200003</v>
      </c>
      <c r="O8" s="134">
        <v>0</v>
      </c>
      <c r="P8" s="140">
        <v>27059949.963200003</v>
      </c>
      <c r="Q8" s="68"/>
    </row>
    <row r="9" spans="1:17" ht="63.75">
      <c r="A9" s="68" t="s">
        <v>541</v>
      </c>
      <c r="B9" s="68">
        <v>2</v>
      </c>
      <c r="C9" s="69" t="s">
        <v>590</v>
      </c>
      <c r="D9" s="108">
        <v>45664</v>
      </c>
      <c r="E9" s="68">
        <v>6</v>
      </c>
      <c r="F9" s="68" t="s">
        <v>1480</v>
      </c>
      <c r="G9" s="106" t="s">
        <v>3827</v>
      </c>
      <c r="H9" s="68"/>
      <c r="I9" s="68"/>
      <c r="J9" s="68"/>
      <c r="K9" s="68"/>
      <c r="L9" s="134">
        <v>0</v>
      </c>
      <c r="M9" s="134">
        <v>3944599.12</v>
      </c>
      <c r="N9" s="134">
        <v>0</v>
      </c>
      <c r="O9" s="134">
        <v>27059949.963200003</v>
      </c>
      <c r="P9" s="140">
        <v>27059949.963200003</v>
      </c>
      <c r="Q9" s="68"/>
    </row>
    <row r="10" spans="1:17" ht="51">
      <c r="A10" s="68">
        <v>291</v>
      </c>
      <c r="B10" s="68">
        <v>3</v>
      </c>
      <c r="C10" s="69" t="s">
        <v>119</v>
      </c>
      <c r="D10" s="108">
        <v>45677</v>
      </c>
      <c r="E10" s="68">
        <v>120</v>
      </c>
      <c r="F10" s="68" t="s">
        <v>3828</v>
      </c>
      <c r="G10" s="106" t="s">
        <v>3829</v>
      </c>
      <c r="H10" s="68"/>
      <c r="I10" s="68"/>
      <c r="J10" s="68"/>
      <c r="K10" s="68"/>
      <c r="L10" s="134">
        <v>600000</v>
      </c>
      <c r="M10" s="134">
        <v>0</v>
      </c>
      <c r="N10" s="134">
        <v>4116000</v>
      </c>
      <c r="O10" s="134">
        <v>0</v>
      </c>
      <c r="P10" s="140">
        <v>4116000</v>
      </c>
      <c r="Q10" s="68"/>
    </row>
    <row r="11" spans="1:17" ht="51">
      <c r="A11" s="68">
        <v>291</v>
      </c>
      <c r="B11" s="68">
        <v>3</v>
      </c>
      <c r="C11" s="69" t="s">
        <v>119</v>
      </c>
      <c r="D11" s="108">
        <v>45677</v>
      </c>
      <c r="E11" s="68">
        <v>121</v>
      </c>
      <c r="F11" s="68" t="s">
        <v>3830</v>
      </c>
      <c r="G11" s="106" t="s">
        <v>3831</v>
      </c>
      <c r="H11" s="68"/>
      <c r="I11" s="68"/>
      <c r="J11" s="68"/>
      <c r="K11" s="68"/>
      <c r="L11" s="134">
        <v>1500000</v>
      </c>
      <c r="M11" s="134">
        <v>0</v>
      </c>
      <c r="N11" s="134">
        <v>10290000</v>
      </c>
      <c r="O11" s="134">
        <v>0</v>
      </c>
      <c r="P11" s="140">
        <v>10290000</v>
      </c>
      <c r="Q11" s="68"/>
    </row>
    <row r="12" spans="1:17" ht="51">
      <c r="A12" s="68">
        <v>291</v>
      </c>
      <c r="B12" s="68">
        <v>3</v>
      </c>
      <c r="C12" s="69" t="s">
        <v>119</v>
      </c>
      <c r="D12" s="108">
        <v>45677</v>
      </c>
      <c r="E12" s="68">
        <v>122</v>
      </c>
      <c r="F12" s="68" t="s">
        <v>3809</v>
      </c>
      <c r="G12" s="106" t="s">
        <v>3832</v>
      </c>
      <c r="H12" s="68"/>
      <c r="I12" s="68"/>
      <c r="J12" s="68"/>
      <c r="K12" s="68"/>
      <c r="L12" s="134">
        <v>3000000</v>
      </c>
      <c r="M12" s="134">
        <v>0</v>
      </c>
      <c r="N12" s="134">
        <v>20580000</v>
      </c>
      <c r="O12" s="134">
        <v>0</v>
      </c>
      <c r="P12" s="140">
        <v>20580000</v>
      </c>
      <c r="Q12" s="68"/>
    </row>
    <row r="13" spans="1:17" ht="51">
      <c r="A13" s="68" t="s">
        <v>541</v>
      </c>
      <c r="B13" s="68">
        <v>2</v>
      </c>
      <c r="C13" s="69" t="s">
        <v>590</v>
      </c>
      <c r="D13" s="108">
        <v>45677</v>
      </c>
      <c r="E13" s="68">
        <v>120</v>
      </c>
      <c r="F13" s="68" t="s">
        <v>1480</v>
      </c>
      <c r="G13" s="106" t="s">
        <v>3829</v>
      </c>
      <c r="H13" s="68"/>
      <c r="I13" s="68"/>
      <c r="J13" s="68"/>
      <c r="K13" s="68"/>
      <c r="L13" s="134">
        <v>0</v>
      </c>
      <c r="M13" s="134">
        <v>600000</v>
      </c>
      <c r="N13" s="134">
        <v>0</v>
      </c>
      <c r="O13" s="134">
        <v>4116000</v>
      </c>
      <c r="P13" s="140">
        <v>4116000</v>
      </c>
      <c r="Q13" s="68"/>
    </row>
    <row r="14" spans="1:17" ht="51">
      <c r="A14" s="68" t="s">
        <v>541</v>
      </c>
      <c r="B14" s="68">
        <v>2</v>
      </c>
      <c r="C14" s="69" t="s">
        <v>590</v>
      </c>
      <c r="D14" s="108">
        <v>45677</v>
      </c>
      <c r="E14" s="68">
        <v>121</v>
      </c>
      <c r="F14" s="68" t="s">
        <v>1480</v>
      </c>
      <c r="G14" s="106" t="s">
        <v>3831</v>
      </c>
      <c r="H14" s="68"/>
      <c r="I14" s="68"/>
      <c r="J14" s="68"/>
      <c r="K14" s="68"/>
      <c r="L14" s="134">
        <v>0</v>
      </c>
      <c r="M14" s="134">
        <v>1500000</v>
      </c>
      <c r="N14" s="134">
        <v>0</v>
      </c>
      <c r="O14" s="134">
        <v>10290000</v>
      </c>
      <c r="P14" s="140">
        <v>10290000</v>
      </c>
      <c r="Q14" s="68"/>
    </row>
    <row r="15" spans="1:17" ht="51">
      <c r="A15" s="68" t="s">
        <v>541</v>
      </c>
      <c r="B15" s="68">
        <v>2</v>
      </c>
      <c r="C15" s="69" t="s">
        <v>590</v>
      </c>
      <c r="D15" s="108">
        <v>45677</v>
      </c>
      <c r="E15" s="68">
        <v>122</v>
      </c>
      <c r="F15" s="68" t="s">
        <v>1480</v>
      </c>
      <c r="G15" s="106" t="s">
        <v>3832</v>
      </c>
      <c r="H15" s="68"/>
      <c r="I15" s="68"/>
      <c r="J15" s="68"/>
      <c r="K15" s="68"/>
      <c r="L15" s="134">
        <v>0</v>
      </c>
      <c r="M15" s="134">
        <v>3000000</v>
      </c>
      <c r="N15" s="134">
        <v>0</v>
      </c>
      <c r="O15" s="134">
        <v>20580000</v>
      </c>
      <c r="P15" s="140">
        <v>20580000</v>
      </c>
      <c r="Q15" s="68"/>
    </row>
    <row r="16" spans="1:17" ht="51">
      <c r="A16" s="68">
        <v>348</v>
      </c>
      <c r="B16" s="68">
        <v>1</v>
      </c>
      <c r="C16" s="69" t="s">
        <v>143</v>
      </c>
      <c r="D16" s="108">
        <v>45688</v>
      </c>
      <c r="E16" s="68">
        <v>211</v>
      </c>
      <c r="F16" s="68" t="s">
        <v>1601</v>
      </c>
      <c r="G16" s="106" t="s">
        <v>3833</v>
      </c>
      <c r="H16" s="68"/>
      <c r="I16" s="68"/>
      <c r="J16" s="68"/>
      <c r="K16" s="68"/>
      <c r="L16" s="134">
        <v>39991.25</v>
      </c>
      <c r="M16" s="134">
        <v>0</v>
      </c>
      <c r="N16" s="134">
        <v>274339.97500000003</v>
      </c>
      <c r="O16" s="134">
        <v>0</v>
      </c>
      <c r="P16" s="140">
        <v>274339.97500000003</v>
      </c>
      <c r="Q16" s="68"/>
    </row>
    <row r="17" spans="1:17" ht="51">
      <c r="A17" s="68" t="s">
        <v>541</v>
      </c>
      <c r="B17" s="68">
        <v>2</v>
      </c>
      <c r="C17" s="69" t="s">
        <v>590</v>
      </c>
      <c r="D17" s="108">
        <v>45688</v>
      </c>
      <c r="E17" s="68">
        <v>211</v>
      </c>
      <c r="F17" s="68" t="s">
        <v>1480</v>
      </c>
      <c r="G17" s="106" t="s">
        <v>3833</v>
      </c>
      <c r="H17" s="68"/>
      <c r="I17" s="68"/>
      <c r="J17" s="68"/>
      <c r="K17" s="68"/>
      <c r="L17" s="134">
        <v>0</v>
      </c>
      <c r="M17" s="134">
        <v>39991.25</v>
      </c>
      <c r="N17" s="134">
        <v>0</v>
      </c>
      <c r="O17" s="134">
        <v>274339.97500000003</v>
      </c>
      <c r="P17" s="140">
        <v>274339.97500000003</v>
      </c>
      <c r="Q17" s="68"/>
    </row>
    <row r="18" spans="1:17" ht="51">
      <c r="A18" s="68">
        <v>66</v>
      </c>
      <c r="B18" s="68">
        <v>4</v>
      </c>
      <c r="C18" s="69" t="s">
        <v>46</v>
      </c>
      <c r="D18" s="108">
        <v>45688</v>
      </c>
      <c r="E18" s="68">
        <v>209</v>
      </c>
      <c r="F18" s="68" t="s">
        <v>3834</v>
      </c>
      <c r="G18" s="106" t="s">
        <v>3835</v>
      </c>
      <c r="H18" s="68"/>
      <c r="I18" s="68"/>
      <c r="J18" s="68"/>
      <c r="K18" s="68"/>
      <c r="L18" s="134">
        <v>93408.55</v>
      </c>
      <c r="M18" s="134">
        <v>0</v>
      </c>
      <c r="N18" s="134">
        <v>640782.65300000005</v>
      </c>
      <c r="O18" s="134">
        <v>0</v>
      </c>
      <c r="P18" s="140">
        <v>640782.65300000005</v>
      </c>
      <c r="Q18" s="68"/>
    </row>
    <row r="19" spans="1:17" ht="51">
      <c r="A19" s="68" t="s">
        <v>541</v>
      </c>
      <c r="B19" s="68">
        <v>2</v>
      </c>
      <c r="C19" s="69" t="s">
        <v>590</v>
      </c>
      <c r="D19" s="108">
        <v>45688</v>
      </c>
      <c r="E19" s="68">
        <v>209</v>
      </c>
      <c r="F19" s="68" t="s">
        <v>1480</v>
      </c>
      <c r="G19" s="106" t="s">
        <v>3835</v>
      </c>
      <c r="H19" s="68"/>
      <c r="I19" s="68"/>
      <c r="J19" s="68"/>
      <c r="K19" s="68"/>
      <c r="L19" s="134">
        <v>0</v>
      </c>
      <c r="M19" s="134">
        <v>93408.55</v>
      </c>
      <c r="N19" s="134">
        <v>0</v>
      </c>
      <c r="O19" s="134">
        <v>640782.65300000005</v>
      </c>
      <c r="P19" s="140">
        <v>640782.65300000005</v>
      </c>
      <c r="Q19" s="68"/>
    </row>
    <row r="20" spans="1:17">
      <c r="A20" s="66"/>
      <c r="B20" s="66"/>
      <c r="C20" s="104"/>
      <c r="D20" s="123"/>
      <c r="H20" s="66"/>
      <c r="I20" s="66"/>
      <c r="J20" s="66"/>
      <c r="K20" s="66"/>
      <c r="L20" s="296"/>
      <c r="M20" s="296"/>
      <c r="N20" s="296"/>
      <c r="O20" s="296"/>
      <c r="P20" s="297"/>
      <c r="Q20" s="66"/>
    </row>
    <row r="21" spans="1:17">
      <c r="A21" s="91"/>
      <c r="B21" s="91"/>
      <c r="C21" s="91"/>
      <c r="D21" s="181"/>
      <c r="E21" s="181"/>
      <c r="F21" s="181"/>
      <c r="G21" s="355" t="s">
        <v>554</v>
      </c>
      <c r="H21" s="147"/>
      <c r="I21" s="147"/>
      <c r="J21" s="147"/>
      <c r="K21" s="147"/>
      <c r="L21" s="368">
        <f>+SUBTOTAL(9,L8:L19)</f>
        <v>9177998.9200000018</v>
      </c>
      <c r="M21" s="368">
        <f>+SUBTOTAL(9,M8:M19)</f>
        <v>9177998.9200000018</v>
      </c>
      <c r="N21" s="368">
        <f>+SUBTOTAL(9,N8:N19)</f>
        <v>62961072.591200002</v>
      </c>
      <c r="O21" s="368">
        <f>+SUBTOTAL(9,O8:O19)</f>
        <v>62961072.591200002</v>
      </c>
      <c r="P21" s="368">
        <f>+SUBTOTAL(9,P8:P19)</f>
        <v>125922145.18239999</v>
      </c>
      <c r="Q21" s="354"/>
    </row>
    <row r="22" spans="1:17">
      <c r="A22" s="92"/>
      <c r="B22" s="92"/>
      <c r="C22" s="92"/>
      <c r="D22" s="182"/>
      <c r="E22" s="182"/>
      <c r="F22" s="182"/>
      <c r="G22" s="143"/>
      <c r="H22" s="90"/>
      <c r="I22" s="90"/>
      <c r="J22" s="90"/>
      <c r="K22" s="90"/>
      <c r="L22" s="90"/>
      <c r="M22" s="90"/>
      <c r="Q22" s="90"/>
    </row>
    <row r="33" spans="1:1">
      <c r="A33" s="352" t="s">
        <v>1470</v>
      </c>
    </row>
    <row r="34" spans="1:1">
      <c r="A34" s="351" t="s">
        <v>1471</v>
      </c>
    </row>
    <row r="35" spans="1:1">
      <c r="A35" s="351" t="s">
        <v>1472</v>
      </c>
    </row>
    <row r="36" spans="1:1">
      <c r="A36" s="351"/>
    </row>
    <row r="37" spans="1:1">
      <c r="A37" s="351" t="s">
        <v>1473</v>
      </c>
    </row>
    <row r="38" spans="1:1">
      <c r="A38" s="351" t="s">
        <v>1474</v>
      </c>
    </row>
  </sheetData>
  <sheetProtection formatCells="0" formatColumns="0" formatRows="0" autoFilter="0"/>
  <protectedRanges>
    <protectedRange sqref="Q20 H20:K20 Q8:Q19 H8:K19"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65"/>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DE 2025</v>
      </c>
      <c r="B3" s="125"/>
      <c r="C3" s="125"/>
      <c r="D3" s="127"/>
      <c r="E3" s="127"/>
      <c r="F3" s="127"/>
      <c r="G3" s="127"/>
      <c r="H3" s="127"/>
      <c r="I3" s="125"/>
    </row>
    <row r="4" spans="1:9" s="93" customFormat="1">
      <c r="A4" s="186" t="str">
        <f>+'CUT MN'!A4</f>
        <v>ACTUALIZADO AL : 6 de febrero de 2025 Hrs. 14:00</v>
      </c>
      <c r="B4" s="76"/>
      <c r="C4" s="77"/>
      <c r="D4" s="78"/>
      <c r="E4" s="78"/>
      <c r="F4" s="128"/>
      <c r="G4" s="129"/>
      <c r="H4" s="129"/>
      <c r="I4" s="79"/>
    </row>
    <row r="5" spans="1:9" s="93" customFormat="1">
      <c r="A5" s="94"/>
      <c r="B5" s="95"/>
      <c r="C5" s="96"/>
      <c r="D5" s="130"/>
      <c r="E5" s="130"/>
      <c r="F5" s="130"/>
      <c r="G5" s="130"/>
      <c r="H5" s="135"/>
    </row>
    <row r="6" spans="1:9" s="93" customFormat="1">
      <c r="C6" s="97"/>
      <c r="D6" s="468" t="s">
        <v>614</v>
      </c>
      <c r="E6" s="468"/>
      <c r="F6" s="468"/>
      <c r="G6" s="468"/>
      <c r="H6" s="136"/>
    </row>
    <row r="7" spans="1:9">
      <c r="A7" s="357" t="s">
        <v>653</v>
      </c>
      <c r="B7" s="358" t="s">
        <v>654</v>
      </c>
      <c r="C7" s="359" t="s">
        <v>660</v>
      </c>
      <c r="D7" s="360" t="s">
        <v>631</v>
      </c>
      <c r="E7" s="360" t="s">
        <v>632</v>
      </c>
      <c r="F7" s="360" t="s">
        <v>633</v>
      </c>
      <c r="G7" s="360" t="s">
        <v>634</v>
      </c>
      <c r="H7" s="361" t="s">
        <v>661</v>
      </c>
    </row>
    <row r="8" spans="1:9">
      <c r="A8" s="187">
        <v>25</v>
      </c>
      <c r="B8" s="187">
        <v>1</v>
      </c>
      <c r="C8" s="188" t="s">
        <v>42</v>
      </c>
      <c r="D8" s="322">
        <v>0</v>
      </c>
      <c r="E8" s="322">
        <v>0</v>
      </c>
      <c r="F8" s="322">
        <v>1474268.91</v>
      </c>
      <c r="G8" s="322">
        <v>0</v>
      </c>
      <c r="H8" s="323">
        <f>+D8+E8+F8+G8</f>
        <v>1474268.91</v>
      </c>
    </row>
    <row r="9" spans="1:9">
      <c r="A9" s="187">
        <v>41</v>
      </c>
      <c r="B9" s="187">
        <v>4</v>
      </c>
      <c r="C9" s="188" t="s">
        <v>44</v>
      </c>
      <c r="D9" s="322">
        <v>14805328.58</v>
      </c>
      <c r="E9" s="322">
        <v>0</v>
      </c>
      <c r="F9" s="322">
        <v>0</v>
      </c>
      <c r="G9" s="322">
        <v>0</v>
      </c>
      <c r="H9" s="323">
        <f t="shared" ref="H9:H61" si="0">+D9+E9+F9+G9</f>
        <v>14805328.58</v>
      </c>
    </row>
    <row r="10" spans="1:9">
      <c r="A10" s="187">
        <v>46</v>
      </c>
      <c r="B10" s="187">
        <v>2</v>
      </c>
      <c r="C10" s="188" t="s">
        <v>1367</v>
      </c>
      <c r="D10" s="322">
        <v>11319345.210000001</v>
      </c>
      <c r="E10" s="322">
        <v>0</v>
      </c>
      <c r="F10" s="322">
        <v>388762.06</v>
      </c>
      <c r="G10" s="322">
        <v>0</v>
      </c>
      <c r="H10" s="323">
        <f t="shared" si="0"/>
        <v>11708107.270000001</v>
      </c>
    </row>
    <row r="11" spans="1:9">
      <c r="A11" s="187">
        <v>47</v>
      </c>
      <c r="B11" s="187">
        <v>26</v>
      </c>
      <c r="C11" s="188" t="s">
        <v>45</v>
      </c>
      <c r="D11" s="322">
        <v>0</v>
      </c>
      <c r="E11" s="322">
        <v>0</v>
      </c>
      <c r="F11" s="322">
        <v>24795.780000000002</v>
      </c>
      <c r="G11" s="322">
        <v>0</v>
      </c>
      <c r="H11" s="323">
        <f t="shared" si="0"/>
        <v>24795.780000000002</v>
      </c>
    </row>
    <row r="12" spans="1:9">
      <c r="A12" s="187">
        <v>66</v>
      </c>
      <c r="B12" s="187">
        <v>2</v>
      </c>
      <c r="C12" s="188" t="s">
        <v>46</v>
      </c>
      <c r="D12" s="322">
        <v>0</v>
      </c>
      <c r="E12" s="322">
        <v>0</v>
      </c>
      <c r="F12" s="322">
        <v>14792.5</v>
      </c>
      <c r="G12" s="322">
        <v>0</v>
      </c>
      <c r="H12" s="323">
        <f t="shared" si="0"/>
        <v>14792.5</v>
      </c>
    </row>
    <row r="13" spans="1:9">
      <c r="A13" s="187">
        <v>78</v>
      </c>
      <c r="B13" s="187">
        <v>3</v>
      </c>
      <c r="C13" s="188" t="s">
        <v>1368</v>
      </c>
      <c r="D13" s="322">
        <v>13600272.379999999</v>
      </c>
      <c r="E13" s="322">
        <v>0</v>
      </c>
      <c r="F13" s="322">
        <v>5265.45</v>
      </c>
      <c r="G13" s="322">
        <v>0</v>
      </c>
      <c r="H13" s="323">
        <f t="shared" si="0"/>
        <v>13605537.829999998</v>
      </c>
    </row>
    <row r="14" spans="1:9">
      <c r="A14" s="187">
        <v>81</v>
      </c>
      <c r="B14" s="187">
        <v>16</v>
      </c>
      <c r="C14" s="188" t="s">
        <v>49</v>
      </c>
      <c r="D14" s="322">
        <v>0</v>
      </c>
      <c r="E14" s="322">
        <v>0</v>
      </c>
      <c r="F14" s="322">
        <v>63060</v>
      </c>
      <c r="G14" s="322">
        <v>0</v>
      </c>
      <c r="H14" s="323">
        <f t="shared" si="0"/>
        <v>63060</v>
      </c>
    </row>
    <row r="15" spans="1:9">
      <c r="A15" s="187" t="s">
        <v>541</v>
      </c>
      <c r="B15" s="187">
        <v>2</v>
      </c>
      <c r="C15" s="188" t="s">
        <v>590</v>
      </c>
      <c r="D15" s="322">
        <v>169879.63</v>
      </c>
      <c r="E15" s="322">
        <v>0</v>
      </c>
      <c r="F15" s="322">
        <v>0</v>
      </c>
      <c r="G15" s="322">
        <v>0</v>
      </c>
      <c r="H15" s="323">
        <f t="shared" si="0"/>
        <v>169879.63</v>
      </c>
    </row>
    <row r="16" spans="1:9">
      <c r="A16" s="187">
        <v>109</v>
      </c>
      <c r="B16" s="187">
        <v>1</v>
      </c>
      <c r="C16" s="188" t="s">
        <v>611</v>
      </c>
      <c r="D16" s="322">
        <v>0</v>
      </c>
      <c r="E16" s="322">
        <v>0</v>
      </c>
      <c r="F16" s="322">
        <v>0</v>
      </c>
      <c r="G16" s="322">
        <v>623099.1</v>
      </c>
      <c r="H16" s="323">
        <f t="shared" si="0"/>
        <v>623099.1</v>
      </c>
    </row>
    <row r="17" spans="1:8">
      <c r="A17" s="187">
        <v>117</v>
      </c>
      <c r="B17" s="187">
        <v>1</v>
      </c>
      <c r="C17" s="188" t="s">
        <v>54</v>
      </c>
      <c r="D17" s="322">
        <v>0</v>
      </c>
      <c r="E17" s="322">
        <v>0</v>
      </c>
      <c r="F17" s="322">
        <v>0</v>
      </c>
      <c r="G17" s="322">
        <v>3385910.18</v>
      </c>
      <c r="H17" s="323">
        <f t="shared" si="0"/>
        <v>3385910.18</v>
      </c>
    </row>
    <row r="18" spans="1:8">
      <c r="A18" s="187">
        <v>129</v>
      </c>
      <c r="B18" s="187">
        <v>1</v>
      </c>
      <c r="C18" s="188" t="s">
        <v>57</v>
      </c>
      <c r="D18" s="322">
        <v>0</v>
      </c>
      <c r="E18" s="322">
        <v>0</v>
      </c>
      <c r="F18" s="322">
        <v>0</v>
      </c>
      <c r="G18" s="322">
        <v>202409.98</v>
      </c>
      <c r="H18" s="323">
        <f t="shared" si="0"/>
        <v>202409.98</v>
      </c>
    </row>
    <row r="19" spans="1:8">
      <c r="A19" s="187">
        <v>130</v>
      </c>
      <c r="B19" s="187">
        <v>1</v>
      </c>
      <c r="C19" s="188" t="s">
        <v>58</v>
      </c>
      <c r="D19" s="322">
        <v>0</v>
      </c>
      <c r="E19" s="322">
        <v>0</v>
      </c>
      <c r="F19" s="322">
        <v>0</v>
      </c>
      <c r="G19" s="322">
        <v>26400</v>
      </c>
      <c r="H19" s="323">
        <f t="shared" si="0"/>
        <v>26400</v>
      </c>
    </row>
    <row r="20" spans="1:8">
      <c r="A20" s="187">
        <v>132</v>
      </c>
      <c r="B20" s="187">
        <v>1</v>
      </c>
      <c r="C20" s="188" t="s">
        <v>59</v>
      </c>
      <c r="D20" s="322">
        <v>0</v>
      </c>
      <c r="E20" s="322">
        <v>0</v>
      </c>
      <c r="F20" s="322">
        <v>0</v>
      </c>
      <c r="G20" s="322">
        <v>35000</v>
      </c>
      <c r="H20" s="323">
        <f t="shared" si="0"/>
        <v>35000</v>
      </c>
    </row>
    <row r="21" spans="1:8">
      <c r="A21" s="187">
        <v>133</v>
      </c>
      <c r="B21" s="187">
        <v>1</v>
      </c>
      <c r="C21" s="188" t="s">
        <v>60</v>
      </c>
      <c r="D21" s="322">
        <v>0</v>
      </c>
      <c r="E21" s="322">
        <v>0</v>
      </c>
      <c r="F21" s="322">
        <v>0</v>
      </c>
      <c r="G21" s="322">
        <v>370877.37000000005</v>
      </c>
      <c r="H21" s="323">
        <f t="shared" si="0"/>
        <v>370877.37000000005</v>
      </c>
    </row>
    <row r="22" spans="1:8">
      <c r="A22" s="187">
        <v>134</v>
      </c>
      <c r="B22" s="187">
        <v>1</v>
      </c>
      <c r="C22" s="188" t="s">
        <v>61</v>
      </c>
      <c r="D22" s="322">
        <v>0</v>
      </c>
      <c r="E22" s="322">
        <v>0</v>
      </c>
      <c r="F22" s="322">
        <v>0</v>
      </c>
      <c r="G22" s="322">
        <v>15333473.459999999</v>
      </c>
      <c r="H22" s="323">
        <f t="shared" si="0"/>
        <v>15333473.459999999</v>
      </c>
    </row>
    <row r="23" spans="1:8">
      <c r="A23" s="187">
        <v>163</v>
      </c>
      <c r="B23" s="187">
        <v>1</v>
      </c>
      <c r="C23" s="188" t="s">
        <v>78</v>
      </c>
      <c r="D23" s="322">
        <v>983385.11</v>
      </c>
      <c r="E23" s="322">
        <v>0</v>
      </c>
      <c r="F23" s="322">
        <v>0</v>
      </c>
      <c r="G23" s="322">
        <v>0</v>
      </c>
      <c r="H23" s="323">
        <f t="shared" si="0"/>
        <v>983385.11</v>
      </c>
    </row>
    <row r="24" spans="1:8">
      <c r="A24" s="187">
        <v>170</v>
      </c>
      <c r="B24" s="187">
        <v>1</v>
      </c>
      <c r="C24" s="188" t="s">
        <v>80</v>
      </c>
      <c r="D24" s="322">
        <v>0</v>
      </c>
      <c r="E24" s="322">
        <v>0</v>
      </c>
      <c r="F24" s="322">
        <v>0</v>
      </c>
      <c r="G24" s="322">
        <v>105178.51000000001</v>
      </c>
      <c r="H24" s="323">
        <f t="shared" si="0"/>
        <v>105178.51000000001</v>
      </c>
    </row>
    <row r="25" spans="1:8">
      <c r="A25" s="187">
        <v>170</v>
      </c>
      <c r="B25" s="187">
        <v>2</v>
      </c>
      <c r="C25" s="188" t="s">
        <v>80</v>
      </c>
      <c r="D25" s="322">
        <v>0</v>
      </c>
      <c r="E25" s="322">
        <v>0</v>
      </c>
      <c r="F25" s="322">
        <v>0</v>
      </c>
      <c r="G25" s="322">
        <v>3989418.4200000009</v>
      </c>
      <c r="H25" s="323">
        <f t="shared" si="0"/>
        <v>3989418.4200000009</v>
      </c>
    </row>
    <row r="26" spans="1:8">
      <c r="A26" s="187">
        <v>170</v>
      </c>
      <c r="B26" s="187">
        <v>3</v>
      </c>
      <c r="C26" s="188" t="s">
        <v>80</v>
      </c>
      <c r="D26" s="322">
        <v>0</v>
      </c>
      <c r="E26" s="322">
        <v>0</v>
      </c>
      <c r="F26" s="322">
        <v>0</v>
      </c>
      <c r="G26" s="322">
        <v>211492.36</v>
      </c>
      <c r="H26" s="323">
        <f t="shared" si="0"/>
        <v>211492.36</v>
      </c>
    </row>
    <row r="27" spans="1:8">
      <c r="A27" s="187">
        <v>170</v>
      </c>
      <c r="B27" s="187">
        <v>6</v>
      </c>
      <c r="C27" s="188" t="s">
        <v>80</v>
      </c>
      <c r="D27" s="322">
        <v>0</v>
      </c>
      <c r="E27" s="322">
        <v>0</v>
      </c>
      <c r="F27" s="322">
        <v>0</v>
      </c>
      <c r="G27" s="322">
        <v>81417.11</v>
      </c>
      <c r="H27" s="323">
        <f t="shared" si="0"/>
        <v>81417.11</v>
      </c>
    </row>
    <row r="28" spans="1:8">
      <c r="A28" s="187">
        <v>192</v>
      </c>
      <c r="B28" s="187">
        <v>1</v>
      </c>
      <c r="C28" s="188" t="s">
        <v>83</v>
      </c>
      <c r="D28" s="322">
        <v>0</v>
      </c>
      <c r="E28" s="322">
        <v>0</v>
      </c>
      <c r="F28" s="322">
        <v>0</v>
      </c>
      <c r="G28" s="322">
        <v>829302</v>
      </c>
      <c r="H28" s="323">
        <f t="shared" si="0"/>
        <v>829302</v>
      </c>
    </row>
    <row r="29" spans="1:8">
      <c r="A29" s="187">
        <v>203</v>
      </c>
      <c r="B29" s="187">
        <v>1</v>
      </c>
      <c r="C29" s="188" t="s">
        <v>86</v>
      </c>
      <c r="D29" s="322">
        <v>0</v>
      </c>
      <c r="E29" s="322">
        <v>0</v>
      </c>
      <c r="F29" s="322">
        <v>0</v>
      </c>
      <c r="G29" s="322">
        <v>31943</v>
      </c>
      <c r="H29" s="323">
        <f t="shared" si="0"/>
        <v>31943</v>
      </c>
    </row>
    <row r="30" spans="1:8">
      <c r="A30" s="187">
        <v>222</v>
      </c>
      <c r="B30" s="187">
        <v>1</v>
      </c>
      <c r="C30" s="188" t="s">
        <v>93</v>
      </c>
      <c r="D30" s="322">
        <v>851877.12</v>
      </c>
      <c r="E30" s="322">
        <v>0</v>
      </c>
      <c r="F30" s="322">
        <v>0</v>
      </c>
      <c r="G30" s="322">
        <v>0</v>
      </c>
      <c r="H30" s="323">
        <f t="shared" si="0"/>
        <v>851877.12</v>
      </c>
    </row>
    <row r="31" spans="1:8">
      <c r="A31" s="187">
        <v>234</v>
      </c>
      <c r="B31" s="187">
        <v>1</v>
      </c>
      <c r="C31" s="188" t="s">
        <v>612</v>
      </c>
      <c r="D31" s="322">
        <v>0</v>
      </c>
      <c r="E31" s="322">
        <v>0</v>
      </c>
      <c r="F31" s="322">
        <v>0</v>
      </c>
      <c r="G31" s="322">
        <v>32110.629999999997</v>
      </c>
      <c r="H31" s="323">
        <f t="shared" si="0"/>
        <v>32110.629999999997</v>
      </c>
    </row>
    <row r="32" spans="1:8">
      <c r="A32" s="187">
        <v>269</v>
      </c>
      <c r="B32" s="187">
        <v>2</v>
      </c>
      <c r="C32" s="188" t="s">
        <v>109</v>
      </c>
      <c r="D32" s="322">
        <v>0</v>
      </c>
      <c r="E32" s="322">
        <v>0</v>
      </c>
      <c r="F32" s="322">
        <v>0</v>
      </c>
      <c r="G32" s="322">
        <v>314128</v>
      </c>
      <c r="H32" s="323">
        <f t="shared" si="0"/>
        <v>314128</v>
      </c>
    </row>
    <row r="33" spans="1:8">
      <c r="A33" s="187">
        <v>283</v>
      </c>
      <c r="B33" s="187">
        <v>1</v>
      </c>
      <c r="C33" s="188" t="s">
        <v>115</v>
      </c>
      <c r="D33" s="322">
        <v>923326.76</v>
      </c>
      <c r="E33" s="322">
        <v>0</v>
      </c>
      <c r="F33" s="322">
        <v>0</v>
      </c>
      <c r="G33" s="322">
        <v>7682616</v>
      </c>
      <c r="H33" s="323">
        <f t="shared" si="0"/>
        <v>8605942.7599999998</v>
      </c>
    </row>
    <row r="34" spans="1:8">
      <c r="A34" s="187">
        <v>291</v>
      </c>
      <c r="B34" s="187">
        <v>1</v>
      </c>
      <c r="C34" s="188" t="s">
        <v>119</v>
      </c>
      <c r="D34" s="322">
        <v>51603864.380000003</v>
      </c>
      <c r="E34" s="322">
        <v>0</v>
      </c>
      <c r="F34" s="322">
        <v>0</v>
      </c>
      <c r="G34" s="322">
        <v>0</v>
      </c>
      <c r="H34" s="323">
        <f t="shared" si="0"/>
        <v>51603864.380000003</v>
      </c>
    </row>
    <row r="35" spans="1:8">
      <c r="A35" s="187">
        <v>293</v>
      </c>
      <c r="B35" s="187">
        <v>1</v>
      </c>
      <c r="C35" s="188" t="s">
        <v>121</v>
      </c>
      <c r="D35" s="322">
        <v>0</v>
      </c>
      <c r="E35" s="322">
        <v>0</v>
      </c>
      <c r="F35" s="322">
        <v>0</v>
      </c>
      <c r="G35" s="322">
        <v>7182.75</v>
      </c>
      <c r="H35" s="323">
        <f t="shared" si="0"/>
        <v>7182.75</v>
      </c>
    </row>
    <row r="36" spans="1:8">
      <c r="A36" s="187">
        <v>293</v>
      </c>
      <c r="B36" s="187">
        <v>3</v>
      </c>
      <c r="C36" s="188" t="s">
        <v>121</v>
      </c>
      <c r="D36" s="322">
        <v>0</v>
      </c>
      <c r="E36" s="322">
        <v>0</v>
      </c>
      <c r="F36" s="322">
        <v>0</v>
      </c>
      <c r="G36" s="322">
        <v>30</v>
      </c>
      <c r="H36" s="323">
        <f t="shared" si="0"/>
        <v>30</v>
      </c>
    </row>
    <row r="37" spans="1:8">
      <c r="A37" s="187">
        <v>294</v>
      </c>
      <c r="B37" s="187">
        <v>1</v>
      </c>
      <c r="C37" s="188" t="s">
        <v>122</v>
      </c>
      <c r="D37" s="322">
        <v>0</v>
      </c>
      <c r="E37" s="322">
        <v>0</v>
      </c>
      <c r="F37" s="322">
        <v>0</v>
      </c>
      <c r="G37" s="322">
        <v>291729</v>
      </c>
      <c r="H37" s="323">
        <f t="shared" si="0"/>
        <v>291729</v>
      </c>
    </row>
    <row r="38" spans="1:8">
      <c r="A38" s="187">
        <v>295</v>
      </c>
      <c r="B38" s="187">
        <v>1</v>
      </c>
      <c r="C38" s="188" t="s">
        <v>123</v>
      </c>
      <c r="D38" s="322">
        <v>0</v>
      </c>
      <c r="E38" s="322">
        <v>0</v>
      </c>
      <c r="F38" s="322">
        <v>0</v>
      </c>
      <c r="G38" s="322">
        <v>9194.4599999999991</v>
      </c>
      <c r="H38" s="323">
        <f t="shared" si="0"/>
        <v>9194.4599999999991</v>
      </c>
    </row>
    <row r="39" spans="1:8">
      <c r="A39" s="187">
        <v>296</v>
      </c>
      <c r="B39" s="187">
        <v>1</v>
      </c>
      <c r="C39" s="188" t="s">
        <v>124</v>
      </c>
      <c r="D39" s="322">
        <v>0</v>
      </c>
      <c r="E39" s="322">
        <v>0</v>
      </c>
      <c r="F39" s="322">
        <v>0</v>
      </c>
      <c r="G39" s="322">
        <v>11585</v>
      </c>
      <c r="H39" s="323">
        <f t="shared" si="0"/>
        <v>11585</v>
      </c>
    </row>
    <row r="40" spans="1:8">
      <c r="A40" s="187">
        <v>310</v>
      </c>
      <c r="B40" s="187">
        <v>1</v>
      </c>
      <c r="C40" s="188" t="s">
        <v>131</v>
      </c>
      <c r="D40" s="322">
        <v>45718.44</v>
      </c>
      <c r="E40" s="322">
        <v>0</v>
      </c>
      <c r="F40" s="322">
        <v>0</v>
      </c>
      <c r="G40" s="322">
        <v>429470157.34999996</v>
      </c>
      <c r="H40" s="323">
        <f t="shared" si="0"/>
        <v>429515875.78999996</v>
      </c>
    </row>
    <row r="41" spans="1:8">
      <c r="A41" s="187">
        <v>312</v>
      </c>
      <c r="B41" s="187">
        <v>1</v>
      </c>
      <c r="C41" s="188" t="s">
        <v>133</v>
      </c>
      <c r="D41" s="322">
        <v>0</v>
      </c>
      <c r="E41" s="322">
        <v>0</v>
      </c>
      <c r="F41" s="322">
        <v>0</v>
      </c>
      <c r="G41" s="322">
        <v>9086453.9400000013</v>
      </c>
      <c r="H41" s="323">
        <f t="shared" si="0"/>
        <v>9086453.9400000013</v>
      </c>
    </row>
    <row r="42" spans="1:8">
      <c r="A42" s="187">
        <v>324</v>
      </c>
      <c r="B42" s="187">
        <v>1</v>
      </c>
      <c r="C42" s="188" t="s">
        <v>135</v>
      </c>
      <c r="D42" s="322">
        <v>0</v>
      </c>
      <c r="E42" s="322">
        <v>0</v>
      </c>
      <c r="F42" s="322">
        <v>0</v>
      </c>
      <c r="G42" s="322">
        <v>34385</v>
      </c>
      <c r="H42" s="323">
        <f t="shared" si="0"/>
        <v>34385</v>
      </c>
    </row>
    <row r="43" spans="1:8">
      <c r="A43" s="187">
        <v>343</v>
      </c>
      <c r="B43" s="187">
        <v>1</v>
      </c>
      <c r="C43" s="188" t="s">
        <v>138</v>
      </c>
      <c r="D43" s="322">
        <v>0</v>
      </c>
      <c r="E43" s="322">
        <v>0</v>
      </c>
      <c r="F43" s="322">
        <v>0</v>
      </c>
      <c r="G43" s="322">
        <v>390</v>
      </c>
      <c r="H43" s="323">
        <f t="shared" si="0"/>
        <v>390</v>
      </c>
    </row>
    <row r="44" spans="1:8">
      <c r="A44" s="187">
        <v>347</v>
      </c>
      <c r="B44" s="187">
        <v>1</v>
      </c>
      <c r="C44" s="188" t="s">
        <v>142</v>
      </c>
      <c r="D44" s="322">
        <v>0</v>
      </c>
      <c r="E44" s="322">
        <v>0</v>
      </c>
      <c r="F44" s="322">
        <v>0</v>
      </c>
      <c r="G44" s="322">
        <v>740494.5</v>
      </c>
      <c r="H44" s="323">
        <f t="shared" si="0"/>
        <v>740494.5</v>
      </c>
    </row>
    <row r="45" spans="1:8">
      <c r="A45" s="187">
        <v>383</v>
      </c>
      <c r="B45" s="187">
        <v>1</v>
      </c>
      <c r="C45" s="188" t="s">
        <v>1242</v>
      </c>
      <c r="D45" s="322">
        <v>44936.119999999995</v>
      </c>
      <c r="E45" s="322">
        <v>0</v>
      </c>
      <c r="F45" s="322">
        <v>0</v>
      </c>
      <c r="G45" s="322">
        <v>0</v>
      </c>
      <c r="H45" s="323">
        <f t="shared" si="0"/>
        <v>44936.119999999995</v>
      </c>
    </row>
    <row r="46" spans="1:8">
      <c r="A46" s="187">
        <v>387</v>
      </c>
      <c r="B46" s="187">
        <v>1</v>
      </c>
      <c r="C46" s="188" t="s">
        <v>1263</v>
      </c>
      <c r="D46" s="322">
        <v>0</v>
      </c>
      <c r="E46" s="322">
        <v>0</v>
      </c>
      <c r="F46" s="322">
        <v>0</v>
      </c>
      <c r="G46" s="322">
        <v>12941.880000000001</v>
      </c>
      <c r="H46" s="323">
        <f t="shared" si="0"/>
        <v>12941.880000000001</v>
      </c>
    </row>
    <row r="47" spans="1:8">
      <c r="A47" s="187">
        <v>389</v>
      </c>
      <c r="B47" s="187">
        <v>1</v>
      </c>
      <c r="C47" s="188" t="s">
        <v>1401</v>
      </c>
      <c r="D47" s="322">
        <v>0</v>
      </c>
      <c r="E47" s="322">
        <v>0</v>
      </c>
      <c r="F47" s="322">
        <v>0</v>
      </c>
      <c r="G47" s="322">
        <v>6487288.3999999994</v>
      </c>
      <c r="H47" s="323">
        <f t="shared" si="0"/>
        <v>6487288.3999999994</v>
      </c>
    </row>
    <row r="48" spans="1:8">
      <c r="A48" s="187">
        <v>389</v>
      </c>
      <c r="B48" s="187">
        <v>2</v>
      </c>
      <c r="C48" s="188" t="s">
        <v>1401</v>
      </c>
      <c r="D48" s="322">
        <v>0</v>
      </c>
      <c r="E48" s="322">
        <v>0</v>
      </c>
      <c r="F48" s="322">
        <v>0</v>
      </c>
      <c r="G48" s="322">
        <v>1908512.68</v>
      </c>
      <c r="H48" s="323">
        <f t="shared" si="0"/>
        <v>1908512.68</v>
      </c>
    </row>
    <row r="49" spans="1:8">
      <c r="A49" s="187">
        <v>389</v>
      </c>
      <c r="B49" s="187">
        <v>3</v>
      </c>
      <c r="C49" s="188" t="s">
        <v>1401</v>
      </c>
      <c r="D49" s="322">
        <v>0</v>
      </c>
      <c r="E49" s="322">
        <v>0</v>
      </c>
      <c r="F49" s="322">
        <v>0</v>
      </c>
      <c r="G49" s="322">
        <v>845061.32000000007</v>
      </c>
      <c r="H49" s="323">
        <f t="shared" si="0"/>
        <v>845061.32000000007</v>
      </c>
    </row>
    <row r="50" spans="1:8">
      <c r="A50" s="187">
        <v>389</v>
      </c>
      <c r="B50" s="187">
        <v>4</v>
      </c>
      <c r="C50" s="188" t="s">
        <v>1401</v>
      </c>
      <c r="D50" s="322">
        <v>0</v>
      </c>
      <c r="E50" s="322">
        <v>0</v>
      </c>
      <c r="F50" s="322">
        <v>0</v>
      </c>
      <c r="G50" s="322">
        <v>3578584.8300000019</v>
      </c>
      <c r="H50" s="323">
        <f t="shared" si="0"/>
        <v>3578584.8300000019</v>
      </c>
    </row>
    <row r="51" spans="1:8">
      <c r="A51" s="187">
        <v>389</v>
      </c>
      <c r="B51" s="187">
        <v>5</v>
      </c>
      <c r="C51" s="188" t="s">
        <v>1401</v>
      </c>
      <c r="D51" s="322">
        <v>0</v>
      </c>
      <c r="E51" s="322">
        <v>0</v>
      </c>
      <c r="F51" s="322">
        <v>0</v>
      </c>
      <c r="G51" s="322">
        <v>435.22999999999905</v>
      </c>
      <c r="H51" s="323">
        <f t="shared" si="0"/>
        <v>435.22999999999905</v>
      </c>
    </row>
    <row r="52" spans="1:8">
      <c r="A52" s="187">
        <v>526</v>
      </c>
      <c r="B52" s="187">
        <v>1</v>
      </c>
      <c r="C52" s="188" t="s">
        <v>1262</v>
      </c>
      <c r="D52" s="322">
        <v>2530031.04</v>
      </c>
      <c r="E52" s="322">
        <v>0</v>
      </c>
      <c r="F52" s="322">
        <v>0</v>
      </c>
      <c r="G52" s="322">
        <v>0</v>
      </c>
      <c r="H52" s="323">
        <f t="shared" si="0"/>
        <v>2530031.04</v>
      </c>
    </row>
    <row r="53" spans="1:8">
      <c r="A53" s="187">
        <v>586</v>
      </c>
      <c r="B53" s="187">
        <v>1</v>
      </c>
      <c r="C53" s="188" t="s">
        <v>172</v>
      </c>
      <c r="D53" s="322">
        <v>0</v>
      </c>
      <c r="E53" s="322">
        <v>0</v>
      </c>
      <c r="F53" s="322">
        <v>0</v>
      </c>
      <c r="G53" s="322">
        <v>5572066.5899999999</v>
      </c>
      <c r="H53" s="323">
        <f t="shared" si="0"/>
        <v>5572066.5899999999</v>
      </c>
    </row>
    <row r="54" spans="1:8">
      <c r="A54" s="187">
        <v>591</v>
      </c>
      <c r="B54" s="187">
        <v>1</v>
      </c>
      <c r="C54" s="188" t="s">
        <v>670</v>
      </c>
      <c r="D54" s="322">
        <v>0</v>
      </c>
      <c r="E54" s="322">
        <v>0</v>
      </c>
      <c r="F54" s="322">
        <v>0</v>
      </c>
      <c r="G54" s="322">
        <v>4639505.0999999996</v>
      </c>
      <c r="H54" s="323">
        <f t="shared" si="0"/>
        <v>4639505.0999999996</v>
      </c>
    </row>
    <row r="55" spans="1:8">
      <c r="A55" s="187">
        <v>594</v>
      </c>
      <c r="B55" s="187">
        <v>1</v>
      </c>
      <c r="C55" s="188" t="s">
        <v>88</v>
      </c>
      <c r="D55" s="322">
        <v>0</v>
      </c>
      <c r="E55" s="322">
        <v>0</v>
      </c>
      <c r="F55" s="322">
        <v>0</v>
      </c>
      <c r="G55" s="322">
        <v>5654173.4199999999</v>
      </c>
      <c r="H55" s="323">
        <f t="shared" si="0"/>
        <v>5654173.4199999999</v>
      </c>
    </row>
    <row r="56" spans="1:8">
      <c r="A56" s="187">
        <v>601</v>
      </c>
      <c r="B56" s="187">
        <v>1</v>
      </c>
      <c r="C56" s="188" t="s">
        <v>1453</v>
      </c>
      <c r="D56" s="322">
        <v>0</v>
      </c>
      <c r="E56" s="322">
        <v>0</v>
      </c>
      <c r="F56" s="322">
        <v>0</v>
      </c>
      <c r="G56" s="322">
        <v>115284</v>
      </c>
      <c r="H56" s="323">
        <f t="shared" si="0"/>
        <v>115284</v>
      </c>
    </row>
    <row r="57" spans="1:8">
      <c r="A57" s="187">
        <v>633</v>
      </c>
      <c r="B57" s="187">
        <v>1</v>
      </c>
      <c r="C57" s="188" t="s">
        <v>173</v>
      </c>
      <c r="D57" s="322">
        <v>0</v>
      </c>
      <c r="E57" s="322">
        <v>0</v>
      </c>
      <c r="F57" s="322">
        <v>0</v>
      </c>
      <c r="G57" s="322">
        <v>1357054.74</v>
      </c>
      <c r="H57" s="323">
        <f t="shared" si="0"/>
        <v>1357054.74</v>
      </c>
    </row>
    <row r="58" spans="1:8">
      <c r="A58" s="187">
        <v>660</v>
      </c>
      <c r="B58" s="187">
        <v>1</v>
      </c>
      <c r="C58" s="188" t="s">
        <v>176</v>
      </c>
      <c r="D58" s="322">
        <v>10000</v>
      </c>
      <c r="E58" s="322">
        <v>0</v>
      </c>
      <c r="F58" s="322">
        <v>0</v>
      </c>
      <c r="G58" s="322">
        <v>0</v>
      </c>
      <c r="H58" s="323">
        <f t="shared" si="0"/>
        <v>10000</v>
      </c>
    </row>
    <row r="59" spans="1:8">
      <c r="A59" s="187">
        <v>681</v>
      </c>
      <c r="B59" s="187">
        <v>1</v>
      </c>
      <c r="C59" s="188" t="s">
        <v>180</v>
      </c>
      <c r="D59" s="322">
        <v>783137.6</v>
      </c>
      <c r="E59" s="322">
        <v>0</v>
      </c>
      <c r="F59" s="322">
        <v>0</v>
      </c>
      <c r="G59" s="322">
        <v>2911761.1</v>
      </c>
      <c r="H59" s="323">
        <f t="shared" si="0"/>
        <v>3694898.7</v>
      </c>
    </row>
    <row r="60" spans="1:8">
      <c r="A60" s="187">
        <v>683</v>
      </c>
      <c r="B60" s="187">
        <v>1</v>
      </c>
      <c r="C60" s="188" t="s">
        <v>1247</v>
      </c>
      <c r="D60" s="322">
        <v>0</v>
      </c>
      <c r="E60" s="322">
        <v>0</v>
      </c>
      <c r="F60" s="322">
        <v>0</v>
      </c>
      <c r="G60" s="322">
        <v>1662</v>
      </c>
      <c r="H60" s="323">
        <f t="shared" si="0"/>
        <v>1662</v>
      </c>
    </row>
    <row r="61" spans="1:8">
      <c r="A61" s="187">
        <v>867</v>
      </c>
      <c r="B61" s="187">
        <v>1</v>
      </c>
      <c r="C61" s="188" t="s">
        <v>189</v>
      </c>
      <c r="D61" s="322">
        <v>0</v>
      </c>
      <c r="E61" s="322">
        <v>0</v>
      </c>
      <c r="F61" s="322">
        <v>0</v>
      </c>
      <c r="G61" s="322">
        <v>1387493.63</v>
      </c>
      <c r="H61" s="323">
        <f t="shared" si="0"/>
        <v>1387493.63</v>
      </c>
    </row>
    <row r="62" spans="1:8">
      <c r="A62" s="366"/>
      <c r="B62" s="366"/>
      <c r="C62" s="367"/>
      <c r="D62" s="324"/>
      <c r="E62" s="324"/>
      <c r="F62" s="324"/>
      <c r="G62" s="324"/>
      <c r="H62" s="325"/>
    </row>
    <row r="63" spans="1:8">
      <c r="C63" s="147" t="s">
        <v>554</v>
      </c>
      <c r="D63" s="341">
        <f>+SUBTOTAL(9,D8:D61)</f>
        <v>97671102.370000005</v>
      </c>
      <c r="E63" s="341">
        <f>+SUBTOTAL(9,E8:E61)</f>
        <v>0</v>
      </c>
      <c r="F63" s="341">
        <f>+SUBTOTAL(9,F8:F61)</f>
        <v>1970944.7</v>
      </c>
      <c r="G63" s="341">
        <f>+SUBTOTAL(9,G8:G61)</f>
        <v>507378203.03999996</v>
      </c>
      <c r="H63" s="341">
        <f>+SUBTOTAL(9,H8:H61)</f>
        <v>607020250.11000013</v>
      </c>
    </row>
    <row r="65" spans="1:1" ht="15.75">
      <c r="A65" s="156"/>
    </row>
  </sheetData>
  <autoFilter ref="A7:H61"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61"/>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16384" width="11.42578125" style="166"/>
  </cols>
  <sheetData>
    <row r="1" spans="1:6">
      <c r="A1" s="162" t="s">
        <v>680</v>
      </c>
    </row>
    <row r="2" spans="1:6" ht="15.75">
      <c r="A2" s="162" t="s">
        <v>671</v>
      </c>
    </row>
    <row r="3" spans="1:6">
      <c r="A3" s="162" t="str">
        <f>+'CUT MN'!A3</f>
        <v>CORRESPONDIENTE AL PERIODO DE ENERO DE 2025</v>
      </c>
    </row>
    <row r="4" spans="1:6">
      <c r="A4" s="167" t="str">
        <f>+'CUT MN'!A4</f>
        <v>ACTUALIZADO AL : 6 de febrero de 2025 Hrs. 14:00</v>
      </c>
    </row>
    <row r="6" spans="1:6" s="172" customFormat="1" ht="30">
      <c r="A6" s="168" t="s">
        <v>681</v>
      </c>
      <c r="B6" s="168" t="s">
        <v>682</v>
      </c>
      <c r="C6" s="169" t="s">
        <v>683</v>
      </c>
      <c r="D6" s="170" t="s">
        <v>35</v>
      </c>
      <c r="E6" s="169" t="s">
        <v>684</v>
      </c>
      <c r="F6" s="171" t="s">
        <v>685</v>
      </c>
    </row>
    <row r="7" spans="1:6" ht="33">
      <c r="A7" s="309" t="s">
        <v>3836</v>
      </c>
      <c r="B7" s="310" t="s">
        <v>3837</v>
      </c>
      <c r="C7" s="311">
        <v>16</v>
      </c>
      <c r="D7" s="312" t="s">
        <v>40</v>
      </c>
      <c r="E7" s="313">
        <v>2</v>
      </c>
      <c r="F7" s="314">
        <v>3805</v>
      </c>
    </row>
    <row r="8" spans="1:6" ht="33">
      <c r="A8" s="309" t="s">
        <v>3838</v>
      </c>
      <c r="B8" s="310" t="s">
        <v>3839</v>
      </c>
      <c r="C8" s="311">
        <v>16</v>
      </c>
      <c r="D8" s="312" t="s">
        <v>40</v>
      </c>
      <c r="E8" s="313">
        <v>3</v>
      </c>
      <c r="F8" s="314">
        <v>217660</v>
      </c>
    </row>
    <row r="9" spans="1:6" ht="16.5">
      <c r="A9" s="309" t="s">
        <v>3840</v>
      </c>
      <c r="B9" s="310" t="s">
        <v>3841</v>
      </c>
      <c r="C9" s="311">
        <v>16</v>
      </c>
      <c r="D9" s="312" t="s">
        <v>40</v>
      </c>
      <c r="E9" s="313">
        <v>4</v>
      </c>
      <c r="F9" s="314">
        <v>73710</v>
      </c>
    </row>
    <row r="10" spans="1:6" ht="33">
      <c r="A10" s="309" t="s">
        <v>1483</v>
      </c>
      <c r="B10" s="310" t="s">
        <v>1576</v>
      </c>
      <c r="C10" s="311">
        <v>16</v>
      </c>
      <c r="D10" s="312" t="s">
        <v>40</v>
      </c>
      <c r="E10" s="313">
        <v>7</v>
      </c>
      <c r="F10" s="314">
        <v>6800</v>
      </c>
    </row>
    <row r="11" spans="1:6" ht="33">
      <c r="A11" s="309" t="s">
        <v>1481</v>
      </c>
      <c r="B11" s="310" t="s">
        <v>1482</v>
      </c>
      <c r="C11" s="311">
        <v>16</v>
      </c>
      <c r="D11" s="312" t="s">
        <v>40</v>
      </c>
      <c r="E11" s="313">
        <v>7</v>
      </c>
      <c r="F11" s="314">
        <v>55950</v>
      </c>
    </row>
    <row r="12" spans="1:6" ht="49.5">
      <c r="A12" s="309" t="s">
        <v>1484</v>
      </c>
      <c r="B12" s="310" t="s">
        <v>1485</v>
      </c>
      <c r="C12" s="311">
        <v>16</v>
      </c>
      <c r="D12" s="312" t="s">
        <v>40</v>
      </c>
      <c r="E12" s="313">
        <v>10</v>
      </c>
      <c r="F12" s="314">
        <v>86135</v>
      </c>
    </row>
    <row r="13" spans="1:6" ht="49.5">
      <c r="A13" s="309" t="s">
        <v>3842</v>
      </c>
      <c r="B13" s="310" t="s">
        <v>3843</v>
      </c>
      <c r="C13" s="311">
        <v>16</v>
      </c>
      <c r="D13" s="312" t="s">
        <v>40</v>
      </c>
      <c r="E13" s="313">
        <v>11</v>
      </c>
      <c r="F13" s="314">
        <v>163185</v>
      </c>
    </row>
    <row r="14" spans="1:6" ht="49.5">
      <c r="A14" s="309" t="s">
        <v>3844</v>
      </c>
      <c r="B14" s="310" t="s">
        <v>3845</v>
      </c>
      <c r="C14" s="311">
        <v>16</v>
      </c>
      <c r="D14" s="312" t="s">
        <v>40</v>
      </c>
      <c r="E14" s="313">
        <v>12</v>
      </c>
      <c r="F14" s="314">
        <v>137545</v>
      </c>
    </row>
    <row r="15" spans="1:6" ht="49.5">
      <c r="A15" s="309" t="s">
        <v>3846</v>
      </c>
      <c r="B15" s="310" t="s">
        <v>3847</v>
      </c>
      <c r="C15" s="311">
        <v>16</v>
      </c>
      <c r="D15" s="312" t="s">
        <v>40</v>
      </c>
      <c r="E15" s="313">
        <v>13</v>
      </c>
      <c r="F15" s="314">
        <v>15480</v>
      </c>
    </row>
    <row r="16" spans="1:6" ht="33">
      <c r="A16" s="309" t="s">
        <v>1486</v>
      </c>
      <c r="B16" s="310" t="s">
        <v>1487</v>
      </c>
      <c r="C16" s="311">
        <v>16</v>
      </c>
      <c r="D16" s="312" t="s">
        <v>40</v>
      </c>
      <c r="E16" s="313">
        <v>14</v>
      </c>
      <c r="F16" s="314">
        <v>67590</v>
      </c>
    </row>
    <row r="17" spans="1:6" ht="33">
      <c r="A17" s="309" t="s">
        <v>1582</v>
      </c>
      <c r="B17" s="310" t="s">
        <v>1583</v>
      </c>
      <c r="C17" s="311">
        <v>16</v>
      </c>
      <c r="D17" s="312" t="s">
        <v>40</v>
      </c>
      <c r="E17" s="313">
        <v>15</v>
      </c>
      <c r="F17" s="314">
        <v>224036</v>
      </c>
    </row>
    <row r="18" spans="1:6" ht="33">
      <c r="A18" s="309" t="s">
        <v>3848</v>
      </c>
      <c r="B18" s="310" t="s">
        <v>3849</v>
      </c>
      <c r="C18" s="311">
        <v>16</v>
      </c>
      <c r="D18" s="312" t="s">
        <v>40</v>
      </c>
      <c r="E18" s="313">
        <v>16</v>
      </c>
      <c r="F18" s="314">
        <v>169333.8</v>
      </c>
    </row>
    <row r="19" spans="1:6" ht="33">
      <c r="A19" s="309" t="s">
        <v>3850</v>
      </c>
      <c r="B19" s="310" t="s">
        <v>3851</v>
      </c>
      <c r="C19" s="311">
        <v>16</v>
      </c>
      <c r="D19" s="312" t="s">
        <v>40</v>
      </c>
      <c r="E19" s="313">
        <v>17</v>
      </c>
      <c r="F19" s="314">
        <v>210745</v>
      </c>
    </row>
    <row r="20" spans="1:6" ht="99">
      <c r="A20" s="309" t="s">
        <v>3852</v>
      </c>
      <c r="B20" s="310" t="s">
        <v>3853</v>
      </c>
      <c r="C20" s="311">
        <v>16</v>
      </c>
      <c r="D20" s="312" t="s">
        <v>40</v>
      </c>
      <c r="E20" s="313">
        <v>18</v>
      </c>
      <c r="F20" s="314">
        <v>79885</v>
      </c>
    </row>
    <row r="21" spans="1:6" ht="16.5">
      <c r="A21" s="309" t="s">
        <v>3854</v>
      </c>
      <c r="B21" s="310" t="s">
        <v>3855</v>
      </c>
      <c r="C21" s="311">
        <v>16</v>
      </c>
      <c r="D21" s="312" t="s">
        <v>40</v>
      </c>
      <c r="E21" s="313">
        <v>19</v>
      </c>
      <c r="F21" s="314">
        <v>73565.5</v>
      </c>
    </row>
    <row r="22" spans="1:6" ht="16.5">
      <c r="A22" s="309" t="s">
        <v>3856</v>
      </c>
      <c r="B22" s="310" t="s">
        <v>3857</v>
      </c>
      <c r="C22" s="311">
        <v>16</v>
      </c>
      <c r="D22" s="312" t="s">
        <v>40</v>
      </c>
      <c r="E22" s="313">
        <v>20</v>
      </c>
      <c r="F22" s="314">
        <v>74870</v>
      </c>
    </row>
    <row r="23" spans="1:6" ht="33">
      <c r="A23" s="309" t="s">
        <v>1488</v>
      </c>
      <c r="B23" s="310" t="s">
        <v>1577</v>
      </c>
      <c r="C23" s="311">
        <v>16</v>
      </c>
      <c r="D23" s="312" t="s">
        <v>40</v>
      </c>
      <c r="E23" s="313">
        <v>22</v>
      </c>
      <c r="F23" s="314">
        <v>95795</v>
      </c>
    </row>
    <row r="24" spans="1:6" ht="33">
      <c r="A24" s="309" t="s">
        <v>3858</v>
      </c>
      <c r="B24" s="310" t="s">
        <v>3859</v>
      </c>
      <c r="C24" s="311">
        <v>16</v>
      </c>
      <c r="D24" s="312" t="s">
        <v>40</v>
      </c>
      <c r="E24" s="313">
        <v>23</v>
      </c>
      <c r="F24" s="314">
        <v>64120</v>
      </c>
    </row>
    <row r="25" spans="1:6" ht="33">
      <c r="A25" s="309" t="s">
        <v>1585</v>
      </c>
      <c r="B25" s="310" t="s">
        <v>1586</v>
      </c>
      <c r="C25" s="311">
        <v>16</v>
      </c>
      <c r="D25" s="312" t="s">
        <v>40</v>
      </c>
      <c r="E25" s="313">
        <v>25</v>
      </c>
      <c r="F25" s="314">
        <v>3642</v>
      </c>
    </row>
    <row r="26" spans="1:6" ht="33">
      <c r="A26" s="309" t="s">
        <v>1564</v>
      </c>
      <c r="B26" s="310" t="s">
        <v>1565</v>
      </c>
      <c r="C26" s="311">
        <v>16</v>
      </c>
      <c r="D26" s="312" t="s">
        <v>40</v>
      </c>
      <c r="E26" s="313">
        <v>26</v>
      </c>
      <c r="F26" s="314">
        <v>178755</v>
      </c>
    </row>
    <row r="27" spans="1:6" ht="16.5">
      <c r="A27" s="309" t="s">
        <v>3860</v>
      </c>
      <c r="B27" s="310" t="s">
        <v>3861</v>
      </c>
      <c r="C27" s="311">
        <v>16</v>
      </c>
      <c r="D27" s="312" t="s">
        <v>40</v>
      </c>
      <c r="E27" s="313">
        <v>27</v>
      </c>
      <c r="F27" s="314">
        <v>95875</v>
      </c>
    </row>
    <row r="28" spans="1:6" ht="66">
      <c r="A28" s="309" t="s">
        <v>3862</v>
      </c>
      <c r="B28" s="310" t="s">
        <v>3863</v>
      </c>
      <c r="C28" s="311">
        <v>16</v>
      </c>
      <c r="D28" s="312" t="s">
        <v>40</v>
      </c>
      <c r="E28" s="313">
        <v>28</v>
      </c>
      <c r="F28" s="314">
        <v>78410</v>
      </c>
    </row>
    <row r="29" spans="1:6" ht="49.5">
      <c r="A29" s="309" t="s">
        <v>3864</v>
      </c>
      <c r="B29" s="310" t="s">
        <v>3865</v>
      </c>
      <c r="C29" s="311">
        <v>16</v>
      </c>
      <c r="D29" s="312" t="s">
        <v>40</v>
      </c>
      <c r="E29" s="313">
        <v>29</v>
      </c>
      <c r="F29" s="314">
        <v>235890</v>
      </c>
    </row>
    <row r="30" spans="1:6" ht="49.5">
      <c r="A30" s="309" t="s">
        <v>3866</v>
      </c>
      <c r="B30" s="310" t="s">
        <v>3867</v>
      </c>
      <c r="C30" s="311">
        <v>16</v>
      </c>
      <c r="D30" s="312" t="s">
        <v>40</v>
      </c>
      <c r="E30" s="313">
        <v>30</v>
      </c>
      <c r="F30" s="314">
        <v>179380</v>
      </c>
    </row>
    <row r="31" spans="1:6" ht="33">
      <c r="A31" s="309" t="s">
        <v>1594</v>
      </c>
      <c r="B31" s="310" t="s">
        <v>1595</v>
      </c>
      <c r="C31" s="311">
        <v>16</v>
      </c>
      <c r="D31" s="312" t="s">
        <v>40</v>
      </c>
      <c r="E31" s="313">
        <v>31</v>
      </c>
      <c r="F31" s="314">
        <v>112026</v>
      </c>
    </row>
    <row r="32" spans="1:6" ht="33">
      <c r="A32" s="309" t="s">
        <v>1587</v>
      </c>
      <c r="B32" s="310" t="s">
        <v>1588</v>
      </c>
      <c r="C32" s="311">
        <v>46</v>
      </c>
      <c r="D32" s="312" t="s">
        <v>1367</v>
      </c>
      <c r="E32" s="313">
        <v>2</v>
      </c>
      <c r="F32" s="314">
        <v>3340</v>
      </c>
    </row>
    <row r="33" spans="1:6" ht="49.5">
      <c r="A33" s="309" t="s">
        <v>1489</v>
      </c>
      <c r="B33" s="310" t="s">
        <v>1490</v>
      </c>
      <c r="C33" s="311">
        <v>46</v>
      </c>
      <c r="D33" s="312" t="s">
        <v>1367</v>
      </c>
      <c r="E33" s="313">
        <v>2</v>
      </c>
      <c r="F33" s="314">
        <v>13061907.600000003</v>
      </c>
    </row>
    <row r="34" spans="1:6" ht="33">
      <c r="A34" s="309" t="s">
        <v>3868</v>
      </c>
      <c r="B34" s="310" t="s">
        <v>3869</v>
      </c>
      <c r="C34" s="311">
        <v>46</v>
      </c>
      <c r="D34" s="312" t="s">
        <v>1367</v>
      </c>
      <c r="E34" s="313">
        <v>11</v>
      </c>
      <c r="F34" s="314">
        <v>4850</v>
      </c>
    </row>
    <row r="35" spans="1:6" ht="33">
      <c r="A35" s="309" t="s">
        <v>3870</v>
      </c>
      <c r="B35" s="310" t="s">
        <v>3871</v>
      </c>
      <c r="C35" s="311">
        <v>70</v>
      </c>
      <c r="D35" s="312" t="s">
        <v>47</v>
      </c>
      <c r="E35" s="313">
        <v>1</v>
      </c>
      <c r="F35" s="314">
        <v>138252.34</v>
      </c>
    </row>
    <row r="36" spans="1:6" ht="33">
      <c r="A36" s="309" t="s">
        <v>3872</v>
      </c>
      <c r="B36" s="310" t="s">
        <v>3873</v>
      </c>
      <c r="C36" s="311">
        <v>70</v>
      </c>
      <c r="D36" s="312" t="s">
        <v>47</v>
      </c>
      <c r="E36" s="313">
        <v>1</v>
      </c>
      <c r="F36" s="314">
        <v>124338</v>
      </c>
    </row>
    <row r="37" spans="1:6" ht="49.5">
      <c r="A37" s="309" t="s">
        <v>1491</v>
      </c>
      <c r="B37" s="310" t="s">
        <v>1514</v>
      </c>
      <c r="C37" s="311" t="s">
        <v>541</v>
      </c>
      <c r="D37" s="312" t="s">
        <v>590</v>
      </c>
      <c r="E37" s="313">
        <v>2</v>
      </c>
      <c r="F37" s="314">
        <v>16051.769999999999</v>
      </c>
    </row>
    <row r="38" spans="1:6" ht="49.5">
      <c r="A38" s="309" t="s">
        <v>1492</v>
      </c>
      <c r="B38" s="310" t="s">
        <v>1493</v>
      </c>
      <c r="C38" s="311" t="s">
        <v>541</v>
      </c>
      <c r="D38" s="312" t="s">
        <v>590</v>
      </c>
      <c r="E38" s="313">
        <v>2</v>
      </c>
      <c r="F38" s="314">
        <v>530041.01</v>
      </c>
    </row>
    <row r="39" spans="1:6" ht="33">
      <c r="A39" s="309" t="s">
        <v>1578</v>
      </c>
      <c r="B39" s="310" t="s">
        <v>1579</v>
      </c>
      <c r="C39" s="311">
        <v>132</v>
      </c>
      <c r="D39" s="312" t="s">
        <v>59</v>
      </c>
      <c r="E39" s="313">
        <v>1</v>
      </c>
      <c r="F39" s="314">
        <v>54939727.210000001</v>
      </c>
    </row>
    <row r="40" spans="1:6" ht="33">
      <c r="A40" s="309" t="s">
        <v>3874</v>
      </c>
      <c r="B40" s="310" t="s">
        <v>3875</v>
      </c>
      <c r="C40" s="311">
        <v>132</v>
      </c>
      <c r="D40" s="312" t="s">
        <v>59</v>
      </c>
      <c r="E40" s="313">
        <v>3</v>
      </c>
      <c r="F40" s="314">
        <v>207120</v>
      </c>
    </row>
    <row r="41" spans="1:6" ht="33">
      <c r="A41" s="309" t="s">
        <v>1494</v>
      </c>
      <c r="B41" s="310" t="s">
        <v>1495</v>
      </c>
      <c r="C41" s="311">
        <v>137</v>
      </c>
      <c r="D41" s="312" t="s">
        <v>62</v>
      </c>
      <c r="E41" s="313">
        <v>1</v>
      </c>
      <c r="F41" s="314">
        <v>285101</v>
      </c>
    </row>
    <row r="42" spans="1:6" ht="49.5">
      <c r="A42" s="309" t="s">
        <v>1496</v>
      </c>
      <c r="B42" s="310" t="s">
        <v>1515</v>
      </c>
      <c r="C42" s="311">
        <v>155</v>
      </c>
      <c r="D42" s="312" t="s">
        <v>75</v>
      </c>
      <c r="E42" s="313">
        <v>1</v>
      </c>
      <c r="F42" s="314">
        <v>3150905</v>
      </c>
    </row>
    <row r="43" spans="1:6" ht="33">
      <c r="A43" s="309" t="s">
        <v>1497</v>
      </c>
      <c r="B43" s="310" t="s">
        <v>1516</v>
      </c>
      <c r="C43" s="311">
        <v>155</v>
      </c>
      <c r="D43" s="312" t="s">
        <v>75</v>
      </c>
      <c r="E43" s="313">
        <v>1</v>
      </c>
      <c r="F43" s="314">
        <v>1443690</v>
      </c>
    </row>
    <row r="44" spans="1:6" ht="33">
      <c r="A44" s="309" t="s">
        <v>3876</v>
      </c>
      <c r="B44" s="310" t="s">
        <v>3877</v>
      </c>
      <c r="C44" s="311">
        <v>287</v>
      </c>
      <c r="D44" s="312" t="s">
        <v>116</v>
      </c>
      <c r="E44" s="313">
        <v>10</v>
      </c>
      <c r="F44" s="314">
        <v>40</v>
      </c>
    </row>
    <row r="45" spans="1:6" ht="33">
      <c r="A45" s="309" t="s">
        <v>3878</v>
      </c>
      <c r="B45" s="310" t="s">
        <v>3879</v>
      </c>
      <c r="C45" s="311">
        <v>287</v>
      </c>
      <c r="D45" s="312" t="s">
        <v>116</v>
      </c>
      <c r="E45" s="313">
        <v>10</v>
      </c>
      <c r="F45" s="314">
        <v>17330.55</v>
      </c>
    </row>
    <row r="46" spans="1:6" ht="33">
      <c r="A46" s="309" t="s">
        <v>1517</v>
      </c>
      <c r="B46" s="310" t="s">
        <v>1518</v>
      </c>
      <c r="C46" s="311">
        <v>311</v>
      </c>
      <c r="D46" s="312" t="s">
        <v>132</v>
      </c>
      <c r="E46" s="313">
        <v>1</v>
      </c>
      <c r="F46" s="314">
        <v>200000</v>
      </c>
    </row>
    <row r="47" spans="1:6" ht="33">
      <c r="A47" s="309" t="s">
        <v>3880</v>
      </c>
      <c r="B47" s="310" t="s">
        <v>3881</v>
      </c>
      <c r="C47" s="311">
        <v>311</v>
      </c>
      <c r="D47" s="312" t="s">
        <v>132</v>
      </c>
      <c r="E47" s="313">
        <v>1</v>
      </c>
      <c r="F47" s="314">
        <v>3700</v>
      </c>
    </row>
    <row r="48" spans="1:6" ht="49.5">
      <c r="A48" s="309" t="s">
        <v>3882</v>
      </c>
      <c r="B48" s="310" t="s">
        <v>3883</v>
      </c>
      <c r="C48" s="311">
        <v>313</v>
      </c>
      <c r="D48" s="312" t="s">
        <v>134</v>
      </c>
      <c r="E48" s="313">
        <v>1</v>
      </c>
      <c r="F48" s="314">
        <v>8062478.1100000003</v>
      </c>
    </row>
    <row r="49" spans="1:6" ht="33">
      <c r="A49" s="309" t="s">
        <v>3884</v>
      </c>
      <c r="B49" s="310" t="s">
        <v>3885</v>
      </c>
      <c r="C49" s="311">
        <v>340</v>
      </c>
      <c r="D49" s="312" t="s">
        <v>136</v>
      </c>
      <c r="E49" s="313">
        <v>1</v>
      </c>
      <c r="F49" s="314">
        <v>1835147</v>
      </c>
    </row>
    <row r="50" spans="1:6" ht="33">
      <c r="A50" s="309" t="s">
        <v>3886</v>
      </c>
      <c r="B50" s="310" t="s">
        <v>3887</v>
      </c>
      <c r="C50" s="311">
        <v>385</v>
      </c>
      <c r="D50" s="312" t="s">
        <v>688</v>
      </c>
      <c r="E50" s="313">
        <v>1</v>
      </c>
      <c r="F50" s="314">
        <v>147191.69</v>
      </c>
    </row>
    <row r="51" spans="1:6" ht="16.5">
      <c r="A51" s="309" t="s">
        <v>1631</v>
      </c>
      <c r="B51" s="310" t="s">
        <v>1632</v>
      </c>
      <c r="C51" s="311">
        <v>526</v>
      </c>
      <c r="D51" s="312" t="s">
        <v>1262</v>
      </c>
      <c r="E51" s="313">
        <v>1</v>
      </c>
      <c r="F51" s="314">
        <v>388742.88</v>
      </c>
    </row>
    <row r="52" spans="1:6" ht="33">
      <c r="A52" s="309" t="s">
        <v>1499</v>
      </c>
      <c r="B52" s="310" t="s">
        <v>1580</v>
      </c>
      <c r="C52" s="311">
        <v>572</v>
      </c>
      <c r="D52" s="312" t="s">
        <v>166</v>
      </c>
      <c r="E52" s="313">
        <v>1</v>
      </c>
      <c r="F52" s="314">
        <v>6815254.7599999951</v>
      </c>
    </row>
    <row r="53" spans="1:6" ht="33">
      <c r="A53" s="309" t="s">
        <v>3888</v>
      </c>
      <c r="B53" s="310" t="s">
        <v>3889</v>
      </c>
      <c r="C53" s="311">
        <v>572</v>
      </c>
      <c r="D53" s="312" t="s">
        <v>166</v>
      </c>
      <c r="E53" s="313">
        <v>1</v>
      </c>
      <c r="F53" s="314">
        <v>381762.66000000009</v>
      </c>
    </row>
    <row r="54" spans="1:6" ht="33">
      <c r="A54" s="309" t="s">
        <v>1498</v>
      </c>
      <c r="B54" s="310" t="s">
        <v>1519</v>
      </c>
      <c r="C54" s="311">
        <v>572</v>
      </c>
      <c r="D54" s="312" t="s">
        <v>166</v>
      </c>
      <c r="E54" s="313">
        <v>1</v>
      </c>
      <c r="F54" s="314">
        <v>145233.29999999999</v>
      </c>
    </row>
    <row r="55" spans="1:6" ht="33">
      <c r="A55" s="309" t="s">
        <v>1500</v>
      </c>
      <c r="B55" s="310" t="s">
        <v>1520</v>
      </c>
      <c r="C55" s="311">
        <v>572</v>
      </c>
      <c r="D55" s="312" t="s">
        <v>166</v>
      </c>
      <c r="E55" s="313">
        <v>1</v>
      </c>
      <c r="F55" s="314">
        <v>2736589.4499999993</v>
      </c>
    </row>
    <row r="56" spans="1:6" ht="33">
      <c r="A56" s="309" t="s">
        <v>1573</v>
      </c>
      <c r="B56" s="310" t="s">
        <v>1574</v>
      </c>
      <c r="C56" s="311">
        <v>572</v>
      </c>
      <c r="D56" s="312" t="s">
        <v>166</v>
      </c>
      <c r="E56" s="313">
        <v>1</v>
      </c>
      <c r="F56" s="314">
        <v>12678892.359999999</v>
      </c>
    </row>
    <row r="57" spans="1:6" ht="33">
      <c r="A57" s="309" t="s">
        <v>1501</v>
      </c>
      <c r="B57" s="310" t="s">
        <v>1521</v>
      </c>
      <c r="C57" s="311">
        <v>598</v>
      </c>
      <c r="D57" s="312" t="s">
        <v>668</v>
      </c>
      <c r="E57" s="313">
        <v>1</v>
      </c>
      <c r="F57" s="314">
        <v>7631460.0999999996</v>
      </c>
    </row>
    <row r="58" spans="1:6">
      <c r="A58" s="164"/>
      <c r="C58" s="189"/>
      <c r="F58" s="190"/>
    </row>
    <row r="59" spans="1:6" ht="16.5" thickBot="1">
      <c r="D59" s="469" t="s">
        <v>1257</v>
      </c>
      <c r="E59" s="469"/>
      <c r="F59" s="175">
        <f>+SUBTOTAL(9,F7:F57)</f>
        <v>117653335.08999997</v>
      </c>
    </row>
    <row r="60" spans="1:6" ht="15.75" thickTop="1"/>
    <row r="61" spans="1:6" ht="7.5" customHeight="1"/>
  </sheetData>
  <autoFilter ref="A6:F57" xr:uid="{00000000-0009-0000-0000-000009000000}"/>
  <mergeCells count="1">
    <mergeCell ref="D59:E59"/>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DE 2025</v>
      </c>
    </row>
    <row r="4" spans="1:7">
      <c r="A4" s="167" t="str">
        <f>+'CUT MN'!A4</f>
        <v>ACTUALIZADO AL : 6 de febrero de 2025 Hrs. 14:00</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288"/>
      <c r="F8" s="190"/>
      <c r="G8" s="289"/>
    </row>
    <row r="9" spans="1:7">
      <c r="A9" s="164"/>
      <c r="C9" s="189"/>
      <c r="F9" s="190"/>
    </row>
    <row r="10" spans="1:7" ht="16.5" thickBot="1">
      <c r="D10" s="469" t="s">
        <v>1256</v>
      </c>
      <c r="E10" s="469"/>
      <c r="F10" s="175">
        <f>+SUBTOTAL(9,F7:F7)</f>
        <v>0</v>
      </c>
      <c r="G10" s="175">
        <f>+SUBTOTAL(9,G7:G7)</f>
        <v>0</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4"/>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680</v>
      </c>
    </row>
    <row r="2" spans="1:6" ht="15.75">
      <c r="A2" s="162" t="s">
        <v>671</v>
      </c>
    </row>
    <row r="3" spans="1:6">
      <c r="A3" s="162" t="str">
        <f>+'CUT MN'!A3</f>
        <v>CORRESPONDIENTE AL PERIODO DE ENERO DE 2025</v>
      </c>
    </row>
    <row r="4" spans="1:6">
      <c r="A4" s="167" t="str">
        <f>+'CUT MN'!A4</f>
        <v>ACTUALIZADO AL : 6 de febrero de 2025 Hrs. 14:00</v>
      </c>
    </row>
    <row r="6" spans="1:6" s="172" customFormat="1" ht="30">
      <c r="A6" s="168" t="s">
        <v>681</v>
      </c>
      <c r="B6" s="168" t="s">
        <v>682</v>
      </c>
      <c r="C6" s="169" t="s">
        <v>683</v>
      </c>
      <c r="D6" s="170" t="s">
        <v>35</v>
      </c>
      <c r="E6" s="169" t="s">
        <v>684</v>
      </c>
      <c r="F6" s="171" t="s">
        <v>685</v>
      </c>
    </row>
    <row r="7" spans="1:6" ht="49.5">
      <c r="A7" s="309" t="s">
        <v>1502</v>
      </c>
      <c r="B7" s="310" t="s">
        <v>1522</v>
      </c>
      <c r="C7" s="311" t="s">
        <v>541</v>
      </c>
      <c r="D7" s="312" t="s">
        <v>590</v>
      </c>
      <c r="E7" s="313">
        <v>2</v>
      </c>
      <c r="F7" s="314">
        <v>183088038.53999999</v>
      </c>
    </row>
    <row r="8" spans="1:6" ht="49.5">
      <c r="A8" s="309" t="s">
        <v>3890</v>
      </c>
      <c r="B8" s="310" t="s">
        <v>3891</v>
      </c>
      <c r="C8" s="311" t="s">
        <v>541</v>
      </c>
      <c r="D8" s="312" t="s">
        <v>590</v>
      </c>
      <c r="E8" s="313">
        <v>2</v>
      </c>
      <c r="F8" s="314">
        <v>2123090.4900000002</v>
      </c>
    </row>
    <row r="9" spans="1:6" ht="49.5">
      <c r="A9" s="309" t="s">
        <v>3892</v>
      </c>
      <c r="B9" s="310" t="s">
        <v>3893</v>
      </c>
      <c r="C9" s="311" t="s">
        <v>541</v>
      </c>
      <c r="D9" s="312" t="s">
        <v>590</v>
      </c>
      <c r="E9" s="313">
        <v>2</v>
      </c>
      <c r="F9" s="314">
        <v>219593.36</v>
      </c>
    </row>
    <row r="10" spans="1:6" ht="33">
      <c r="A10" s="309" t="s">
        <v>3894</v>
      </c>
      <c r="B10" s="310" t="s">
        <v>3895</v>
      </c>
      <c r="C10" s="311">
        <v>290</v>
      </c>
      <c r="D10" s="312" t="s">
        <v>118</v>
      </c>
      <c r="E10" s="313">
        <v>1</v>
      </c>
      <c r="F10" s="314">
        <v>1429793.7300000002</v>
      </c>
    </row>
    <row r="11" spans="1:6">
      <c r="A11" s="164"/>
      <c r="C11" s="189"/>
      <c r="F11" s="190"/>
    </row>
    <row r="12" spans="1:6" ht="16.5" thickBot="1">
      <c r="D12" s="469" t="s">
        <v>1257</v>
      </c>
      <c r="E12" s="469"/>
      <c r="F12" s="175">
        <f>+SUBTOTAL(9,F7:F10)</f>
        <v>186860516.12</v>
      </c>
    </row>
    <row r="13" spans="1:6" ht="15.75" thickTop="1"/>
    <row r="14" spans="1:6" ht="7.5" customHeight="1"/>
  </sheetData>
  <autoFilter ref="A6:F10" xr:uid="{00000000-0009-0000-0000-000009000000}"/>
  <mergeCells count="1">
    <mergeCell ref="D12:E12"/>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DE 2025</v>
      </c>
    </row>
    <row r="4" spans="1:7">
      <c r="A4" s="167" t="str">
        <f>+'CUT MN'!A4</f>
        <v>ACTUALIZADO AL : 6 de febrero de 2025 Hrs. 14:00</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189"/>
      <c r="F8" s="190"/>
    </row>
    <row r="9" spans="1:7" ht="16.5" thickBot="1">
      <c r="D9" s="469" t="s">
        <v>1256</v>
      </c>
      <c r="E9" s="469"/>
      <c r="F9" s="175">
        <f>+SUBTOTAL(9,F7:F7)</f>
        <v>0</v>
      </c>
      <c r="G9" s="175">
        <f>+SUBTOTAL(9,G7:G7)</f>
        <v>0</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91"/>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ColWidth="11.42578125"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1397</v>
      </c>
      <c r="B2" s="115"/>
      <c r="C2" s="115"/>
      <c r="D2" s="115"/>
      <c r="E2" s="115"/>
      <c r="F2" s="115"/>
      <c r="G2" s="115"/>
      <c r="H2" s="112"/>
      <c r="I2" s="112"/>
      <c r="J2" s="73"/>
    </row>
    <row r="3" spans="1:10">
      <c r="A3" s="115" t="str">
        <f>+'CUT MN'!A3</f>
        <v>CORRESPONDIENTE AL PERIODO DE ENERO DE 2025</v>
      </c>
      <c r="B3" s="115"/>
      <c r="C3" s="115"/>
      <c r="D3" s="115"/>
      <c r="E3" s="115"/>
      <c r="F3" s="115"/>
      <c r="G3" s="115"/>
      <c r="H3" s="112"/>
      <c r="I3" s="112"/>
      <c r="J3" s="73"/>
    </row>
    <row r="4" spans="1:10">
      <c r="A4" s="65" t="str">
        <f>+'CUT MN'!A4</f>
        <v>ACTUALIZADO AL : 6 de febrero de 2025 Hrs. 14:00</v>
      </c>
      <c r="B4" s="62"/>
      <c r="C4" s="62"/>
      <c r="D4" s="75"/>
      <c r="E4" s="62"/>
      <c r="F4" s="62"/>
      <c r="G4" s="70"/>
      <c r="H4" s="112"/>
      <c r="I4" s="112"/>
      <c r="J4" s="73"/>
    </row>
    <row r="5" spans="1:10">
      <c r="A5" s="65"/>
      <c r="B5" s="62"/>
      <c r="C5" s="62"/>
      <c r="D5" s="75"/>
      <c r="E5" s="62"/>
      <c r="F5" s="62"/>
      <c r="G5" s="70"/>
      <c r="H5" s="112"/>
      <c r="I5" s="112"/>
      <c r="J5" s="73"/>
    </row>
    <row r="6" spans="1:10" ht="31.5" customHeight="1">
      <c r="A6" s="266" t="s">
        <v>653</v>
      </c>
      <c r="B6" s="264" t="s">
        <v>660</v>
      </c>
      <c r="C6" s="264" t="s">
        <v>650</v>
      </c>
      <c r="D6" s="264" t="s">
        <v>648</v>
      </c>
      <c r="E6" s="264" t="s">
        <v>649</v>
      </c>
      <c r="F6" s="264" t="s">
        <v>651</v>
      </c>
      <c r="G6" s="264" t="s">
        <v>652</v>
      </c>
      <c r="H6" s="265" t="s">
        <v>1287</v>
      </c>
      <c r="I6" s="264" t="s">
        <v>1288</v>
      </c>
      <c r="J6" s="264" t="s">
        <v>662</v>
      </c>
    </row>
    <row r="7" spans="1:10" ht="89.25">
      <c r="A7" s="191">
        <v>513</v>
      </c>
      <c r="B7" s="212" t="s">
        <v>160</v>
      </c>
      <c r="C7" s="213">
        <v>45660</v>
      </c>
      <c r="D7" s="191" t="s">
        <v>1720</v>
      </c>
      <c r="E7" s="191" t="s">
        <v>14</v>
      </c>
      <c r="F7" s="191">
        <v>22337</v>
      </c>
      <c r="G7" s="197" t="s">
        <v>2790</v>
      </c>
      <c r="H7" s="290">
        <v>68411.199999999997</v>
      </c>
      <c r="I7" s="290">
        <v>0</v>
      </c>
      <c r="J7" s="291" t="s">
        <v>1479</v>
      </c>
    </row>
    <row r="8" spans="1:10" ht="76.5">
      <c r="A8" s="191">
        <v>513</v>
      </c>
      <c r="B8" s="212" t="s">
        <v>160</v>
      </c>
      <c r="C8" s="213">
        <v>45660</v>
      </c>
      <c r="D8" s="191" t="s">
        <v>1721</v>
      </c>
      <c r="E8" s="191" t="s">
        <v>14</v>
      </c>
      <c r="F8" s="191">
        <v>22341</v>
      </c>
      <c r="G8" s="197" t="s">
        <v>2791</v>
      </c>
      <c r="H8" s="290">
        <v>363.36</v>
      </c>
      <c r="I8" s="290">
        <v>0</v>
      </c>
      <c r="J8" s="291" t="s">
        <v>1479</v>
      </c>
    </row>
    <row r="9" spans="1:10" ht="89.25">
      <c r="A9" s="191">
        <v>513</v>
      </c>
      <c r="B9" s="212" t="s">
        <v>160</v>
      </c>
      <c r="C9" s="213">
        <v>45660</v>
      </c>
      <c r="D9" s="191" t="s">
        <v>1722</v>
      </c>
      <c r="E9" s="191" t="s">
        <v>14</v>
      </c>
      <c r="F9" s="191">
        <v>22335</v>
      </c>
      <c r="G9" s="197" t="s">
        <v>2792</v>
      </c>
      <c r="H9" s="290">
        <v>68960</v>
      </c>
      <c r="I9" s="290">
        <v>0</v>
      </c>
      <c r="J9" s="291" t="s">
        <v>1479</v>
      </c>
    </row>
    <row r="10" spans="1:10" ht="76.5">
      <c r="A10" s="191">
        <v>513</v>
      </c>
      <c r="B10" s="212" t="s">
        <v>160</v>
      </c>
      <c r="C10" s="213">
        <v>45660</v>
      </c>
      <c r="D10" s="191" t="s">
        <v>1723</v>
      </c>
      <c r="E10" s="191" t="s">
        <v>14</v>
      </c>
      <c r="F10" s="191">
        <v>22344</v>
      </c>
      <c r="G10" s="197" t="s">
        <v>2793</v>
      </c>
      <c r="H10" s="290">
        <v>661.63</v>
      </c>
      <c r="I10" s="290">
        <v>0</v>
      </c>
      <c r="J10" s="291" t="s">
        <v>1479</v>
      </c>
    </row>
    <row r="11" spans="1:10" ht="76.5">
      <c r="A11" s="191">
        <v>513</v>
      </c>
      <c r="B11" s="212" t="s">
        <v>160</v>
      </c>
      <c r="C11" s="213">
        <v>45660</v>
      </c>
      <c r="D11" s="191" t="s">
        <v>1724</v>
      </c>
      <c r="E11" s="191" t="s">
        <v>14</v>
      </c>
      <c r="F11" s="191">
        <v>22343</v>
      </c>
      <c r="G11" s="197" t="s">
        <v>2794</v>
      </c>
      <c r="H11" s="290">
        <v>361.58</v>
      </c>
      <c r="I11" s="290">
        <v>0</v>
      </c>
      <c r="J11" s="291" t="s">
        <v>1479</v>
      </c>
    </row>
    <row r="12" spans="1:10" ht="76.5">
      <c r="A12" s="191">
        <v>513</v>
      </c>
      <c r="B12" s="212" t="s">
        <v>160</v>
      </c>
      <c r="C12" s="213">
        <v>45660</v>
      </c>
      <c r="D12" s="191" t="s">
        <v>1725</v>
      </c>
      <c r="E12" s="191" t="s">
        <v>14</v>
      </c>
      <c r="F12" s="191">
        <v>22339</v>
      </c>
      <c r="G12" s="197" t="s">
        <v>2795</v>
      </c>
      <c r="H12" s="290">
        <v>584.12</v>
      </c>
      <c r="I12" s="290">
        <v>0</v>
      </c>
      <c r="J12" s="291" t="s">
        <v>1479</v>
      </c>
    </row>
    <row r="13" spans="1:10" ht="76.5">
      <c r="A13" s="191">
        <v>513</v>
      </c>
      <c r="B13" s="212" t="s">
        <v>160</v>
      </c>
      <c r="C13" s="213">
        <v>45660</v>
      </c>
      <c r="D13" s="191" t="s">
        <v>1726</v>
      </c>
      <c r="E13" s="191" t="s">
        <v>14</v>
      </c>
      <c r="F13" s="191">
        <v>22340</v>
      </c>
      <c r="G13" s="197" t="s">
        <v>2796</v>
      </c>
      <c r="H13" s="290">
        <v>370.36</v>
      </c>
      <c r="I13" s="290">
        <v>0</v>
      </c>
      <c r="J13" s="291" t="s">
        <v>1479</v>
      </c>
    </row>
    <row r="14" spans="1:10" ht="76.5">
      <c r="A14" s="191">
        <v>513</v>
      </c>
      <c r="B14" s="212" t="s">
        <v>160</v>
      </c>
      <c r="C14" s="213">
        <v>45660</v>
      </c>
      <c r="D14" s="191" t="s">
        <v>1727</v>
      </c>
      <c r="E14" s="191" t="s">
        <v>14</v>
      </c>
      <c r="F14" s="191">
        <v>22342</v>
      </c>
      <c r="G14" s="197" t="s">
        <v>2797</v>
      </c>
      <c r="H14" s="290">
        <v>367.75</v>
      </c>
      <c r="I14" s="290">
        <v>0</v>
      </c>
      <c r="J14" s="291" t="s">
        <v>1479</v>
      </c>
    </row>
    <row r="15" spans="1:10" ht="76.5">
      <c r="A15" s="191">
        <v>578</v>
      </c>
      <c r="B15" s="212" t="s">
        <v>168</v>
      </c>
      <c r="C15" s="213">
        <v>45660</v>
      </c>
      <c r="D15" s="191" t="s">
        <v>1728</v>
      </c>
      <c r="E15" s="191" t="s">
        <v>14</v>
      </c>
      <c r="F15" s="191">
        <v>22347</v>
      </c>
      <c r="G15" s="197" t="s">
        <v>2798</v>
      </c>
      <c r="H15" s="290">
        <v>2349.4</v>
      </c>
      <c r="I15" s="290">
        <v>0</v>
      </c>
      <c r="J15" s="291" t="s">
        <v>1479</v>
      </c>
    </row>
    <row r="16" spans="1:10" ht="76.5">
      <c r="A16" s="191">
        <v>578</v>
      </c>
      <c r="B16" s="212" t="s">
        <v>168</v>
      </c>
      <c r="C16" s="213">
        <v>45660</v>
      </c>
      <c r="D16" s="191" t="s">
        <v>1729</v>
      </c>
      <c r="E16" s="191" t="s">
        <v>14</v>
      </c>
      <c r="F16" s="191">
        <v>22348</v>
      </c>
      <c r="G16" s="197" t="s">
        <v>2799</v>
      </c>
      <c r="H16" s="290">
        <v>4075.1</v>
      </c>
      <c r="I16" s="290">
        <v>0</v>
      </c>
      <c r="J16" s="291" t="s">
        <v>1479</v>
      </c>
    </row>
    <row r="17" spans="1:10" ht="76.5">
      <c r="A17" s="191">
        <v>578</v>
      </c>
      <c r="B17" s="212" t="s">
        <v>168</v>
      </c>
      <c r="C17" s="213">
        <v>45660</v>
      </c>
      <c r="D17" s="191" t="s">
        <v>1730</v>
      </c>
      <c r="E17" s="191" t="s">
        <v>14</v>
      </c>
      <c r="F17" s="191">
        <v>22349</v>
      </c>
      <c r="G17" s="197" t="s">
        <v>2800</v>
      </c>
      <c r="H17" s="290">
        <v>3931.04</v>
      </c>
      <c r="I17" s="290">
        <v>0</v>
      </c>
      <c r="J17" s="291" t="s">
        <v>1479</v>
      </c>
    </row>
    <row r="18" spans="1:10" ht="76.5">
      <c r="A18" s="191">
        <v>578</v>
      </c>
      <c r="B18" s="212" t="s">
        <v>168</v>
      </c>
      <c r="C18" s="213">
        <v>45660</v>
      </c>
      <c r="D18" s="191" t="s">
        <v>1731</v>
      </c>
      <c r="E18" s="191" t="s">
        <v>14</v>
      </c>
      <c r="F18" s="191">
        <v>22350</v>
      </c>
      <c r="G18" s="197" t="s">
        <v>2801</v>
      </c>
      <c r="H18" s="290">
        <v>4102.88</v>
      </c>
      <c r="I18" s="290">
        <v>0</v>
      </c>
      <c r="J18" s="291" t="s">
        <v>1479</v>
      </c>
    </row>
    <row r="19" spans="1:10" ht="63.75">
      <c r="A19" s="191">
        <v>578</v>
      </c>
      <c r="B19" s="212" t="s">
        <v>168</v>
      </c>
      <c r="C19" s="213">
        <v>45660</v>
      </c>
      <c r="D19" s="191" t="s">
        <v>1732</v>
      </c>
      <c r="E19" s="191" t="s">
        <v>14</v>
      </c>
      <c r="F19" s="191">
        <v>22336</v>
      </c>
      <c r="G19" s="197" t="s">
        <v>2802</v>
      </c>
      <c r="H19" s="290">
        <v>5435.65</v>
      </c>
      <c r="I19" s="290">
        <v>0</v>
      </c>
      <c r="J19" s="291" t="s">
        <v>1479</v>
      </c>
    </row>
    <row r="20" spans="1:10" ht="63.75">
      <c r="A20" s="191">
        <v>578</v>
      </c>
      <c r="B20" s="212" t="s">
        <v>168</v>
      </c>
      <c r="C20" s="213">
        <v>45660</v>
      </c>
      <c r="D20" s="191" t="s">
        <v>1733</v>
      </c>
      <c r="E20" s="191" t="s">
        <v>14</v>
      </c>
      <c r="F20" s="191">
        <v>22351</v>
      </c>
      <c r="G20" s="197" t="s">
        <v>2803</v>
      </c>
      <c r="H20" s="290">
        <v>2829.6</v>
      </c>
      <c r="I20" s="290">
        <v>0</v>
      </c>
      <c r="J20" s="291" t="s">
        <v>1479</v>
      </c>
    </row>
    <row r="21" spans="1:10" ht="76.5">
      <c r="A21" s="191">
        <v>578</v>
      </c>
      <c r="B21" s="212" t="s">
        <v>168</v>
      </c>
      <c r="C21" s="213">
        <v>45660</v>
      </c>
      <c r="D21" s="191" t="s">
        <v>1734</v>
      </c>
      <c r="E21" s="191" t="s">
        <v>14</v>
      </c>
      <c r="F21" s="191">
        <v>22354</v>
      </c>
      <c r="G21" s="197" t="s">
        <v>2804</v>
      </c>
      <c r="H21" s="290">
        <v>4513.46</v>
      </c>
      <c r="I21" s="290">
        <v>0</v>
      </c>
      <c r="J21" s="291" t="s">
        <v>1479</v>
      </c>
    </row>
    <row r="22" spans="1:10" ht="76.5">
      <c r="A22" s="191">
        <v>578</v>
      </c>
      <c r="B22" s="212" t="s">
        <v>168</v>
      </c>
      <c r="C22" s="213">
        <v>45660</v>
      </c>
      <c r="D22" s="191" t="s">
        <v>1735</v>
      </c>
      <c r="E22" s="191" t="s">
        <v>14</v>
      </c>
      <c r="F22" s="191">
        <v>22357</v>
      </c>
      <c r="G22" s="197" t="s">
        <v>2805</v>
      </c>
      <c r="H22" s="290">
        <v>1516.25</v>
      </c>
      <c r="I22" s="290">
        <v>0</v>
      </c>
      <c r="J22" s="291" t="s">
        <v>1479</v>
      </c>
    </row>
    <row r="23" spans="1:10" ht="89.25">
      <c r="A23" s="191">
        <v>578</v>
      </c>
      <c r="B23" s="212" t="s">
        <v>168</v>
      </c>
      <c r="C23" s="213">
        <v>45660</v>
      </c>
      <c r="D23" s="191" t="s">
        <v>1736</v>
      </c>
      <c r="E23" s="191" t="s">
        <v>14</v>
      </c>
      <c r="F23" s="191">
        <v>22356</v>
      </c>
      <c r="G23" s="197" t="s">
        <v>2806</v>
      </c>
      <c r="H23" s="290">
        <v>2735.62</v>
      </c>
      <c r="I23" s="290">
        <v>0</v>
      </c>
      <c r="J23" s="291" t="s">
        <v>1479</v>
      </c>
    </row>
    <row r="24" spans="1:10" ht="63.75">
      <c r="A24" s="191">
        <v>578</v>
      </c>
      <c r="B24" s="212" t="s">
        <v>168</v>
      </c>
      <c r="C24" s="213">
        <v>45660</v>
      </c>
      <c r="D24" s="191" t="s">
        <v>1737</v>
      </c>
      <c r="E24" s="191" t="s">
        <v>14</v>
      </c>
      <c r="F24" s="191">
        <v>22355</v>
      </c>
      <c r="G24" s="197" t="s">
        <v>2807</v>
      </c>
      <c r="H24" s="290">
        <v>1887.38</v>
      </c>
      <c r="I24" s="290">
        <v>0</v>
      </c>
      <c r="J24" s="291" t="s">
        <v>1479</v>
      </c>
    </row>
    <row r="25" spans="1:10" ht="63.75">
      <c r="A25" s="191">
        <v>578</v>
      </c>
      <c r="B25" s="212" t="s">
        <v>168</v>
      </c>
      <c r="C25" s="213">
        <v>45660</v>
      </c>
      <c r="D25" s="191" t="s">
        <v>1739</v>
      </c>
      <c r="E25" s="191" t="s">
        <v>14</v>
      </c>
      <c r="F25" s="191">
        <v>22353</v>
      </c>
      <c r="G25" s="197" t="s">
        <v>2809</v>
      </c>
      <c r="H25" s="290">
        <v>1663.4</v>
      </c>
      <c r="I25" s="290">
        <v>0</v>
      </c>
      <c r="J25" s="291" t="s">
        <v>1479</v>
      </c>
    </row>
    <row r="26" spans="1:10" ht="63.75">
      <c r="A26" s="191">
        <v>578</v>
      </c>
      <c r="B26" s="212" t="s">
        <v>168</v>
      </c>
      <c r="C26" s="213">
        <v>45660</v>
      </c>
      <c r="D26" s="191" t="s">
        <v>1740</v>
      </c>
      <c r="E26" s="191" t="s">
        <v>14</v>
      </c>
      <c r="F26" s="191">
        <v>22352</v>
      </c>
      <c r="G26" s="197" t="s">
        <v>2810</v>
      </c>
      <c r="H26" s="290">
        <v>2280.8000000000002</v>
      </c>
      <c r="I26" s="290">
        <v>0</v>
      </c>
      <c r="J26" s="291" t="s">
        <v>1479</v>
      </c>
    </row>
    <row r="27" spans="1:10" ht="76.5">
      <c r="A27" s="191">
        <v>513</v>
      </c>
      <c r="B27" s="212" t="s">
        <v>160</v>
      </c>
      <c r="C27" s="213">
        <v>45663</v>
      </c>
      <c r="D27" s="191" t="s">
        <v>1761</v>
      </c>
      <c r="E27" s="191" t="s">
        <v>14</v>
      </c>
      <c r="F27" s="191">
        <v>22367</v>
      </c>
      <c r="G27" s="197" t="s">
        <v>2830</v>
      </c>
      <c r="H27" s="290">
        <v>666.5</v>
      </c>
      <c r="I27" s="290">
        <v>0</v>
      </c>
      <c r="J27" s="291" t="s">
        <v>1479</v>
      </c>
    </row>
    <row r="28" spans="1:10" ht="89.25">
      <c r="A28" s="191">
        <v>513</v>
      </c>
      <c r="B28" s="212" t="s">
        <v>160</v>
      </c>
      <c r="C28" s="213">
        <v>45663</v>
      </c>
      <c r="D28" s="191" t="s">
        <v>1762</v>
      </c>
      <c r="E28" s="191" t="s">
        <v>14</v>
      </c>
      <c r="F28" s="191">
        <v>22366</v>
      </c>
      <c r="G28" s="197" t="s">
        <v>2831</v>
      </c>
      <c r="H28" s="290">
        <v>27800</v>
      </c>
      <c r="I28" s="290">
        <v>0</v>
      </c>
      <c r="J28" s="291" t="s">
        <v>1479</v>
      </c>
    </row>
    <row r="29" spans="1:10" ht="89.25">
      <c r="A29" s="191">
        <v>513</v>
      </c>
      <c r="B29" s="212" t="s">
        <v>160</v>
      </c>
      <c r="C29" s="213">
        <v>45663</v>
      </c>
      <c r="D29" s="191" t="s">
        <v>1763</v>
      </c>
      <c r="E29" s="191" t="s">
        <v>14</v>
      </c>
      <c r="F29" s="191">
        <v>22365</v>
      </c>
      <c r="G29" s="197" t="s">
        <v>2832</v>
      </c>
      <c r="H29" s="290">
        <v>14080</v>
      </c>
      <c r="I29" s="290">
        <v>0</v>
      </c>
      <c r="J29" s="291" t="s">
        <v>1479</v>
      </c>
    </row>
    <row r="30" spans="1:10" ht="89.25">
      <c r="A30" s="191">
        <v>513</v>
      </c>
      <c r="B30" s="212" t="s">
        <v>160</v>
      </c>
      <c r="C30" s="213">
        <v>45663</v>
      </c>
      <c r="D30" s="191" t="s">
        <v>1764</v>
      </c>
      <c r="E30" s="191" t="s">
        <v>14</v>
      </c>
      <c r="F30" s="191">
        <v>22364</v>
      </c>
      <c r="G30" s="197" t="s">
        <v>2833</v>
      </c>
      <c r="H30" s="290">
        <v>68960</v>
      </c>
      <c r="I30" s="290">
        <v>0</v>
      </c>
      <c r="J30" s="291" t="s">
        <v>1479</v>
      </c>
    </row>
    <row r="31" spans="1:10" ht="89.25">
      <c r="A31" s="191">
        <v>513</v>
      </c>
      <c r="B31" s="212" t="s">
        <v>160</v>
      </c>
      <c r="C31" s="213">
        <v>45663</v>
      </c>
      <c r="D31" s="191" t="s">
        <v>1765</v>
      </c>
      <c r="E31" s="191" t="s">
        <v>14</v>
      </c>
      <c r="F31" s="191">
        <v>22363</v>
      </c>
      <c r="G31" s="197" t="s">
        <v>2834</v>
      </c>
      <c r="H31" s="290">
        <v>27800</v>
      </c>
      <c r="I31" s="290">
        <v>0</v>
      </c>
      <c r="J31" s="291" t="s">
        <v>1479</v>
      </c>
    </row>
    <row r="32" spans="1:10" ht="89.25">
      <c r="A32" s="191">
        <v>513</v>
      </c>
      <c r="B32" s="212" t="s">
        <v>160</v>
      </c>
      <c r="C32" s="213">
        <v>45663</v>
      </c>
      <c r="D32" s="191" t="s">
        <v>1766</v>
      </c>
      <c r="E32" s="191" t="s">
        <v>14</v>
      </c>
      <c r="F32" s="191">
        <v>22362</v>
      </c>
      <c r="G32" s="197" t="s">
        <v>2835</v>
      </c>
      <c r="H32" s="290">
        <v>27800</v>
      </c>
      <c r="I32" s="290">
        <v>0</v>
      </c>
      <c r="J32" s="291" t="s">
        <v>1479</v>
      </c>
    </row>
    <row r="33" spans="1:10" ht="76.5">
      <c r="A33" s="191">
        <v>513</v>
      </c>
      <c r="B33" s="212" t="s">
        <v>160</v>
      </c>
      <c r="C33" s="213">
        <v>45663</v>
      </c>
      <c r="D33" s="191" t="s">
        <v>1767</v>
      </c>
      <c r="E33" s="191" t="s">
        <v>14</v>
      </c>
      <c r="F33" s="191">
        <v>22358</v>
      </c>
      <c r="G33" s="197" t="s">
        <v>2836</v>
      </c>
      <c r="H33" s="290">
        <v>14080</v>
      </c>
      <c r="I33" s="290">
        <v>0</v>
      </c>
      <c r="J33" s="291" t="s">
        <v>1479</v>
      </c>
    </row>
    <row r="34" spans="1:10" ht="76.5">
      <c r="A34" s="191">
        <v>513</v>
      </c>
      <c r="B34" s="212" t="s">
        <v>160</v>
      </c>
      <c r="C34" s="213">
        <v>45663</v>
      </c>
      <c r="D34" s="191" t="s">
        <v>1768</v>
      </c>
      <c r="E34" s="191" t="s">
        <v>14</v>
      </c>
      <c r="F34" s="191">
        <v>22359</v>
      </c>
      <c r="G34" s="197" t="s">
        <v>2837</v>
      </c>
      <c r="H34" s="290">
        <v>27800</v>
      </c>
      <c r="I34" s="290">
        <v>0</v>
      </c>
      <c r="J34" s="291" t="s">
        <v>1479</v>
      </c>
    </row>
    <row r="35" spans="1:10" ht="76.5">
      <c r="A35" s="191">
        <v>513</v>
      </c>
      <c r="B35" s="212" t="s">
        <v>160</v>
      </c>
      <c r="C35" s="213">
        <v>45663</v>
      </c>
      <c r="D35" s="191" t="s">
        <v>1769</v>
      </c>
      <c r="E35" s="191" t="s">
        <v>14</v>
      </c>
      <c r="F35" s="191">
        <v>22360</v>
      </c>
      <c r="G35" s="197" t="s">
        <v>2838</v>
      </c>
      <c r="H35" s="290">
        <v>68960</v>
      </c>
      <c r="I35" s="290">
        <v>0</v>
      </c>
      <c r="J35" s="291" t="s">
        <v>1479</v>
      </c>
    </row>
    <row r="36" spans="1:10" ht="89.25">
      <c r="A36" s="191">
        <v>513</v>
      </c>
      <c r="B36" s="212" t="s">
        <v>160</v>
      </c>
      <c r="C36" s="213">
        <v>45663</v>
      </c>
      <c r="D36" s="191" t="s">
        <v>1770</v>
      </c>
      <c r="E36" s="191" t="s">
        <v>14</v>
      </c>
      <c r="F36" s="191">
        <v>22361</v>
      </c>
      <c r="G36" s="197" t="s">
        <v>2839</v>
      </c>
      <c r="H36" s="290">
        <v>14080</v>
      </c>
      <c r="I36" s="290">
        <v>0</v>
      </c>
      <c r="J36" s="291" t="s">
        <v>1479</v>
      </c>
    </row>
    <row r="37" spans="1:10" ht="89.25">
      <c r="A37" s="191">
        <v>513</v>
      </c>
      <c r="B37" s="212" t="s">
        <v>160</v>
      </c>
      <c r="C37" s="213">
        <v>45663</v>
      </c>
      <c r="D37" s="191" t="s">
        <v>1772</v>
      </c>
      <c r="E37" s="191" t="s">
        <v>14</v>
      </c>
      <c r="F37" s="191">
        <v>22370</v>
      </c>
      <c r="G37" s="197" t="s">
        <v>2841</v>
      </c>
      <c r="H37" s="290">
        <v>1123.5899999999999</v>
      </c>
      <c r="I37" s="290">
        <v>0</v>
      </c>
      <c r="J37" s="291" t="s">
        <v>1479</v>
      </c>
    </row>
    <row r="38" spans="1:10" ht="76.5">
      <c r="A38" s="191">
        <v>513</v>
      </c>
      <c r="B38" s="212" t="s">
        <v>160</v>
      </c>
      <c r="C38" s="213">
        <v>45663</v>
      </c>
      <c r="D38" s="191" t="s">
        <v>1773</v>
      </c>
      <c r="E38" s="191" t="s">
        <v>14</v>
      </c>
      <c r="F38" s="191">
        <v>22371</v>
      </c>
      <c r="G38" s="197" t="s">
        <v>2842</v>
      </c>
      <c r="H38" s="290">
        <v>668.84</v>
      </c>
      <c r="I38" s="290">
        <v>0</v>
      </c>
      <c r="J38" s="291" t="s">
        <v>1479</v>
      </c>
    </row>
    <row r="39" spans="1:10" ht="76.5">
      <c r="A39" s="191">
        <v>513</v>
      </c>
      <c r="B39" s="212" t="s">
        <v>160</v>
      </c>
      <c r="C39" s="213">
        <v>45663</v>
      </c>
      <c r="D39" s="191" t="s">
        <v>1774</v>
      </c>
      <c r="E39" s="191" t="s">
        <v>14</v>
      </c>
      <c r="F39" s="191">
        <v>22372</v>
      </c>
      <c r="G39" s="197" t="s">
        <v>2843</v>
      </c>
      <c r="H39" s="290">
        <v>457.69</v>
      </c>
      <c r="I39" s="290">
        <v>0</v>
      </c>
      <c r="J39" s="291" t="s">
        <v>1479</v>
      </c>
    </row>
    <row r="40" spans="1:10" ht="76.5">
      <c r="A40" s="191">
        <v>513</v>
      </c>
      <c r="B40" s="212" t="s">
        <v>160</v>
      </c>
      <c r="C40" s="213">
        <v>45663</v>
      </c>
      <c r="D40" s="191" t="s">
        <v>1775</v>
      </c>
      <c r="E40" s="191" t="s">
        <v>14</v>
      </c>
      <c r="F40" s="191">
        <v>22373</v>
      </c>
      <c r="G40" s="197" t="s">
        <v>2844</v>
      </c>
      <c r="H40" s="290">
        <v>450.35</v>
      </c>
      <c r="I40" s="290">
        <v>0</v>
      </c>
      <c r="J40" s="291" t="s">
        <v>1479</v>
      </c>
    </row>
    <row r="41" spans="1:10" ht="76.5">
      <c r="A41" s="191">
        <v>513</v>
      </c>
      <c r="B41" s="212" t="s">
        <v>160</v>
      </c>
      <c r="C41" s="213">
        <v>45663</v>
      </c>
      <c r="D41" s="191" t="s">
        <v>1776</v>
      </c>
      <c r="E41" s="191" t="s">
        <v>14</v>
      </c>
      <c r="F41" s="191">
        <v>22374</v>
      </c>
      <c r="G41" s="197" t="s">
        <v>2845</v>
      </c>
      <c r="H41" s="290">
        <v>532.73</v>
      </c>
      <c r="I41" s="290">
        <v>0</v>
      </c>
      <c r="J41" s="291" t="s">
        <v>1479</v>
      </c>
    </row>
    <row r="42" spans="1:10" ht="76.5">
      <c r="A42" s="191">
        <v>513</v>
      </c>
      <c r="B42" s="212" t="s">
        <v>160</v>
      </c>
      <c r="C42" s="213">
        <v>45663</v>
      </c>
      <c r="D42" s="191" t="s">
        <v>1777</v>
      </c>
      <c r="E42" s="191" t="s">
        <v>14</v>
      </c>
      <c r="F42" s="191">
        <v>22375</v>
      </c>
      <c r="G42" s="197" t="s">
        <v>2846</v>
      </c>
      <c r="H42" s="290">
        <v>27800</v>
      </c>
      <c r="I42" s="290">
        <v>0</v>
      </c>
      <c r="J42" s="291" t="s">
        <v>1479</v>
      </c>
    </row>
    <row r="43" spans="1:10" ht="76.5">
      <c r="A43" s="191">
        <v>513</v>
      </c>
      <c r="B43" s="212" t="s">
        <v>160</v>
      </c>
      <c r="C43" s="213">
        <v>45663</v>
      </c>
      <c r="D43" s="191" t="s">
        <v>1778</v>
      </c>
      <c r="E43" s="191" t="s">
        <v>14</v>
      </c>
      <c r="F43" s="191">
        <v>22376</v>
      </c>
      <c r="G43" s="197" t="s">
        <v>2847</v>
      </c>
      <c r="H43" s="290">
        <v>379.55</v>
      </c>
      <c r="I43" s="290">
        <v>0</v>
      </c>
      <c r="J43" s="291" t="s">
        <v>1479</v>
      </c>
    </row>
    <row r="44" spans="1:10" ht="102">
      <c r="A44" s="191">
        <v>86</v>
      </c>
      <c r="B44" s="212" t="s">
        <v>50</v>
      </c>
      <c r="C44" s="213">
        <v>45664</v>
      </c>
      <c r="D44" s="191" t="s">
        <v>1791</v>
      </c>
      <c r="E44" s="191" t="s">
        <v>14</v>
      </c>
      <c r="F44" s="191">
        <v>22384</v>
      </c>
      <c r="G44" s="197" t="s">
        <v>2860</v>
      </c>
      <c r="H44" s="290">
        <v>28743.94</v>
      </c>
      <c r="I44" s="290">
        <v>0</v>
      </c>
      <c r="J44" s="291" t="s">
        <v>1479</v>
      </c>
    </row>
    <row r="45" spans="1:10" ht="76.5">
      <c r="A45" s="191">
        <v>513</v>
      </c>
      <c r="B45" s="212" t="s">
        <v>160</v>
      </c>
      <c r="C45" s="213">
        <v>45664</v>
      </c>
      <c r="D45" s="191" t="s">
        <v>1796</v>
      </c>
      <c r="E45" s="191" t="s">
        <v>14</v>
      </c>
      <c r="F45" s="191">
        <v>22378</v>
      </c>
      <c r="G45" s="197" t="s">
        <v>2865</v>
      </c>
      <c r="H45" s="290">
        <v>366.52</v>
      </c>
      <c r="I45" s="290">
        <v>0</v>
      </c>
      <c r="J45" s="291" t="s">
        <v>1479</v>
      </c>
    </row>
    <row r="46" spans="1:10" ht="76.5">
      <c r="A46" s="191">
        <v>513</v>
      </c>
      <c r="B46" s="212" t="s">
        <v>160</v>
      </c>
      <c r="C46" s="213">
        <v>45664</v>
      </c>
      <c r="D46" s="191" t="s">
        <v>1797</v>
      </c>
      <c r="E46" s="191" t="s">
        <v>14</v>
      </c>
      <c r="F46" s="191">
        <v>22377</v>
      </c>
      <c r="G46" s="197" t="s">
        <v>2866</v>
      </c>
      <c r="H46" s="290">
        <v>363.91</v>
      </c>
      <c r="I46" s="290">
        <v>0</v>
      </c>
      <c r="J46" s="291" t="s">
        <v>1479</v>
      </c>
    </row>
    <row r="47" spans="1:10" ht="89.25">
      <c r="A47" s="191">
        <v>513</v>
      </c>
      <c r="B47" s="212" t="s">
        <v>160</v>
      </c>
      <c r="C47" s="213">
        <v>45664</v>
      </c>
      <c r="D47" s="191" t="s">
        <v>1798</v>
      </c>
      <c r="E47" s="191" t="s">
        <v>14</v>
      </c>
      <c r="F47" s="191">
        <v>22383</v>
      </c>
      <c r="G47" s="197" t="s">
        <v>2867</v>
      </c>
      <c r="H47" s="290">
        <v>1726.31</v>
      </c>
      <c r="I47" s="290">
        <v>0</v>
      </c>
      <c r="J47" s="291" t="s">
        <v>1479</v>
      </c>
    </row>
    <row r="48" spans="1:10" ht="89.25">
      <c r="A48" s="191">
        <v>513</v>
      </c>
      <c r="B48" s="212" t="s">
        <v>160</v>
      </c>
      <c r="C48" s="213">
        <v>45664</v>
      </c>
      <c r="D48" s="191" t="s">
        <v>1799</v>
      </c>
      <c r="E48" s="191" t="s">
        <v>14</v>
      </c>
      <c r="F48" s="191">
        <v>22382</v>
      </c>
      <c r="G48" s="197" t="s">
        <v>2868</v>
      </c>
      <c r="H48" s="290">
        <v>1537.79</v>
      </c>
      <c r="I48" s="290">
        <v>0</v>
      </c>
      <c r="J48" s="291" t="s">
        <v>1479</v>
      </c>
    </row>
    <row r="49" spans="1:10" ht="76.5">
      <c r="A49" s="191">
        <v>513</v>
      </c>
      <c r="B49" s="212" t="s">
        <v>160</v>
      </c>
      <c r="C49" s="213">
        <v>45664</v>
      </c>
      <c r="D49" s="191" t="s">
        <v>1800</v>
      </c>
      <c r="E49" s="191" t="s">
        <v>14</v>
      </c>
      <c r="F49" s="191">
        <v>22381</v>
      </c>
      <c r="G49" s="197" t="s">
        <v>2869</v>
      </c>
      <c r="H49" s="290">
        <v>1015.75</v>
      </c>
      <c r="I49" s="290">
        <v>0</v>
      </c>
      <c r="J49" s="291" t="s">
        <v>1479</v>
      </c>
    </row>
    <row r="50" spans="1:10" ht="89.25">
      <c r="A50" s="191">
        <v>513</v>
      </c>
      <c r="B50" s="212" t="s">
        <v>160</v>
      </c>
      <c r="C50" s="213">
        <v>45664</v>
      </c>
      <c r="D50" s="191" t="s">
        <v>1801</v>
      </c>
      <c r="E50" s="191" t="s">
        <v>14</v>
      </c>
      <c r="F50" s="191">
        <v>22380</v>
      </c>
      <c r="G50" s="197" t="s">
        <v>2870</v>
      </c>
      <c r="H50" s="290">
        <v>1461.78</v>
      </c>
      <c r="I50" s="290">
        <v>0</v>
      </c>
      <c r="J50" s="291" t="s">
        <v>1479</v>
      </c>
    </row>
    <row r="51" spans="1:10" ht="89.25">
      <c r="A51" s="191">
        <v>513</v>
      </c>
      <c r="B51" s="212" t="s">
        <v>160</v>
      </c>
      <c r="C51" s="213">
        <v>45664</v>
      </c>
      <c r="D51" s="191" t="s">
        <v>1802</v>
      </c>
      <c r="E51" s="191" t="s">
        <v>14</v>
      </c>
      <c r="F51" s="191">
        <v>22379</v>
      </c>
      <c r="G51" s="197" t="s">
        <v>2871</v>
      </c>
      <c r="H51" s="290">
        <v>1130.31</v>
      </c>
      <c r="I51" s="290">
        <v>0</v>
      </c>
      <c r="J51" s="291" t="s">
        <v>1479</v>
      </c>
    </row>
    <row r="52" spans="1:10" ht="89.25">
      <c r="A52" s="191">
        <v>513</v>
      </c>
      <c r="B52" s="212" t="s">
        <v>160</v>
      </c>
      <c r="C52" s="213">
        <v>45667</v>
      </c>
      <c r="D52" s="191" t="s">
        <v>1922</v>
      </c>
      <c r="E52" s="191" t="s">
        <v>14</v>
      </c>
      <c r="F52" s="191">
        <v>22385</v>
      </c>
      <c r="G52" s="197" t="s">
        <v>2986</v>
      </c>
      <c r="H52" s="290">
        <v>27800</v>
      </c>
      <c r="I52" s="290">
        <v>0</v>
      </c>
      <c r="J52" s="291" t="s">
        <v>1479</v>
      </c>
    </row>
    <row r="53" spans="1:10" ht="89.25">
      <c r="A53" s="191">
        <v>513</v>
      </c>
      <c r="B53" s="212" t="s">
        <v>160</v>
      </c>
      <c r="C53" s="213">
        <v>45667</v>
      </c>
      <c r="D53" s="191" t="s">
        <v>1923</v>
      </c>
      <c r="E53" s="191" t="s">
        <v>14</v>
      </c>
      <c r="F53" s="191">
        <v>22386</v>
      </c>
      <c r="G53" s="197" t="s">
        <v>2987</v>
      </c>
      <c r="H53" s="290">
        <v>68960</v>
      </c>
      <c r="I53" s="290">
        <v>0</v>
      </c>
      <c r="J53" s="291" t="s">
        <v>1479</v>
      </c>
    </row>
    <row r="54" spans="1:10" ht="63.75">
      <c r="A54" s="191">
        <v>578</v>
      </c>
      <c r="B54" s="212" t="s">
        <v>168</v>
      </c>
      <c r="C54" s="213">
        <v>45674</v>
      </c>
      <c r="D54" s="191" t="s">
        <v>2154</v>
      </c>
      <c r="E54" s="191" t="s">
        <v>14</v>
      </c>
      <c r="F54" s="191">
        <v>22450</v>
      </c>
      <c r="G54" s="197" t="s">
        <v>3210</v>
      </c>
      <c r="H54" s="290">
        <v>1046</v>
      </c>
      <c r="I54" s="290">
        <v>0</v>
      </c>
      <c r="J54" s="291" t="s">
        <v>1479</v>
      </c>
    </row>
    <row r="55" spans="1:10" ht="89.25">
      <c r="A55" s="191">
        <v>25</v>
      </c>
      <c r="B55" s="212" t="s">
        <v>42</v>
      </c>
      <c r="C55" s="213">
        <v>45678</v>
      </c>
      <c r="D55" s="191" t="s">
        <v>2239</v>
      </c>
      <c r="E55" s="191" t="s">
        <v>14</v>
      </c>
      <c r="F55" s="191">
        <v>22462</v>
      </c>
      <c r="G55" s="197" t="s">
        <v>3293</v>
      </c>
      <c r="H55" s="290">
        <v>882.32</v>
      </c>
      <c r="I55" s="290">
        <v>0</v>
      </c>
      <c r="J55" s="291" t="s">
        <v>1479</v>
      </c>
    </row>
    <row r="56" spans="1:10" ht="89.25">
      <c r="A56" s="191">
        <v>25</v>
      </c>
      <c r="B56" s="212" t="s">
        <v>42</v>
      </c>
      <c r="C56" s="213">
        <v>45678</v>
      </c>
      <c r="D56" s="191" t="s">
        <v>2240</v>
      </c>
      <c r="E56" s="191" t="s">
        <v>14</v>
      </c>
      <c r="F56" s="191">
        <v>22465</v>
      </c>
      <c r="G56" s="197" t="s">
        <v>3294</v>
      </c>
      <c r="H56" s="290">
        <v>557.29</v>
      </c>
      <c r="I56" s="290">
        <v>0</v>
      </c>
      <c r="J56" s="291" t="s">
        <v>1479</v>
      </c>
    </row>
    <row r="57" spans="1:10" ht="89.25">
      <c r="A57" s="191">
        <v>25</v>
      </c>
      <c r="B57" s="212" t="s">
        <v>42</v>
      </c>
      <c r="C57" s="213">
        <v>45678</v>
      </c>
      <c r="D57" s="191" t="s">
        <v>2241</v>
      </c>
      <c r="E57" s="191" t="s">
        <v>14</v>
      </c>
      <c r="F57" s="191">
        <v>22464</v>
      </c>
      <c r="G57" s="197" t="s">
        <v>3295</v>
      </c>
      <c r="H57" s="290">
        <v>599.54999999999995</v>
      </c>
      <c r="I57" s="290">
        <v>0</v>
      </c>
      <c r="J57" s="291" t="s">
        <v>1479</v>
      </c>
    </row>
    <row r="58" spans="1:10" ht="89.25">
      <c r="A58" s="191">
        <v>513</v>
      </c>
      <c r="B58" s="212" t="s">
        <v>160</v>
      </c>
      <c r="C58" s="213">
        <v>45678</v>
      </c>
      <c r="D58" s="191" t="s">
        <v>2242</v>
      </c>
      <c r="E58" s="191" t="s">
        <v>14</v>
      </c>
      <c r="F58" s="191">
        <v>22451</v>
      </c>
      <c r="G58" s="197" t="s">
        <v>3296</v>
      </c>
      <c r="H58" s="290">
        <v>7518.82</v>
      </c>
      <c r="I58" s="290">
        <v>0</v>
      </c>
      <c r="J58" s="291" t="s">
        <v>1479</v>
      </c>
    </row>
    <row r="59" spans="1:10" ht="89.25">
      <c r="A59" s="191">
        <v>513</v>
      </c>
      <c r="B59" s="212" t="s">
        <v>160</v>
      </c>
      <c r="C59" s="213">
        <v>45678</v>
      </c>
      <c r="D59" s="191" t="s">
        <v>2243</v>
      </c>
      <c r="E59" s="191" t="s">
        <v>14</v>
      </c>
      <c r="F59" s="191">
        <v>22461</v>
      </c>
      <c r="G59" s="197" t="s">
        <v>3297</v>
      </c>
      <c r="H59" s="290">
        <v>68960</v>
      </c>
      <c r="I59" s="290">
        <v>0</v>
      </c>
      <c r="J59" s="291" t="s">
        <v>1479</v>
      </c>
    </row>
    <row r="60" spans="1:10" ht="89.25">
      <c r="A60" s="191">
        <v>513</v>
      </c>
      <c r="B60" s="212" t="s">
        <v>160</v>
      </c>
      <c r="C60" s="213">
        <v>45678</v>
      </c>
      <c r="D60" s="191" t="s">
        <v>2244</v>
      </c>
      <c r="E60" s="191" t="s">
        <v>14</v>
      </c>
      <c r="F60" s="191">
        <v>22460</v>
      </c>
      <c r="G60" s="197" t="s">
        <v>3298</v>
      </c>
      <c r="H60" s="290">
        <v>27800</v>
      </c>
      <c r="I60" s="290">
        <v>0</v>
      </c>
      <c r="J60" s="291" t="s">
        <v>1479</v>
      </c>
    </row>
    <row r="61" spans="1:10" ht="89.25">
      <c r="A61" s="191">
        <v>513</v>
      </c>
      <c r="B61" s="212" t="s">
        <v>160</v>
      </c>
      <c r="C61" s="213">
        <v>45678</v>
      </c>
      <c r="D61" s="191" t="s">
        <v>2245</v>
      </c>
      <c r="E61" s="191" t="s">
        <v>14</v>
      </c>
      <c r="F61" s="191">
        <v>22458</v>
      </c>
      <c r="G61" s="197" t="s">
        <v>3299</v>
      </c>
      <c r="H61" s="290">
        <v>14080</v>
      </c>
      <c r="I61" s="290">
        <v>0</v>
      </c>
      <c r="J61" s="291" t="s">
        <v>1479</v>
      </c>
    </row>
    <row r="62" spans="1:10" ht="89.25">
      <c r="A62" s="191">
        <v>513</v>
      </c>
      <c r="B62" s="212" t="s">
        <v>160</v>
      </c>
      <c r="C62" s="213">
        <v>45678</v>
      </c>
      <c r="D62" s="191" t="s">
        <v>2246</v>
      </c>
      <c r="E62" s="191" t="s">
        <v>14</v>
      </c>
      <c r="F62" s="191">
        <v>22459</v>
      </c>
      <c r="G62" s="197" t="s">
        <v>3300</v>
      </c>
      <c r="H62" s="290">
        <v>20641.18</v>
      </c>
      <c r="I62" s="290">
        <v>0</v>
      </c>
      <c r="J62" s="291" t="s">
        <v>1479</v>
      </c>
    </row>
    <row r="63" spans="1:10" ht="89.25">
      <c r="A63" s="191">
        <v>25</v>
      </c>
      <c r="B63" s="212" t="s">
        <v>42</v>
      </c>
      <c r="C63" s="213">
        <v>45678</v>
      </c>
      <c r="D63" s="191" t="s">
        <v>2247</v>
      </c>
      <c r="E63" s="191" t="s">
        <v>14</v>
      </c>
      <c r="F63" s="191">
        <v>22463</v>
      </c>
      <c r="G63" s="197" t="s">
        <v>3301</v>
      </c>
      <c r="H63" s="290">
        <v>1141.7</v>
      </c>
      <c r="I63" s="290">
        <v>0</v>
      </c>
      <c r="J63" s="291" t="s">
        <v>1479</v>
      </c>
    </row>
    <row r="64" spans="1:10" ht="102">
      <c r="A64" s="191">
        <v>595</v>
      </c>
      <c r="B64" s="212" t="s">
        <v>609</v>
      </c>
      <c r="C64" s="213">
        <v>45681</v>
      </c>
      <c r="D64" s="191" t="s">
        <v>2348</v>
      </c>
      <c r="E64" s="191" t="s">
        <v>14</v>
      </c>
      <c r="F64" s="191">
        <v>22490</v>
      </c>
      <c r="G64" s="197" t="s">
        <v>3399</v>
      </c>
      <c r="H64" s="290">
        <v>480.05</v>
      </c>
      <c r="I64" s="290">
        <v>0</v>
      </c>
      <c r="J64" s="291" t="s">
        <v>1479</v>
      </c>
    </row>
    <row r="65" spans="1:10" ht="102">
      <c r="A65" s="191">
        <v>595</v>
      </c>
      <c r="B65" s="212" t="s">
        <v>609</v>
      </c>
      <c r="C65" s="213">
        <v>45681</v>
      </c>
      <c r="D65" s="191" t="s">
        <v>2349</v>
      </c>
      <c r="E65" s="191" t="s">
        <v>14</v>
      </c>
      <c r="F65" s="191">
        <v>22491</v>
      </c>
      <c r="G65" s="197" t="s">
        <v>3400</v>
      </c>
      <c r="H65" s="290">
        <v>420.03</v>
      </c>
      <c r="I65" s="290">
        <v>0</v>
      </c>
      <c r="J65" s="291" t="s">
        <v>1479</v>
      </c>
    </row>
    <row r="66" spans="1:10" ht="102">
      <c r="A66" s="191">
        <v>595</v>
      </c>
      <c r="B66" s="212" t="s">
        <v>609</v>
      </c>
      <c r="C66" s="213">
        <v>45681</v>
      </c>
      <c r="D66" s="191" t="s">
        <v>2350</v>
      </c>
      <c r="E66" s="191" t="s">
        <v>14</v>
      </c>
      <c r="F66" s="191">
        <v>22494</v>
      </c>
      <c r="G66" s="197" t="s">
        <v>3401</v>
      </c>
      <c r="H66" s="290">
        <v>420.03</v>
      </c>
      <c r="I66" s="290">
        <v>0</v>
      </c>
      <c r="J66" s="291" t="s">
        <v>1479</v>
      </c>
    </row>
    <row r="67" spans="1:10" ht="102">
      <c r="A67" s="191">
        <v>595</v>
      </c>
      <c r="B67" s="212" t="s">
        <v>609</v>
      </c>
      <c r="C67" s="213">
        <v>45681</v>
      </c>
      <c r="D67" s="191" t="s">
        <v>2351</v>
      </c>
      <c r="E67" s="191" t="s">
        <v>14</v>
      </c>
      <c r="F67" s="191">
        <v>22495</v>
      </c>
      <c r="G67" s="197" t="s">
        <v>3402</v>
      </c>
      <c r="H67" s="290">
        <v>600.37</v>
      </c>
      <c r="I67" s="290">
        <v>0</v>
      </c>
      <c r="J67" s="291" t="s">
        <v>1479</v>
      </c>
    </row>
    <row r="68" spans="1:10" ht="102">
      <c r="A68" s="191">
        <v>595</v>
      </c>
      <c r="B68" s="212" t="s">
        <v>609</v>
      </c>
      <c r="C68" s="213">
        <v>45681</v>
      </c>
      <c r="D68" s="191" t="s">
        <v>2352</v>
      </c>
      <c r="E68" s="191" t="s">
        <v>14</v>
      </c>
      <c r="F68" s="191">
        <v>22496</v>
      </c>
      <c r="G68" s="197" t="s">
        <v>3403</v>
      </c>
      <c r="H68" s="290">
        <v>606</v>
      </c>
      <c r="I68" s="290">
        <v>0</v>
      </c>
      <c r="J68" s="291" t="s">
        <v>1479</v>
      </c>
    </row>
    <row r="69" spans="1:10" ht="102">
      <c r="A69" s="191">
        <v>595</v>
      </c>
      <c r="B69" s="212" t="s">
        <v>609</v>
      </c>
      <c r="C69" s="213">
        <v>45681</v>
      </c>
      <c r="D69" s="191" t="s">
        <v>2353</v>
      </c>
      <c r="E69" s="191" t="s">
        <v>14</v>
      </c>
      <c r="F69" s="191">
        <v>22497</v>
      </c>
      <c r="G69" s="197" t="s">
        <v>3404</v>
      </c>
      <c r="H69" s="290">
        <v>396.02</v>
      </c>
      <c r="I69" s="290">
        <v>0</v>
      </c>
      <c r="J69" s="291" t="s">
        <v>1479</v>
      </c>
    </row>
    <row r="70" spans="1:10" ht="102">
      <c r="A70" s="191">
        <v>595</v>
      </c>
      <c r="B70" s="212" t="s">
        <v>609</v>
      </c>
      <c r="C70" s="213">
        <v>45681</v>
      </c>
      <c r="D70" s="191" t="s">
        <v>2354</v>
      </c>
      <c r="E70" s="191" t="s">
        <v>14</v>
      </c>
      <c r="F70" s="191">
        <v>22498</v>
      </c>
      <c r="G70" s="197" t="s">
        <v>3405</v>
      </c>
      <c r="H70" s="290">
        <v>379.21</v>
      </c>
      <c r="I70" s="290">
        <v>0</v>
      </c>
      <c r="J70" s="291" t="s">
        <v>1479</v>
      </c>
    </row>
    <row r="71" spans="1:10" ht="102">
      <c r="A71" s="191">
        <v>595</v>
      </c>
      <c r="B71" s="212" t="s">
        <v>609</v>
      </c>
      <c r="C71" s="213">
        <v>45681</v>
      </c>
      <c r="D71" s="191" t="s">
        <v>2355</v>
      </c>
      <c r="E71" s="191" t="s">
        <v>14</v>
      </c>
      <c r="F71" s="191">
        <v>22499</v>
      </c>
      <c r="G71" s="197" t="s">
        <v>3406</v>
      </c>
      <c r="H71" s="290">
        <v>530.4</v>
      </c>
      <c r="I71" s="290">
        <v>0</v>
      </c>
      <c r="J71" s="291" t="s">
        <v>1479</v>
      </c>
    </row>
    <row r="72" spans="1:10" ht="102">
      <c r="A72" s="191">
        <v>595</v>
      </c>
      <c r="B72" s="212" t="s">
        <v>609</v>
      </c>
      <c r="C72" s="213">
        <v>45681</v>
      </c>
      <c r="D72" s="191" t="s">
        <v>2356</v>
      </c>
      <c r="E72" s="191" t="s">
        <v>14</v>
      </c>
      <c r="F72" s="191">
        <v>22500</v>
      </c>
      <c r="G72" s="197" t="s">
        <v>3407</v>
      </c>
      <c r="H72" s="290">
        <v>408.02</v>
      </c>
      <c r="I72" s="290">
        <v>0</v>
      </c>
      <c r="J72" s="291" t="s">
        <v>1479</v>
      </c>
    </row>
    <row r="73" spans="1:10" ht="102">
      <c r="A73" s="191">
        <v>595</v>
      </c>
      <c r="B73" s="212" t="s">
        <v>609</v>
      </c>
      <c r="C73" s="213">
        <v>45681</v>
      </c>
      <c r="D73" s="191" t="s">
        <v>2357</v>
      </c>
      <c r="E73" s="191" t="s">
        <v>14</v>
      </c>
      <c r="F73" s="191">
        <v>22492</v>
      </c>
      <c r="G73" s="197" t="s">
        <v>3408</v>
      </c>
      <c r="H73" s="290">
        <v>475.04</v>
      </c>
      <c r="I73" s="290">
        <v>0</v>
      </c>
      <c r="J73" s="291" t="s">
        <v>1479</v>
      </c>
    </row>
    <row r="74" spans="1:10" ht="102">
      <c r="A74" s="191">
        <v>595</v>
      </c>
      <c r="B74" s="212" t="s">
        <v>609</v>
      </c>
      <c r="C74" s="213">
        <v>45681</v>
      </c>
      <c r="D74" s="191" t="s">
        <v>2358</v>
      </c>
      <c r="E74" s="191" t="s">
        <v>14</v>
      </c>
      <c r="F74" s="191">
        <v>22493</v>
      </c>
      <c r="G74" s="197" t="s">
        <v>3409</v>
      </c>
      <c r="H74" s="290">
        <v>404.04</v>
      </c>
      <c r="I74" s="290">
        <v>0</v>
      </c>
      <c r="J74" s="291" t="s">
        <v>1479</v>
      </c>
    </row>
    <row r="75" spans="1:10" ht="89.25">
      <c r="A75" s="191">
        <v>35</v>
      </c>
      <c r="B75" s="212" t="s">
        <v>43</v>
      </c>
      <c r="C75" s="213">
        <v>45681</v>
      </c>
      <c r="D75" s="191" t="s">
        <v>2364</v>
      </c>
      <c r="E75" s="191" t="s">
        <v>14</v>
      </c>
      <c r="F75" s="191">
        <v>22502</v>
      </c>
      <c r="G75" s="197" t="s">
        <v>3415</v>
      </c>
      <c r="H75" s="290">
        <v>489.52</v>
      </c>
      <c r="I75" s="290">
        <v>0</v>
      </c>
      <c r="J75" s="291" t="s">
        <v>1479</v>
      </c>
    </row>
    <row r="76" spans="1:10" ht="76.5">
      <c r="A76" s="191">
        <v>10</v>
      </c>
      <c r="B76" s="212" t="s">
        <v>38</v>
      </c>
      <c r="C76" s="213">
        <v>45681</v>
      </c>
      <c r="D76" s="191" t="s">
        <v>2365</v>
      </c>
      <c r="E76" s="191" t="s">
        <v>14</v>
      </c>
      <c r="F76" s="191">
        <v>22477</v>
      </c>
      <c r="G76" s="197" t="s">
        <v>3416</v>
      </c>
      <c r="H76" s="290">
        <v>8283.57</v>
      </c>
      <c r="I76" s="290">
        <v>0</v>
      </c>
      <c r="J76" s="291" t="s">
        <v>1479</v>
      </c>
    </row>
    <row r="77" spans="1:10" ht="76.5">
      <c r="A77" s="191">
        <v>10</v>
      </c>
      <c r="B77" s="212" t="s">
        <v>38</v>
      </c>
      <c r="C77" s="213">
        <v>45681</v>
      </c>
      <c r="D77" s="191" t="s">
        <v>2366</v>
      </c>
      <c r="E77" s="191" t="s">
        <v>14</v>
      </c>
      <c r="F77" s="191">
        <v>22476</v>
      </c>
      <c r="G77" s="197" t="s">
        <v>3417</v>
      </c>
      <c r="H77" s="290">
        <v>1414.97</v>
      </c>
      <c r="I77" s="290">
        <v>0</v>
      </c>
      <c r="J77" s="291" t="s">
        <v>1479</v>
      </c>
    </row>
    <row r="78" spans="1:10" ht="76.5">
      <c r="A78" s="191">
        <v>10</v>
      </c>
      <c r="B78" s="212" t="s">
        <v>38</v>
      </c>
      <c r="C78" s="213">
        <v>45681</v>
      </c>
      <c r="D78" s="191" t="s">
        <v>2367</v>
      </c>
      <c r="E78" s="191" t="s">
        <v>14</v>
      </c>
      <c r="F78" s="191">
        <v>22472</v>
      </c>
      <c r="G78" s="197" t="s">
        <v>3418</v>
      </c>
      <c r="H78" s="290">
        <v>1332.99</v>
      </c>
      <c r="I78" s="290">
        <v>0</v>
      </c>
      <c r="J78" s="291" t="s">
        <v>1479</v>
      </c>
    </row>
    <row r="79" spans="1:10" ht="76.5">
      <c r="A79" s="191">
        <v>10</v>
      </c>
      <c r="B79" s="212" t="s">
        <v>38</v>
      </c>
      <c r="C79" s="213">
        <v>45681</v>
      </c>
      <c r="D79" s="191" t="s">
        <v>2368</v>
      </c>
      <c r="E79" s="191" t="s">
        <v>14</v>
      </c>
      <c r="F79" s="191">
        <v>22474</v>
      </c>
      <c r="G79" s="197" t="s">
        <v>3419</v>
      </c>
      <c r="H79" s="290">
        <v>401.3</v>
      </c>
      <c r="I79" s="290">
        <v>0</v>
      </c>
      <c r="J79" s="291" t="s">
        <v>1479</v>
      </c>
    </row>
    <row r="80" spans="1:10" ht="76.5">
      <c r="A80" s="191">
        <v>10</v>
      </c>
      <c r="B80" s="212" t="s">
        <v>38</v>
      </c>
      <c r="C80" s="213">
        <v>45681</v>
      </c>
      <c r="D80" s="191" t="s">
        <v>2369</v>
      </c>
      <c r="E80" s="191" t="s">
        <v>14</v>
      </c>
      <c r="F80" s="191">
        <v>22473</v>
      </c>
      <c r="G80" s="197" t="s">
        <v>3420</v>
      </c>
      <c r="H80" s="290">
        <v>388.4</v>
      </c>
      <c r="I80" s="290">
        <v>0</v>
      </c>
      <c r="J80" s="291" t="s">
        <v>1479</v>
      </c>
    </row>
    <row r="81" spans="1:10" ht="76.5">
      <c r="A81" s="191">
        <v>10</v>
      </c>
      <c r="B81" s="212" t="s">
        <v>38</v>
      </c>
      <c r="C81" s="213">
        <v>45681</v>
      </c>
      <c r="D81" s="191" t="s">
        <v>2370</v>
      </c>
      <c r="E81" s="191" t="s">
        <v>14</v>
      </c>
      <c r="F81" s="191">
        <v>22468</v>
      </c>
      <c r="G81" s="197" t="s">
        <v>3421</v>
      </c>
      <c r="H81" s="290">
        <v>17167.66</v>
      </c>
      <c r="I81" s="290">
        <v>0</v>
      </c>
      <c r="J81" s="291" t="s">
        <v>1479</v>
      </c>
    </row>
    <row r="82" spans="1:10" ht="76.5">
      <c r="A82" s="191">
        <v>10</v>
      </c>
      <c r="B82" s="212" t="s">
        <v>38</v>
      </c>
      <c r="C82" s="213">
        <v>45681</v>
      </c>
      <c r="D82" s="191" t="s">
        <v>2371</v>
      </c>
      <c r="E82" s="191" t="s">
        <v>14</v>
      </c>
      <c r="F82" s="191">
        <v>22475</v>
      </c>
      <c r="G82" s="197" t="s">
        <v>3422</v>
      </c>
      <c r="H82" s="290">
        <v>1351.79</v>
      </c>
      <c r="I82" s="290">
        <v>0</v>
      </c>
      <c r="J82" s="291" t="s">
        <v>1479</v>
      </c>
    </row>
    <row r="83" spans="1:10" ht="76.5">
      <c r="A83" s="191">
        <v>10</v>
      </c>
      <c r="B83" s="212" t="s">
        <v>38</v>
      </c>
      <c r="C83" s="213">
        <v>45681</v>
      </c>
      <c r="D83" s="191" t="s">
        <v>2372</v>
      </c>
      <c r="E83" s="191" t="s">
        <v>14</v>
      </c>
      <c r="F83" s="191">
        <v>22478</v>
      </c>
      <c r="G83" s="197" t="s">
        <v>3423</v>
      </c>
      <c r="H83" s="290">
        <v>1371.48</v>
      </c>
      <c r="I83" s="290">
        <v>0</v>
      </c>
      <c r="J83" s="291" t="s">
        <v>1479</v>
      </c>
    </row>
    <row r="84" spans="1:10" ht="76.5">
      <c r="A84" s="191">
        <v>10</v>
      </c>
      <c r="B84" s="212" t="s">
        <v>38</v>
      </c>
      <c r="C84" s="213">
        <v>45681</v>
      </c>
      <c r="D84" s="191" t="s">
        <v>2373</v>
      </c>
      <c r="E84" s="191" t="s">
        <v>14</v>
      </c>
      <c r="F84" s="191">
        <v>22469</v>
      </c>
      <c r="G84" s="197" t="s">
        <v>3424</v>
      </c>
      <c r="H84" s="290">
        <v>25782.14</v>
      </c>
      <c r="I84" s="290">
        <v>0</v>
      </c>
      <c r="J84" s="291" t="s">
        <v>1479</v>
      </c>
    </row>
    <row r="85" spans="1:10" ht="76.5">
      <c r="A85" s="191">
        <v>513</v>
      </c>
      <c r="B85" s="212" t="s">
        <v>160</v>
      </c>
      <c r="C85" s="213">
        <v>45684</v>
      </c>
      <c r="D85" s="191" t="s">
        <v>2403</v>
      </c>
      <c r="E85" s="191" t="s">
        <v>14</v>
      </c>
      <c r="F85" s="191">
        <v>22528</v>
      </c>
      <c r="G85" s="197" t="s">
        <v>3453</v>
      </c>
      <c r="H85" s="290">
        <v>4092.53</v>
      </c>
      <c r="I85" s="290">
        <v>0</v>
      </c>
      <c r="J85" s="291" t="s">
        <v>1479</v>
      </c>
    </row>
    <row r="86" spans="1:10" ht="76.5">
      <c r="A86" s="191">
        <v>513</v>
      </c>
      <c r="B86" s="212" t="s">
        <v>160</v>
      </c>
      <c r="C86" s="213">
        <v>45684</v>
      </c>
      <c r="D86" s="191" t="s">
        <v>2405</v>
      </c>
      <c r="E86" s="191" t="s">
        <v>14</v>
      </c>
      <c r="F86" s="191">
        <v>22527</v>
      </c>
      <c r="G86" s="197" t="s">
        <v>3455</v>
      </c>
      <c r="H86" s="290">
        <v>1485.18</v>
      </c>
      <c r="I86" s="290">
        <v>0</v>
      </c>
      <c r="J86" s="291" t="s">
        <v>1479</v>
      </c>
    </row>
    <row r="87" spans="1:10">
      <c r="A87" s="369"/>
      <c r="B87" s="370"/>
      <c r="C87" s="371"/>
      <c r="D87" s="369"/>
      <c r="E87" s="369"/>
      <c r="F87" s="369"/>
      <c r="G87" s="372"/>
      <c r="H87" s="342"/>
      <c r="I87" s="342"/>
      <c r="J87" s="373"/>
    </row>
    <row r="88" spans="1:10" ht="18.75">
      <c r="A88" s="178"/>
      <c r="G88" s="276" t="s">
        <v>554</v>
      </c>
      <c r="H88" s="176">
        <f>+SUBTOTAL(9,H7:H86)</f>
        <v>845853.74000000046</v>
      </c>
      <c r="I88" s="176">
        <f>+SUBTOTAL(9,I7:I86)</f>
        <v>0</v>
      </c>
    </row>
    <row r="89" spans="1:10">
      <c r="H89" s="157"/>
      <c r="I89" s="157"/>
    </row>
    <row r="90" spans="1:10">
      <c r="H90" s="157"/>
      <c r="I90" s="157"/>
    </row>
    <row r="91" spans="1:10">
      <c r="H91" s="157"/>
      <c r="I91" s="157"/>
    </row>
  </sheetData>
  <autoFilter ref="A6:J86"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99" zoomScale="175" zoomScaleNormal="175" workbookViewId="0">
      <selection activeCell="B107" sqref="B107"/>
    </sheetView>
  </sheetViews>
  <sheetFormatPr baseColWidth="10" defaultColWidth="11.42578125"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3" t="s">
        <v>34</v>
      </c>
      <c r="B2" s="254" t="str">
        <f>UPPER(C2)</f>
        <v>DESCRIPCIÓN</v>
      </c>
      <c r="C2" s="254" t="s">
        <v>2</v>
      </c>
      <c r="D2" s="254" t="s">
        <v>1316</v>
      </c>
      <c r="E2" s="254" t="s">
        <v>1311</v>
      </c>
    </row>
    <row r="3" spans="1:5">
      <c r="A3" s="300">
        <v>6</v>
      </c>
      <c r="B3" s="301" t="s">
        <v>690</v>
      </c>
      <c r="C3" s="301" t="s">
        <v>37</v>
      </c>
      <c r="D3" s="6" t="s">
        <v>640</v>
      </c>
      <c r="E3" s="6" t="s">
        <v>1340</v>
      </c>
    </row>
    <row r="4" spans="1:5">
      <c r="A4" s="300">
        <v>10</v>
      </c>
      <c r="B4" s="301" t="s">
        <v>691</v>
      </c>
      <c r="C4" s="301" t="s">
        <v>38</v>
      </c>
      <c r="D4" s="6" t="s">
        <v>667</v>
      </c>
      <c r="E4" s="6" t="s">
        <v>1340</v>
      </c>
    </row>
    <row r="5" spans="1:5">
      <c r="A5" s="300">
        <v>15</v>
      </c>
      <c r="B5" s="301" t="s">
        <v>692</v>
      </c>
      <c r="C5" s="301" t="s">
        <v>39</v>
      </c>
      <c r="D5" s="6" t="s">
        <v>642</v>
      </c>
      <c r="E5" s="6" t="s">
        <v>1340</v>
      </c>
    </row>
    <row r="6" spans="1:5">
      <c r="A6" s="300">
        <v>16</v>
      </c>
      <c r="B6" s="301" t="s">
        <v>1391</v>
      </c>
      <c r="C6" s="301" t="s">
        <v>40</v>
      </c>
      <c r="D6" s="6" t="s">
        <v>643</v>
      </c>
      <c r="E6" s="6" t="s">
        <v>1340</v>
      </c>
    </row>
    <row r="7" spans="1:5">
      <c r="A7" s="300">
        <v>20</v>
      </c>
      <c r="B7" s="301" t="s">
        <v>693</v>
      </c>
      <c r="C7" s="301" t="s">
        <v>41</v>
      </c>
      <c r="D7" s="6" t="s">
        <v>641</v>
      </c>
      <c r="E7" s="6" t="s">
        <v>1340</v>
      </c>
    </row>
    <row r="8" spans="1:5">
      <c r="A8" s="300">
        <v>25</v>
      </c>
      <c r="B8" s="301" t="s">
        <v>694</v>
      </c>
      <c r="C8" s="301" t="s">
        <v>42</v>
      </c>
      <c r="D8" s="6" t="s">
        <v>643</v>
      </c>
      <c r="E8" s="6" t="s">
        <v>1340</v>
      </c>
    </row>
    <row r="9" spans="1:5">
      <c r="A9" s="300">
        <v>30</v>
      </c>
      <c r="B9" s="301" t="s">
        <v>695</v>
      </c>
      <c r="C9" s="301" t="s">
        <v>638</v>
      </c>
      <c r="D9" s="6" t="s">
        <v>642</v>
      </c>
      <c r="E9" s="6" t="s">
        <v>1340</v>
      </c>
    </row>
    <row r="10" spans="1:5">
      <c r="A10" s="300">
        <v>35</v>
      </c>
      <c r="B10" s="301" t="s">
        <v>696</v>
      </c>
      <c r="C10" s="301" t="s">
        <v>43</v>
      </c>
      <c r="D10" s="6" t="s">
        <v>644</v>
      </c>
      <c r="E10" s="6" t="s">
        <v>1340</v>
      </c>
    </row>
    <row r="11" spans="1:5">
      <c r="A11" s="300">
        <v>41</v>
      </c>
      <c r="B11" s="301" t="s">
        <v>697</v>
      </c>
      <c r="C11" s="301" t="s">
        <v>44</v>
      </c>
      <c r="D11" s="6" t="s">
        <v>641</v>
      </c>
      <c r="E11" s="6" t="s">
        <v>1340</v>
      </c>
    </row>
    <row r="12" spans="1:5">
      <c r="A12" s="300">
        <v>46</v>
      </c>
      <c r="B12" s="301" t="s">
        <v>1369</v>
      </c>
      <c r="C12" s="301" t="s">
        <v>1367</v>
      </c>
      <c r="D12" s="6" t="s">
        <v>645</v>
      </c>
      <c r="E12" s="6" t="s">
        <v>1340</v>
      </c>
    </row>
    <row r="13" spans="1:5">
      <c r="A13" s="300">
        <v>47</v>
      </c>
      <c r="B13" s="301" t="s">
        <v>698</v>
      </c>
      <c r="C13" s="301" t="s">
        <v>45</v>
      </c>
      <c r="D13" s="6" t="s">
        <v>646</v>
      </c>
      <c r="E13" s="6" t="s">
        <v>1340</v>
      </c>
    </row>
    <row r="14" spans="1:5">
      <c r="A14" s="302">
        <v>53</v>
      </c>
      <c r="B14" s="303" t="s">
        <v>1392</v>
      </c>
      <c r="C14" s="303" t="s">
        <v>1372</v>
      </c>
      <c r="D14" s="6" t="s">
        <v>667</v>
      </c>
      <c r="E14" s="6" t="s">
        <v>1340</v>
      </c>
    </row>
    <row r="15" spans="1:5">
      <c r="A15" s="300">
        <v>66</v>
      </c>
      <c r="B15" s="301" t="s">
        <v>699</v>
      </c>
      <c r="C15" s="301" t="s">
        <v>46</v>
      </c>
      <c r="D15" s="6" t="s">
        <v>647</v>
      </c>
      <c r="E15" s="6" t="s">
        <v>1340</v>
      </c>
    </row>
    <row r="16" spans="1:5">
      <c r="A16" s="256">
        <v>70</v>
      </c>
      <c r="B16" s="257" t="s">
        <v>700</v>
      </c>
      <c r="C16" s="257" t="s">
        <v>47</v>
      </c>
      <c r="D16" s="298" t="s">
        <v>647</v>
      </c>
      <c r="E16" s="6" t="s">
        <v>1340</v>
      </c>
    </row>
    <row r="17" spans="1:5">
      <c r="A17" s="300">
        <v>76</v>
      </c>
      <c r="B17" s="301" t="s">
        <v>701</v>
      </c>
      <c r="C17" s="301" t="s">
        <v>48</v>
      </c>
      <c r="D17" s="6" t="s">
        <v>640</v>
      </c>
      <c r="E17" s="6" t="s">
        <v>1340</v>
      </c>
    </row>
    <row r="18" spans="1:5">
      <c r="A18" s="300">
        <v>78</v>
      </c>
      <c r="B18" s="301" t="s">
        <v>1370</v>
      </c>
      <c r="C18" s="301" t="s">
        <v>1368</v>
      </c>
      <c r="D18" s="6" t="s">
        <v>642</v>
      </c>
      <c r="E18" s="6" t="s">
        <v>1340</v>
      </c>
    </row>
    <row r="19" spans="1:5">
      <c r="A19" s="300">
        <v>81</v>
      </c>
      <c r="B19" s="301" t="s">
        <v>702</v>
      </c>
      <c r="C19" s="301" t="s">
        <v>49</v>
      </c>
      <c r="D19" s="6" t="s">
        <v>640</v>
      </c>
      <c r="E19" s="6" t="s">
        <v>1340</v>
      </c>
    </row>
    <row r="20" spans="1:5">
      <c r="A20" s="300">
        <v>86</v>
      </c>
      <c r="B20" s="301" t="s">
        <v>703</v>
      </c>
      <c r="C20" s="301" t="s">
        <v>50</v>
      </c>
      <c r="D20" s="6" t="s">
        <v>643</v>
      </c>
      <c r="E20" s="6" t="s">
        <v>1340</v>
      </c>
    </row>
    <row r="21" spans="1:5">
      <c r="A21" s="300" t="s">
        <v>539</v>
      </c>
      <c r="B21" s="301" t="s">
        <v>540</v>
      </c>
      <c r="C21" s="301" t="s">
        <v>590</v>
      </c>
      <c r="D21" s="6" t="s">
        <v>645</v>
      </c>
      <c r="E21" s="6" t="s">
        <v>1340</v>
      </c>
    </row>
    <row r="22" spans="1:5">
      <c r="A22" s="300" t="s">
        <v>541</v>
      </c>
      <c r="B22" s="301" t="s">
        <v>540</v>
      </c>
      <c r="C22" s="301" t="s">
        <v>590</v>
      </c>
      <c r="D22" s="6" t="s">
        <v>645</v>
      </c>
      <c r="E22" s="6" t="s">
        <v>1340</v>
      </c>
    </row>
    <row r="23" spans="1:5">
      <c r="A23" s="300" t="s">
        <v>542</v>
      </c>
      <c r="B23" s="301" t="s">
        <v>543</v>
      </c>
      <c r="C23" s="301" t="s">
        <v>687</v>
      </c>
      <c r="D23" s="6" t="s">
        <v>646</v>
      </c>
      <c r="E23" s="6" t="s">
        <v>1340</v>
      </c>
    </row>
    <row r="24" spans="1:5">
      <c r="A24" s="300" t="s">
        <v>544</v>
      </c>
      <c r="B24" s="301" t="s">
        <v>545</v>
      </c>
      <c r="C24" s="301" t="s">
        <v>679</v>
      </c>
      <c r="D24" s="6" t="s">
        <v>666</v>
      </c>
      <c r="E24" s="6" t="s">
        <v>1340</v>
      </c>
    </row>
    <row r="25" spans="1:5">
      <c r="A25" s="300" t="s">
        <v>546</v>
      </c>
      <c r="B25" s="301" t="s">
        <v>547</v>
      </c>
      <c r="C25" s="301" t="s">
        <v>1236</v>
      </c>
      <c r="D25" s="6" t="s">
        <v>666</v>
      </c>
      <c r="E25" s="6" t="s">
        <v>1340</v>
      </c>
    </row>
    <row r="26" spans="1:5">
      <c r="A26" s="300">
        <v>108</v>
      </c>
      <c r="B26" s="301" t="s">
        <v>704</v>
      </c>
      <c r="C26" s="301" t="s">
        <v>51</v>
      </c>
      <c r="D26" s="6" t="s">
        <v>644</v>
      </c>
      <c r="E26" s="6" t="s">
        <v>1322</v>
      </c>
    </row>
    <row r="27" spans="1:5">
      <c r="A27" s="300">
        <v>109</v>
      </c>
      <c r="B27" s="301" t="s">
        <v>705</v>
      </c>
      <c r="C27" s="301" t="s">
        <v>611</v>
      </c>
      <c r="D27" s="6" t="s">
        <v>644</v>
      </c>
      <c r="E27" s="6" t="s">
        <v>1322</v>
      </c>
    </row>
    <row r="28" spans="1:5">
      <c r="A28" s="302">
        <v>111</v>
      </c>
      <c r="B28" s="303" t="s">
        <v>706</v>
      </c>
      <c r="C28" s="303" t="s">
        <v>52</v>
      </c>
      <c r="D28" s="6" t="s">
        <v>645</v>
      </c>
      <c r="E28" s="6" t="s">
        <v>1322</v>
      </c>
    </row>
    <row r="29" spans="1:5">
      <c r="A29" s="300">
        <v>112</v>
      </c>
      <c r="B29" s="301" t="s">
        <v>707</v>
      </c>
      <c r="C29" s="301" t="s">
        <v>53</v>
      </c>
      <c r="D29" s="6" t="s">
        <v>645</v>
      </c>
      <c r="E29" s="6" t="s">
        <v>1322</v>
      </c>
    </row>
    <row r="30" spans="1:5">
      <c r="A30" s="300">
        <v>117</v>
      </c>
      <c r="B30" s="303" t="s">
        <v>708</v>
      </c>
      <c r="C30" s="303" t="s">
        <v>54</v>
      </c>
      <c r="D30" s="6" t="s">
        <v>647</v>
      </c>
      <c r="E30" s="6" t="s">
        <v>1322</v>
      </c>
    </row>
    <row r="31" spans="1:5">
      <c r="A31" s="300">
        <v>119</v>
      </c>
      <c r="B31" s="301" t="s">
        <v>709</v>
      </c>
      <c r="C31" s="301" t="s">
        <v>55</v>
      </c>
      <c r="D31" s="6" t="s">
        <v>647</v>
      </c>
      <c r="E31" s="6" t="s">
        <v>1322</v>
      </c>
    </row>
    <row r="32" spans="1:5">
      <c r="A32" s="300">
        <v>124</v>
      </c>
      <c r="B32" s="301" t="s">
        <v>710</v>
      </c>
      <c r="C32" s="301" t="s">
        <v>56</v>
      </c>
      <c r="D32" s="6" t="s">
        <v>644</v>
      </c>
      <c r="E32" s="6" t="s">
        <v>1322</v>
      </c>
    </row>
    <row r="33" spans="1:5">
      <c r="A33" s="300">
        <v>129</v>
      </c>
      <c r="B33" s="301" t="s">
        <v>711</v>
      </c>
      <c r="C33" s="301" t="s">
        <v>57</v>
      </c>
      <c r="D33" s="6" t="s">
        <v>666</v>
      </c>
      <c r="E33" s="6" t="s">
        <v>1322</v>
      </c>
    </row>
    <row r="34" spans="1:5">
      <c r="A34" s="300">
        <v>130</v>
      </c>
      <c r="B34" s="301" t="s">
        <v>712</v>
      </c>
      <c r="C34" s="301" t="s">
        <v>58</v>
      </c>
      <c r="D34" s="6" t="s">
        <v>640</v>
      </c>
      <c r="E34" s="6" t="s">
        <v>1322</v>
      </c>
    </row>
    <row r="35" spans="1:5">
      <c r="A35" s="300">
        <v>132</v>
      </c>
      <c r="B35" s="301" t="s">
        <v>713</v>
      </c>
      <c r="C35" s="301" t="s">
        <v>59</v>
      </c>
      <c r="D35" s="6" t="s">
        <v>641</v>
      </c>
      <c r="E35" s="6" t="s">
        <v>1322</v>
      </c>
    </row>
    <row r="36" spans="1:5">
      <c r="A36" s="300">
        <v>133</v>
      </c>
      <c r="B36" s="301" t="s">
        <v>714</v>
      </c>
      <c r="C36" s="301" t="s">
        <v>60</v>
      </c>
      <c r="D36" s="6" t="s">
        <v>641</v>
      </c>
      <c r="E36" s="6" t="s">
        <v>1322</v>
      </c>
    </row>
    <row r="37" spans="1:5">
      <c r="A37" s="300">
        <v>134</v>
      </c>
      <c r="B37" s="301" t="s">
        <v>715</v>
      </c>
      <c r="C37" s="301" t="s">
        <v>61</v>
      </c>
      <c r="D37" s="6" t="s">
        <v>642</v>
      </c>
      <c r="E37" s="6" t="s">
        <v>1322</v>
      </c>
    </row>
    <row r="38" spans="1:5">
      <c r="A38" s="300">
        <v>137</v>
      </c>
      <c r="B38" s="301" t="s">
        <v>716</v>
      </c>
      <c r="C38" s="301" t="s">
        <v>62</v>
      </c>
      <c r="D38" s="6" t="s">
        <v>641</v>
      </c>
      <c r="E38" s="6" t="s">
        <v>1322</v>
      </c>
    </row>
    <row r="39" spans="1:5">
      <c r="A39" s="300">
        <v>138</v>
      </c>
      <c r="B39" s="301" t="s">
        <v>717</v>
      </c>
      <c r="C39" s="301" t="s">
        <v>63</v>
      </c>
      <c r="D39" s="6" t="s">
        <v>624</v>
      </c>
      <c r="E39" s="6" t="s">
        <v>1324</v>
      </c>
    </row>
    <row r="40" spans="1:5">
      <c r="A40" s="300">
        <v>139</v>
      </c>
      <c r="B40" s="301" t="s">
        <v>718</v>
      </c>
      <c r="C40" s="301" t="s">
        <v>64</v>
      </c>
      <c r="D40" s="6" t="s">
        <v>624</v>
      </c>
      <c r="E40" s="6" t="s">
        <v>1324</v>
      </c>
    </row>
    <row r="41" spans="1:5">
      <c r="A41" s="300">
        <v>140</v>
      </c>
      <c r="B41" s="301" t="s">
        <v>719</v>
      </c>
      <c r="C41" s="301" t="s">
        <v>1273</v>
      </c>
      <c r="D41" s="6" t="s">
        <v>624</v>
      </c>
      <c r="E41" s="6" t="s">
        <v>1324</v>
      </c>
    </row>
    <row r="42" spans="1:5">
      <c r="A42" s="300">
        <v>141</v>
      </c>
      <c r="B42" s="301" t="s">
        <v>720</v>
      </c>
      <c r="C42" s="301" t="s">
        <v>65</v>
      </c>
      <c r="D42" s="6" t="s">
        <v>624</v>
      </c>
      <c r="E42" s="6" t="s">
        <v>1324</v>
      </c>
    </row>
    <row r="43" spans="1:5">
      <c r="A43" s="302">
        <v>142</v>
      </c>
      <c r="B43" s="303" t="s">
        <v>721</v>
      </c>
      <c r="C43" s="303" t="s">
        <v>66</v>
      </c>
      <c r="D43" s="6" t="s">
        <v>624</v>
      </c>
      <c r="E43" s="6" t="s">
        <v>1324</v>
      </c>
    </row>
    <row r="44" spans="1:5">
      <c r="A44" s="300">
        <v>143</v>
      </c>
      <c r="B44" s="301" t="s">
        <v>722</v>
      </c>
      <c r="C44" s="301" t="s">
        <v>67</v>
      </c>
      <c r="D44" s="6" t="s">
        <v>624</v>
      </c>
      <c r="E44" s="6" t="s">
        <v>1324</v>
      </c>
    </row>
    <row r="45" spans="1:5">
      <c r="A45" s="300">
        <v>144</v>
      </c>
      <c r="B45" s="301" t="s">
        <v>723</v>
      </c>
      <c r="C45" s="301" t="s">
        <v>1274</v>
      </c>
      <c r="D45" s="6" t="s">
        <v>624</v>
      </c>
      <c r="E45" s="6" t="s">
        <v>1324</v>
      </c>
    </row>
    <row r="46" spans="1:5">
      <c r="A46" s="300">
        <v>145</v>
      </c>
      <c r="B46" s="301" t="s">
        <v>724</v>
      </c>
      <c r="C46" s="301" t="s">
        <v>68</v>
      </c>
      <c r="D46" s="6" t="s">
        <v>624</v>
      </c>
      <c r="E46" s="6" t="s">
        <v>1324</v>
      </c>
    </row>
    <row r="47" spans="1:5">
      <c r="A47" s="300">
        <v>146</v>
      </c>
      <c r="B47" s="301" t="s">
        <v>725</v>
      </c>
      <c r="C47" s="301" t="s">
        <v>69</v>
      </c>
      <c r="D47" s="6" t="s">
        <v>624</v>
      </c>
      <c r="E47" s="6" t="s">
        <v>1324</v>
      </c>
    </row>
    <row r="48" spans="1:5">
      <c r="A48" s="300">
        <v>147</v>
      </c>
      <c r="B48" s="301" t="s">
        <v>726</v>
      </c>
      <c r="C48" s="301" t="s">
        <v>1237</v>
      </c>
      <c r="D48" s="6" t="s">
        <v>624</v>
      </c>
      <c r="E48" s="6" t="s">
        <v>1324</v>
      </c>
    </row>
    <row r="49" spans="1:5">
      <c r="A49" s="300">
        <v>148</v>
      </c>
      <c r="B49" s="301" t="s">
        <v>727</v>
      </c>
      <c r="C49" s="301" t="s">
        <v>70</v>
      </c>
      <c r="D49" s="6" t="s">
        <v>624</v>
      </c>
      <c r="E49" s="6" t="s">
        <v>1324</v>
      </c>
    </row>
    <row r="50" spans="1:5">
      <c r="A50" s="302">
        <v>150</v>
      </c>
      <c r="B50" s="303" t="s">
        <v>728</v>
      </c>
      <c r="C50" s="303" t="s">
        <v>71</v>
      </c>
      <c r="D50" s="6" t="s">
        <v>644</v>
      </c>
      <c r="E50" s="6" t="s">
        <v>1322</v>
      </c>
    </row>
    <row r="51" spans="1:5">
      <c r="A51" s="300">
        <v>152</v>
      </c>
      <c r="B51" s="301" t="s">
        <v>729</v>
      </c>
      <c r="C51" s="301" t="s">
        <v>72</v>
      </c>
      <c r="D51" s="6" t="s">
        <v>641</v>
      </c>
      <c r="E51" s="6" t="s">
        <v>1322</v>
      </c>
    </row>
    <row r="52" spans="1:5">
      <c r="A52" s="300">
        <v>153</v>
      </c>
      <c r="B52" s="301" t="s">
        <v>730</v>
      </c>
      <c r="C52" s="301" t="s">
        <v>73</v>
      </c>
      <c r="D52" s="6" t="s">
        <v>641</v>
      </c>
      <c r="E52" s="6" t="s">
        <v>1322</v>
      </c>
    </row>
    <row r="53" spans="1:5">
      <c r="A53" s="300">
        <v>154</v>
      </c>
      <c r="B53" s="301" t="s">
        <v>731</v>
      </c>
      <c r="C53" s="301" t="s">
        <v>74</v>
      </c>
      <c r="D53" s="6" t="s">
        <v>641</v>
      </c>
      <c r="E53" s="6" t="s">
        <v>1322</v>
      </c>
    </row>
    <row r="54" spans="1:5">
      <c r="A54" s="300">
        <v>155</v>
      </c>
      <c r="B54" s="301" t="s">
        <v>732</v>
      </c>
      <c r="C54" s="301" t="s">
        <v>75</v>
      </c>
      <c r="D54" s="6" t="s">
        <v>666</v>
      </c>
      <c r="E54" s="6" t="s">
        <v>1322</v>
      </c>
    </row>
    <row r="55" spans="1:5">
      <c r="A55" s="300">
        <v>156</v>
      </c>
      <c r="B55" s="301" t="s">
        <v>733</v>
      </c>
      <c r="C55" s="301" t="s">
        <v>76</v>
      </c>
      <c r="D55" s="6" t="s">
        <v>666</v>
      </c>
      <c r="E55" s="6" t="s">
        <v>1322</v>
      </c>
    </row>
    <row r="56" spans="1:5">
      <c r="A56" s="300">
        <v>157</v>
      </c>
      <c r="B56" s="301" t="s">
        <v>734</v>
      </c>
      <c r="C56" s="301" t="s">
        <v>77</v>
      </c>
      <c r="D56" s="6" t="s">
        <v>666</v>
      </c>
      <c r="E56" s="6" t="s">
        <v>1322</v>
      </c>
    </row>
    <row r="57" spans="1:5">
      <c r="A57" s="300">
        <v>159</v>
      </c>
      <c r="B57" s="301" t="s">
        <v>735</v>
      </c>
      <c r="C57" s="301" t="s">
        <v>1275</v>
      </c>
      <c r="D57" s="6" t="s">
        <v>666</v>
      </c>
      <c r="E57" s="6" t="s">
        <v>1322</v>
      </c>
    </row>
    <row r="58" spans="1:5">
      <c r="A58" s="300">
        <v>163</v>
      </c>
      <c r="B58" s="301" t="s">
        <v>736</v>
      </c>
      <c r="C58" s="301" t="s">
        <v>78</v>
      </c>
      <c r="D58" s="6" t="s">
        <v>642</v>
      </c>
      <c r="E58" s="6" t="s">
        <v>1322</v>
      </c>
    </row>
    <row r="59" spans="1:5">
      <c r="A59" s="300">
        <v>169</v>
      </c>
      <c r="B59" s="301" t="s">
        <v>737</v>
      </c>
      <c r="C59" s="301" t="s">
        <v>79</v>
      </c>
      <c r="D59" s="6" t="s">
        <v>667</v>
      </c>
      <c r="E59" s="6" t="s">
        <v>1322</v>
      </c>
    </row>
    <row r="60" spans="1:5">
      <c r="A60" s="300">
        <v>170</v>
      </c>
      <c r="B60" s="301" t="s">
        <v>738</v>
      </c>
      <c r="C60" s="301" t="s">
        <v>80</v>
      </c>
      <c r="D60" s="6" t="s">
        <v>641</v>
      </c>
      <c r="E60" s="6" t="s">
        <v>1322</v>
      </c>
    </row>
    <row r="61" spans="1:5">
      <c r="A61" s="300">
        <v>171</v>
      </c>
      <c r="B61" s="301" t="s">
        <v>739</v>
      </c>
      <c r="C61" s="301" t="s">
        <v>81</v>
      </c>
      <c r="D61" s="6" t="s">
        <v>624</v>
      </c>
      <c r="E61" s="6" t="s">
        <v>1322</v>
      </c>
    </row>
    <row r="62" spans="1:5">
      <c r="A62" s="300">
        <v>190</v>
      </c>
      <c r="B62" s="301" t="s">
        <v>740</v>
      </c>
      <c r="C62" s="301" t="s">
        <v>82</v>
      </c>
      <c r="D62" s="6" t="s">
        <v>640</v>
      </c>
      <c r="E62" s="6" t="s">
        <v>1322</v>
      </c>
    </row>
    <row r="63" spans="1:5">
      <c r="A63" s="300">
        <v>192</v>
      </c>
      <c r="B63" s="301" t="s">
        <v>741</v>
      </c>
      <c r="C63" s="301" t="s">
        <v>83</v>
      </c>
      <c r="D63" s="6" t="s">
        <v>666</v>
      </c>
      <c r="E63" s="6" t="s">
        <v>1322</v>
      </c>
    </row>
    <row r="64" spans="1:5">
      <c r="A64" s="300">
        <v>197</v>
      </c>
      <c r="B64" s="301" t="s">
        <v>742</v>
      </c>
      <c r="C64" s="301" t="s">
        <v>742</v>
      </c>
      <c r="D64" s="6" t="s">
        <v>641</v>
      </c>
      <c r="E64" s="6" t="s">
        <v>1322</v>
      </c>
    </row>
    <row r="65" spans="1:5">
      <c r="A65" s="300">
        <v>200</v>
      </c>
      <c r="B65" s="301" t="s">
        <v>743</v>
      </c>
      <c r="C65" s="301" t="s">
        <v>84</v>
      </c>
      <c r="D65" s="6" t="s">
        <v>647</v>
      </c>
      <c r="E65" s="6" t="s">
        <v>1322</v>
      </c>
    </row>
    <row r="66" spans="1:5">
      <c r="A66" s="300">
        <v>201</v>
      </c>
      <c r="B66" s="301" t="s">
        <v>744</v>
      </c>
      <c r="C66" s="301" t="s">
        <v>85</v>
      </c>
      <c r="D66" s="6" t="s">
        <v>641</v>
      </c>
      <c r="E66" s="6" t="s">
        <v>1322</v>
      </c>
    </row>
    <row r="67" spans="1:5">
      <c r="A67" s="300">
        <v>203</v>
      </c>
      <c r="B67" s="301" t="s">
        <v>745</v>
      </c>
      <c r="C67" s="301" t="s">
        <v>86</v>
      </c>
      <c r="D67" s="6" t="s">
        <v>667</v>
      </c>
      <c r="E67" s="6" t="s">
        <v>1322</v>
      </c>
    </row>
    <row r="68" spans="1:5">
      <c r="A68" s="300">
        <v>206</v>
      </c>
      <c r="B68" s="301" t="s">
        <v>746</v>
      </c>
      <c r="C68" s="301" t="s">
        <v>87</v>
      </c>
      <c r="D68" s="6" t="s">
        <v>644</v>
      </c>
      <c r="E68" s="6" t="s">
        <v>1322</v>
      </c>
    </row>
    <row r="69" spans="1:5">
      <c r="A69" s="300">
        <v>210</v>
      </c>
      <c r="B69" s="301" t="s">
        <v>747</v>
      </c>
      <c r="C69" s="301" t="s">
        <v>89</v>
      </c>
      <c r="D69" s="6" t="s">
        <v>667</v>
      </c>
      <c r="E69" s="6" t="s">
        <v>1322</v>
      </c>
    </row>
    <row r="70" spans="1:5">
      <c r="A70" s="300">
        <v>212</v>
      </c>
      <c r="B70" s="301" t="s">
        <v>748</v>
      </c>
      <c r="C70" s="301" t="s">
        <v>90</v>
      </c>
      <c r="D70" s="6" t="s">
        <v>646</v>
      </c>
      <c r="E70" s="6" t="s">
        <v>1322</v>
      </c>
    </row>
    <row r="71" spans="1:5">
      <c r="A71" s="300">
        <v>213</v>
      </c>
      <c r="B71" s="301" t="s">
        <v>749</v>
      </c>
      <c r="C71" s="301" t="s">
        <v>91</v>
      </c>
      <c r="D71" s="6" t="s">
        <v>641</v>
      </c>
      <c r="E71" s="6" t="s">
        <v>1322</v>
      </c>
    </row>
    <row r="72" spans="1:5">
      <c r="A72" s="300">
        <v>221</v>
      </c>
      <c r="B72" s="301" t="s">
        <v>750</v>
      </c>
      <c r="C72" s="301" t="s">
        <v>92</v>
      </c>
      <c r="D72" s="6" t="s">
        <v>666</v>
      </c>
      <c r="E72" s="6" t="s">
        <v>1322</v>
      </c>
    </row>
    <row r="73" spans="1:5">
      <c r="A73" s="300">
        <v>222</v>
      </c>
      <c r="B73" s="301" t="s">
        <v>751</v>
      </c>
      <c r="C73" s="301" t="s">
        <v>93</v>
      </c>
      <c r="D73" s="6" t="s">
        <v>646</v>
      </c>
      <c r="E73" s="6" t="s">
        <v>1322</v>
      </c>
    </row>
    <row r="74" spans="1:5">
      <c r="A74" s="300">
        <v>223</v>
      </c>
      <c r="B74" s="301" t="s">
        <v>752</v>
      </c>
      <c r="C74" s="301" t="s">
        <v>94</v>
      </c>
      <c r="D74" s="6" t="s">
        <v>646</v>
      </c>
      <c r="E74" s="6" t="s">
        <v>1322</v>
      </c>
    </row>
    <row r="75" spans="1:5">
      <c r="A75" s="300">
        <v>224</v>
      </c>
      <c r="B75" s="301" t="s">
        <v>753</v>
      </c>
      <c r="C75" s="301" t="s">
        <v>95</v>
      </c>
      <c r="D75" s="6" t="s">
        <v>640</v>
      </c>
      <c r="E75" s="6" t="s">
        <v>1322</v>
      </c>
    </row>
    <row r="76" spans="1:5">
      <c r="A76" s="300">
        <v>225</v>
      </c>
      <c r="B76" s="301" t="s">
        <v>754</v>
      </c>
      <c r="C76" s="301" t="s">
        <v>96</v>
      </c>
      <c r="D76" s="6" t="s">
        <v>667</v>
      </c>
      <c r="E76" s="6" t="s">
        <v>1322</v>
      </c>
    </row>
    <row r="77" spans="1:5">
      <c r="A77" s="302">
        <v>226</v>
      </c>
      <c r="B77" s="303" t="s">
        <v>755</v>
      </c>
      <c r="C77" s="303" t="s">
        <v>97</v>
      </c>
      <c r="D77" s="6" t="s">
        <v>640</v>
      </c>
      <c r="E77" s="6" t="s">
        <v>1322</v>
      </c>
    </row>
    <row r="78" spans="1:5">
      <c r="A78" s="300">
        <v>227</v>
      </c>
      <c r="B78" s="301" t="s">
        <v>756</v>
      </c>
      <c r="C78" s="301" t="s">
        <v>98</v>
      </c>
      <c r="D78" s="6" t="s">
        <v>641</v>
      </c>
      <c r="E78" s="6" t="s">
        <v>1322</v>
      </c>
    </row>
    <row r="79" spans="1:5">
      <c r="A79" s="300">
        <v>234</v>
      </c>
      <c r="B79" s="301" t="s">
        <v>757</v>
      </c>
      <c r="C79" s="301" t="s">
        <v>612</v>
      </c>
      <c r="D79" s="6" t="s">
        <v>643</v>
      </c>
      <c r="E79" s="6" t="s">
        <v>1322</v>
      </c>
    </row>
    <row r="80" spans="1:5">
      <c r="A80" s="300">
        <v>243</v>
      </c>
      <c r="B80" s="301" t="s">
        <v>758</v>
      </c>
      <c r="C80" s="301" t="s">
        <v>99</v>
      </c>
      <c r="D80" s="6" t="s">
        <v>643</v>
      </c>
      <c r="E80" s="6" t="s">
        <v>1322</v>
      </c>
    </row>
    <row r="81" spans="1:5">
      <c r="A81" s="300">
        <v>244</v>
      </c>
      <c r="B81" s="301" t="s">
        <v>759</v>
      </c>
      <c r="C81" s="301" t="s">
        <v>100</v>
      </c>
      <c r="D81" s="6" t="s">
        <v>647</v>
      </c>
      <c r="E81" s="6" t="s">
        <v>1322</v>
      </c>
    </row>
    <row r="82" spans="1:5">
      <c r="A82" s="300">
        <v>245</v>
      </c>
      <c r="B82" s="301" t="s">
        <v>760</v>
      </c>
      <c r="C82" s="301" t="s">
        <v>101</v>
      </c>
      <c r="D82" s="6" t="s">
        <v>647</v>
      </c>
      <c r="E82" s="6" t="s">
        <v>1322</v>
      </c>
    </row>
    <row r="83" spans="1:5">
      <c r="A83" s="300">
        <v>249</v>
      </c>
      <c r="B83" s="301" t="s">
        <v>761</v>
      </c>
      <c r="C83" s="301" t="s">
        <v>102</v>
      </c>
      <c r="D83" s="6" t="s">
        <v>645</v>
      </c>
      <c r="E83" s="6" t="s">
        <v>1322</v>
      </c>
    </row>
    <row r="84" spans="1:5">
      <c r="A84" s="300">
        <v>251</v>
      </c>
      <c r="B84" s="301" t="s">
        <v>762</v>
      </c>
      <c r="C84" s="301" t="s">
        <v>103</v>
      </c>
      <c r="D84" s="6" t="s">
        <v>645</v>
      </c>
      <c r="E84" s="6" t="s">
        <v>1322</v>
      </c>
    </row>
    <row r="85" spans="1:5">
      <c r="A85" s="300">
        <v>253</v>
      </c>
      <c r="B85" s="301" t="s">
        <v>763</v>
      </c>
      <c r="C85" s="301" t="s">
        <v>104</v>
      </c>
      <c r="D85" s="6" t="s">
        <v>667</v>
      </c>
      <c r="E85" s="6" t="s">
        <v>1322</v>
      </c>
    </row>
    <row r="86" spans="1:5">
      <c r="A86" s="300">
        <v>254</v>
      </c>
      <c r="B86" s="301" t="s">
        <v>764</v>
      </c>
      <c r="C86" s="301" t="s">
        <v>105</v>
      </c>
      <c r="D86" s="6" t="s">
        <v>640</v>
      </c>
      <c r="E86" s="6" t="s">
        <v>1322</v>
      </c>
    </row>
    <row r="87" spans="1:5">
      <c r="A87" s="300">
        <v>265</v>
      </c>
      <c r="B87" s="301" t="s">
        <v>765</v>
      </c>
      <c r="C87" s="301" t="s">
        <v>106</v>
      </c>
      <c r="D87" s="6" t="s">
        <v>641</v>
      </c>
      <c r="E87" s="6" t="s">
        <v>1322</v>
      </c>
    </row>
    <row r="88" spans="1:5">
      <c r="A88" s="300">
        <v>266</v>
      </c>
      <c r="B88" s="301" t="s">
        <v>766</v>
      </c>
      <c r="C88" s="301" t="s">
        <v>1264</v>
      </c>
      <c r="D88" s="6" t="s">
        <v>641</v>
      </c>
      <c r="E88" s="6" t="s">
        <v>1322</v>
      </c>
    </row>
    <row r="89" spans="1:5">
      <c r="A89" s="300">
        <v>267</v>
      </c>
      <c r="B89" s="301" t="s">
        <v>767</v>
      </c>
      <c r="C89" s="301" t="s">
        <v>107</v>
      </c>
      <c r="D89" s="6" t="s">
        <v>641</v>
      </c>
      <c r="E89" s="6" t="s">
        <v>1322</v>
      </c>
    </row>
    <row r="90" spans="1:5">
      <c r="A90" s="300">
        <v>268</v>
      </c>
      <c r="B90" s="301" t="s">
        <v>768</v>
      </c>
      <c r="C90" s="301" t="s">
        <v>108</v>
      </c>
      <c r="D90" s="6" t="s">
        <v>641</v>
      </c>
      <c r="E90" s="6" t="s">
        <v>1322</v>
      </c>
    </row>
    <row r="91" spans="1:5">
      <c r="A91" s="300">
        <v>269</v>
      </c>
      <c r="B91" s="301" t="s">
        <v>769</v>
      </c>
      <c r="C91" s="301" t="s">
        <v>109</v>
      </c>
      <c r="D91" s="6" t="s">
        <v>641</v>
      </c>
      <c r="E91" s="6" t="s">
        <v>1322</v>
      </c>
    </row>
    <row r="92" spans="1:5">
      <c r="A92" s="300">
        <v>270</v>
      </c>
      <c r="B92" s="301" t="s">
        <v>770</v>
      </c>
      <c r="C92" s="301" t="s">
        <v>110</v>
      </c>
      <c r="D92" s="6" t="s">
        <v>641</v>
      </c>
      <c r="E92" s="6" t="s">
        <v>1322</v>
      </c>
    </row>
    <row r="93" spans="1:5">
      <c r="A93" s="300">
        <v>271</v>
      </c>
      <c r="B93" s="301" t="s">
        <v>771</v>
      </c>
      <c r="C93" s="301" t="s">
        <v>111</v>
      </c>
      <c r="D93" s="6" t="s">
        <v>641</v>
      </c>
      <c r="E93" s="6" t="s">
        <v>1322</v>
      </c>
    </row>
    <row r="94" spans="1:5">
      <c r="A94" s="300">
        <v>272</v>
      </c>
      <c r="B94" s="301" t="s">
        <v>772</v>
      </c>
      <c r="C94" s="301" t="s">
        <v>112</v>
      </c>
      <c r="D94" s="6" t="s">
        <v>641</v>
      </c>
      <c r="E94" s="6" t="s">
        <v>1322</v>
      </c>
    </row>
    <row r="95" spans="1:5">
      <c r="A95" s="300">
        <v>273</v>
      </c>
      <c r="B95" s="301" t="s">
        <v>773</v>
      </c>
      <c r="C95" s="301" t="s">
        <v>113</v>
      </c>
      <c r="D95" s="6" t="s">
        <v>641</v>
      </c>
      <c r="E95" s="6" t="s">
        <v>1322</v>
      </c>
    </row>
    <row r="96" spans="1:5">
      <c r="A96" s="300">
        <v>281</v>
      </c>
      <c r="B96" s="301" t="s">
        <v>774</v>
      </c>
      <c r="C96" s="301" t="s">
        <v>114</v>
      </c>
      <c r="D96" s="6" t="s">
        <v>646</v>
      </c>
      <c r="E96" s="6" t="s">
        <v>1322</v>
      </c>
    </row>
    <row r="97" spans="1:5">
      <c r="A97" s="300">
        <v>283</v>
      </c>
      <c r="B97" s="301" t="s">
        <v>775</v>
      </c>
      <c r="C97" s="301" t="s">
        <v>115</v>
      </c>
      <c r="D97" s="6" t="s">
        <v>641</v>
      </c>
      <c r="E97" s="6" t="s">
        <v>1322</v>
      </c>
    </row>
    <row r="98" spans="1:5">
      <c r="A98" s="300">
        <v>287</v>
      </c>
      <c r="B98" s="301" t="s">
        <v>776</v>
      </c>
      <c r="C98" s="301" t="s">
        <v>116</v>
      </c>
      <c r="D98" s="6" t="s">
        <v>667</v>
      </c>
      <c r="E98" s="6" t="s">
        <v>1322</v>
      </c>
    </row>
    <row r="99" spans="1:5">
      <c r="A99" s="302">
        <v>288</v>
      </c>
      <c r="B99" s="303" t="s">
        <v>777</v>
      </c>
      <c r="C99" s="303" t="s">
        <v>117</v>
      </c>
      <c r="D99" s="6" t="s">
        <v>666</v>
      </c>
      <c r="E99" s="6" t="s">
        <v>1322</v>
      </c>
    </row>
    <row r="100" spans="1:5">
      <c r="A100" s="304">
        <v>290</v>
      </c>
      <c r="B100" s="305" t="s">
        <v>778</v>
      </c>
      <c r="C100" s="305" t="s">
        <v>118</v>
      </c>
      <c r="D100" s="6" t="s">
        <v>641</v>
      </c>
      <c r="E100" s="6" t="s">
        <v>1322</v>
      </c>
    </row>
    <row r="101" spans="1:5">
      <c r="A101" s="300">
        <v>291</v>
      </c>
      <c r="B101" s="301" t="s">
        <v>779</v>
      </c>
      <c r="C101" s="301" t="s">
        <v>119</v>
      </c>
      <c r="D101" s="6" t="s">
        <v>646</v>
      </c>
      <c r="E101" s="6" t="s">
        <v>1322</v>
      </c>
    </row>
    <row r="102" spans="1:5">
      <c r="A102" s="300">
        <v>292</v>
      </c>
      <c r="B102" s="301" t="s">
        <v>780</v>
      </c>
      <c r="C102" s="301" t="s">
        <v>120</v>
      </c>
      <c r="D102" s="6" t="s">
        <v>645</v>
      </c>
      <c r="E102" s="6" t="s">
        <v>1322</v>
      </c>
    </row>
    <row r="103" spans="1:5">
      <c r="A103" s="300">
        <v>293</v>
      </c>
      <c r="B103" s="301" t="s">
        <v>781</v>
      </c>
      <c r="C103" s="301" t="s">
        <v>121</v>
      </c>
      <c r="D103" s="6" t="s">
        <v>645</v>
      </c>
      <c r="E103" s="6" t="s">
        <v>1322</v>
      </c>
    </row>
    <row r="104" spans="1:5">
      <c r="A104" s="300">
        <v>294</v>
      </c>
      <c r="B104" s="301" t="s">
        <v>782</v>
      </c>
      <c r="C104" s="301" t="s">
        <v>122</v>
      </c>
      <c r="D104" s="6" t="s">
        <v>644</v>
      </c>
      <c r="E104" s="6" t="s">
        <v>1322</v>
      </c>
    </row>
    <row r="105" spans="1:5">
      <c r="A105" s="300">
        <v>295</v>
      </c>
      <c r="B105" s="301" t="s">
        <v>783</v>
      </c>
      <c r="C105" s="301" t="s">
        <v>123</v>
      </c>
      <c r="D105" s="6" t="s">
        <v>624</v>
      </c>
      <c r="E105" s="6" t="s">
        <v>1322</v>
      </c>
    </row>
    <row r="106" spans="1:5">
      <c r="A106" s="300">
        <v>296</v>
      </c>
      <c r="B106" s="301" t="s">
        <v>784</v>
      </c>
      <c r="C106" s="301" t="s">
        <v>124</v>
      </c>
      <c r="D106" s="6" t="s">
        <v>624</v>
      </c>
      <c r="E106" s="6" t="s">
        <v>1322</v>
      </c>
    </row>
    <row r="107" spans="1:5">
      <c r="A107" s="300">
        <v>298</v>
      </c>
      <c r="B107" s="301" t="s">
        <v>785</v>
      </c>
      <c r="C107" s="301" t="s">
        <v>125</v>
      </c>
      <c r="D107" s="6" t="s">
        <v>666</v>
      </c>
      <c r="E107" s="6" t="s">
        <v>1322</v>
      </c>
    </row>
    <row r="108" spans="1:5">
      <c r="A108" s="300">
        <v>299</v>
      </c>
      <c r="B108" s="301" t="s">
        <v>786</v>
      </c>
      <c r="C108" s="301" t="s">
        <v>126</v>
      </c>
      <c r="D108" s="6" t="s">
        <v>666</v>
      </c>
      <c r="E108" s="6" t="s">
        <v>1322</v>
      </c>
    </row>
    <row r="109" spans="1:5">
      <c r="A109" s="300">
        <v>300</v>
      </c>
      <c r="B109" s="301" t="s">
        <v>787</v>
      </c>
      <c r="C109" s="301" t="s">
        <v>127</v>
      </c>
      <c r="D109" s="6" t="s">
        <v>666</v>
      </c>
      <c r="E109" s="6" t="s">
        <v>1322</v>
      </c>
    </row>
    <row r="110" spans="1:5">
      <c r="A110" s="300">
        <v>301</v>
      </c>
      <c r="B110" s="301" t="s">
        <v>788</v>
      </c>
      <c r="C110" s="301" t="s">
        <v>128</v>
      </c>
      <c r="D110" s="6" t="s">
        <v>666</v>
      </c>
      <c r="E110" s="6" t="s">
        <v>1322</v>
      </c>
    </row>
    <row r="111" spans="1:5">
      <c r="A111" s="300">
        <v>302</v>
      </c>
      <c r="B111" s="301" t="s">
        <v>789</v>
      </c>
      <c r="C111" s="301" t="s">
        <v>129</v>
      </c>
      <c r="D111" s="6" t="s">
        <v>666</v>
      </c>
      <c r="E111" s="6" t="s">
        <v>1322</v>
      </c>
    </row>
    <row r="112" spans="1:5">
      <c r="A112" s="300">
        <v>303</v>
      </c>
      <c r="B112" s="301" t="s">
        <v>790</v>
      </c>
      <c r="C112" s="301" t="s">
        <v>130</v>
      </c>
      <c r="D112" s="6" t="s">
        <v>666</v>
      </c>
      <c r="E112" s="6" t="s">
        <v>1322</v>
      </c>
    </row>
    <row r="113" spans="1:5">
      <c r="A113" s="300">
        <v>309</v>
      </c>
      <c r="B113" s="301" t="s">
        <v>791</v>
      </c>
      <c r="C113" s="301" t="s">
        <v>1238</v>
      </c>
      <c r="D113" s="6" t="s">
        <v>643</v>
      </c>
      <c r="E113" s="6" t="s">
        <v>1322</v>
      </c>
    </row>
    <row r="114" spans="1:5">
      <c r="A114" s="300">
        <v>310</v>
      </c>
      <c r="B114" s="301" t="s">
        <v>792</v>
      </c>
      <c r="C114" s="301" t="s">
        <v>131</v>
      </c>
      <c r="D114" s="6" t="s">
        <v>647</v>
      </c>
      <c r="E114" s="6" t="s">
        <v>1322</v>
      </c>
    </row>
    <row r="115" spans="1:5">
      <c r="A115" s="300">
        <v>311</v>
      </c>
      <c r="B115" s="301" t="s">
        <v>793</v>
      </c>
      <c r="C115" s="301" t="s">
        <v>132</v>
      </c>
      <c r="D115" s="6" t="s">
        <v>647</v>
      </c>
      <c r="E115" s="6" t="s">
        <v>1322</v>
      </c>
    </row>
    <row r="116" spans="1:5">
      <c r="A116" s="300">
        <v>312</v>
      </c>
      <c r="B116" s="301" t="s">
        <v>794</v>
      </c>
      <c r="C116" s="301" t="s">
        <v>133</v>
      </c>
      <c r="D116" s="6" t="s">
        <v>645</v>
      </c>
      <c r="E116" s="6" t="s">
        <v>1322</v>
      </c>
    </row>
    <row r="117" spans="1:5">
      <c r="A117" s="300">
        <v>313</v>
      </c>
      <c r="B117" s="301" t="s">
        <v>795</v>
      </c>
      <c r="C117" s="301" t="s">
        <v>134</v>
      </c>
      <c r="D117" s="6" t="s">
        <v>667</v>
      </c>
      <c r="E117" s="6" t="s">
        <v>1322</v>
      </c>
    </row>
    <row r="118" spans="1:5">
      <c r="A118" s="300">
        <v>314</v>
      </c>
      <c r="B118" s="301" t="s">
        <v>1393</v>
      </c>
      <c r="C118" s="301" t="s">
        <v>1373</v>
      </c>
      <c r="D118" s="6" t="s">
        <v>667</v>
      </c>
      <c r="E118" s="6" t="s">
        <v>1322</v>
      </c>
    </row>
    <row r="119" spans="1:5">
      <c r="A119" s="300">
        <v>315</v>
      </c>
      <c r="B119" s="301" t="s">
        <v>796</v>
      </c>
      <c r="C119" s="301" t="s">
        <v>1239</v>
      </c>
      <c r="D119" s="6" t="s">
        <v>640</v>
      </c>
      <c r="E119" s="6" t="s">
        <v>1322</v>
      </c>
    </row>
    <row r="120" spans="1:5">
      <c r="A120" s="300">
        <v>324</v>
      </c>
      <c r="B120" s="301" t="s">
        <v>797</v>
      </c>
      <c r="C120" s="301" t="s">
        <v>135</v>
      </c>
      <c r="D120" s="6" t="s">
        <v>640</v>
      </c>
      <c r="E120" s="6" t="s">
        <v>1322</v>
      </c>
    </row>
    <row r="121" spans="1:5">
      <c r="A121" s="300">
        <v>340</v>
      </c>
      <c r="B121" s="301" t="s">
        <v>798</v>
      </c>
      <c r="C121" s="301" t="s">
        <v>136</v>
      </c>
      <c r="D121" s="6" t="s">
        <v>667</v>
      </c>
      <c r="E121" s="6" t="s">
        <v>1322</v>
      </c>
    </row>
    <row r="122" spans="1:5">
      <c r="A122" s="300">
        <v>342</v>
      </c>
      <c r="B122" s="301" t="s">
        <v>799</v>
      </c>
      <c r="C122" s="301" t="s">
        <v>137</v>
      </c>
      <c r="D122" s="6" t="s">
        <v>643</v>
      </c>
      <c r="E122" s="6" t="s">
        <v>1322</v>
      </c>
    </row>
    <row r="123" spans="1:5">
      <c r="A123" s="300">
        <v>343</v>
      </c>
      <c r="B123" s="301" t="s">
        <v>800</v>
      </c>
      <c r="C123" s="301" t="s">
        <v>138</v>
      </c>
      <c r="D123" s="6" t="s">
        <v>643</v>
      </c>
      <c r="E123" s="6" t="s">
        <v>1322</v>
      </c>
    </row>
    <row r="124" spans="1:5">
      <c r="A124" s="300">
        <v>344</v>
      </c>
      <c r="B124" s="301" t="s">
        <v>801</v>
      </c>
      <c r="C124" s="301" t="s">
        <v>139</v>
      </c>
      <c r="D124" s="6" t="s">
        <v>667</v>
      </c>
      <c r="E124" s="6" t="s">
        <v>1322</v>
      </c>
    </row>
    <row r="125" spans="1:5">
      <c r="A125" s="300">
        <v>345</v>
      </c>
      <c r="B125" s="301" t="s">
        <v>802</v>
      </c>
      <c r="C125" s="301" t="s">
        <v>140</v>
      </c>
      <c r="D125" s="6" t="s">
        <v>642</v>
      </c>
      <c r="E125" s="6" t="s">
        <v>1322</v>
      </c>
    </row>
    <row r="126" spans="1:5">
      <c r="A126" s="300">
        <v>346</v>
      </c>
      <c r="B126" s="301" t="s">
        <v>803</v>
      </c>
      <c r="C126" s="301" t="s">
        <v>141</v>
      </c>
      <c r="D126" s="6" t="s">
        <v>642</v>
      </c>
      <c r="E126" s="6" t="s">
        <v>1322</v>
      </c>
    </row>
    <row r="127" spans="1:5">
      <c r="A127" s="300">
        <v>347</v>
      </c>
      <c r="B127" s="301" t="s">
        <v>804</v>
      </c>
      <c r="C127" s="301" t="s">
        <v>142</v>
      </c>
      <c r="D127" s="6" t="s">
        <v>642</v>
      </c>
      <c r="E127" s="6" t="s">
        <v>1322</v>
      </c>
    </row>
    <row r="128" spans="1:5">
      <c r="A128" s="302">
        <v>348</v>
      </c>
      <c r="B128" s="303" t="s">
        <v>805</v>
      </c>
      <c r="C128" s="303" t="s">
        <v>143</v>
      </c>
      <c r="D128" s="6" t="s">
        <v>645</v>
      </c>
      <c r="E128" s="6" t="s">
        <v>1322</v>
      </c>
    </row>
    <row r="129" spans="1:5">
      <c r="A129" s="300">
        <v>349</v>
      </c>
      <c r="B129" s="301" t="s">
        <v>806</v>
      </c>
      <c r="C129" s="301" t="s">
        <v>144</v>
      </c>
      <c r="D129" s="6" t="s">
        <v>644</v>
      </c>
      <c r="E129" s="6" t="s">
        <v>1322</v>
      </c>
    </row>
    <row r="130" spans="1:5">
      <c r="A130" s="300">
        <v>371</v>
      </c>
      <c r="B130" s="301" t="s">
        <v>807</v>
      </c>
      <c r="C130" s="301" t="s">
        <v>145</v>
      </c>
      <c r="D130" s="6" t="s">
        <v>643</v>
      </c>
      <c r="E130" s="6" t="s">
        <v>1322</v>
      </c>
    </row>
    <row r="131" spans="1:5">
      <c r="A131" s="300">
        <v>373</v>
      </c>
      <c r="B131" s="301" t="s">
        <v>808</v>
      </c>
      <c r="C131" s="301" t="s">
        <v>605</v>
      </c>
      <c r="D131" s="6" t="s">
        <v>641</v>
      </c>
      <c r="E131" s="6" t="s">
        <v>1322</v>
      </c>
    </row>
    <row r="132" spans="1:5">
      <c r="A132" s="300">
        <v>374</v>
      </c>
      <c r="B132" s="301" t="s">
        <v>809</v>
      </c>
      <c r="C132" s="301" t="s">
        <v>606</v>
      </c>
      <c r="D132" s="6" t="s">
        <v>647</v>
      </c>
      <c r="E132" s="6" t="s">
        <v>1322</v>
      </c>
    </row>
    <row r="133" spans="1:5">
      <c r="A133" s="302">
        <v>376</v>
      </c>
      <c r="B133" s="303" t="s">
        <v>810</v>
      </c>
      <c r="C133" s="303" t="s">
        <v>607</v>
      </c>
      <c r="D133" s="6" t="s">
        <v>642</v>
      </c>
      <c r="E133" s="6" t="s">
        <v>1322</v>
      </c>
    </row>
    <row r="134" spans="1:5">
      <c r="A134" s="300">
        <v>378</v>
      </c>
      <c r="B134" s="301" t="s">
        <v>811</v>
      </c>
      <c r="C134" s="301" t="s">
        <v>608</v>
      </c>
      <c r="D134" s="6" t="s">
        <v>666</v>
      </c>
      <c r="E134" s="6" t="s">
        <v>1322</v>
      </c>
    </row>
    <row r="135" spans="1:5">
      <c r="A135" s="300">
        <v>379</v>
      </c>
      <c r="B135" s="301" t="s">
        <v>812</v>
      </c>
      <c r="C135" s="301" t="s">
        <v>1240</v>
      </c>
      <c r="D135" s="6" t="s">
        <v>641</v>
      </c>
      <c r="E135" s="6" t="s">
        <v>1322</v>
      </c>
    </row>
    <row r="136" spans="1:5">
      <c r="A136" s="300">
        <v>382</v>
      </c>
      <c r="B136" s="301" t="s">
        <v>813</v>
      </c>
      <c r="C136" s="301" t="s">
        <v>1241</v>
      </c>
      <c r="D136" s="6" t="s">
        <v>643</v>
      </c>
      <c r="E136" s="6" t="s">
        <v>1322</v>
      </c>
    </row>
    <row r="137" spans="1:5">
      <c r="A137" s="300">
        <v>383</v>
      </c>
      <c r="B137" s="301" t="s">
        <v>814</v>
      </c>
      <c r="C137" s="301" t="s">
        <v>1242</v>
      </c>
      <c r="D137" s="6" t="s">
        <v>667</v>
      </c>
      <c r="E137" s="6" t="s">
        <v>1322</v>
      </c>
    </row>
    <row r="138" spans="1:5">
      <c r="A138" s="300">
        <v>385</v>
      </c>
      <c r="B138" s="301" t="s">
        <v>815</v>
      </c>
      <c r="C138" s="301" t="s">
        <v>688</v>
      </c>
      <c r="D138" s="6" t="s">
        <v>667</v>
      </c>
      <c r="E138" s="6" t="s">
        <v>1322</v>
      </c>
    </row>
    <row r="139" spans="1:5">
      <c r="A139" s="300">
        <v>386</v>
      </c>
      <c r="B139" s="301" t="s">
        <v>1317</v>
      </c>
      <c r="C139" s="301" t="s">
        <v>1276</v>
      </c>
      <c r="D139" s="6" t="s">
        <v>666</v>
      </c>
      <c r="E139" s="6" t="s">
        <v>1322</v>
      </c>
    </row>
    <row r="140" spans="1:5">
      <c r="A140" s="300">
        <v>387</v>
      </c>
      <c r="B140" s="301" t="s">
        <v>1318</v>
      </c>
      <c r="C140" s="301" t="s">
        <v>1263</v>
      </c>
      <c r="D140" s="6" t="s">
        <v>666</v>
      </c>
      <c r="E140" s="6" t="s">
        <v>1322</v>
      </c>
    </row>
    <row r="141" spans="1:5">
      <c r="A141" s="300">
        <v>389</v>
      </c>
      <c r="B141" s="301" t="s">
        <v>1403</v>
      </c>
      <c r="C141" s="301" t="s">
        <v>1401</v>
      </c>
      <c r="D141" s="298" t="s">
        <v>1402</v>
      </c>
      <c r="E141" s="6" t="s">
        <v>1322</v>
      </c>
    </row>
    <row r="142" spans="1:5">
      <c r="A142" s="300">
        <v>411</v>
      </c>
      <c r="B142" s="301" t="s">
        <v>816</v>
      </c>
      <c r="C142" s="301" t="s">
        <v>146</v>
      </c>
      <c r="D142" s="6" t="s">
        <v>624</v>
      </c>
      <c r="E142" s="6" t="s">
        <v>1326</v>
      </c>
    </row>
    <row r="143" spans="1:5">
      <c r="A143" s="300">
        <v>417</v>
      </c>
      <c r="B143" s="301" t="s">
        <v>817</v>
      </c>
      <c r="C143" s="301" t="s">
        <v>147</v>
      </c>
      <c r="D143" s="6" t="s">
        <v>624</v>
      </c>
      <c r="E143" s="6" t="s">
        <v>1326</v>
      </c>
    </row>
    <row r="144" spans="1:5">
      <c r="A144" s="300">
        <v>418</v>
      </c>
      <c r="B144" s="301" t="s">
        <v>818</v>
      </c>
      <c r="C144" s="301" t="s">
        <v>148</v>
      </c>
      <c r="D144" s="6" t="s">
        <v>624</v>
      </c>
      <c r="E144" s="6" t="s">
        <v>1326</v>
      </c>
    </row>
    <row r="145" spans="1:5">
      <c r="A145" s="300">
        <v>422</v>
      </c>
      <c r="B145" s="301" t="s">
        <v>819</v>
      </c>
      <c r="C145" s="301" t="s">
        <v>149</v>
      </c>
      <c r="D145" s="6" t="s">
        <v>624</v>
      </c>
      <c r="E145" s="6" t="s">
        <v>1326</v>
      </c>
    </row>
    <row r="146" spans="1:5">
      <c r="A146" s="300">
        <v>423</v>
      </c>
      <c r="B146" s="301" t="s">
        <v>820</v>
      </c>
      <c r="C146" s="301" t="s">
        <v>150</v>
      </c>
      <c r="D146" s="6" t="s">
        <v>624</v>
      </c>
      <c r="E146" s="6" t="s">
        <v>1326</v>
      </c>
    </row>
    <row r="147" spans="1:5">
      <c r="A147" s="300">
        <v>424</v>
      </c>
      <c r="B147" s="301" t="s">
        <v>821</v>
      </c>
      <c r="C147" s="301" t="s">
        <v>1277</v>
      </c>
      <c r="D147" s="6" t="s">
        <v>624</v>
      </c>
      <c r="E147" s="6" t="s">
        <v>1326</v>
      </c>
    </row>
    <row r="148" spans="1:5">
      <c r="A148" s="300">
        <v>425</v>
      </c>
      <c r="B148" s="301" t="s">
        <v>822</v>
      </c>
      <c r="C148" s="301" t="s">
        <v>151</v>
      </c>
      <c r="D148" s="6" t="s">
        <v>624</v>
      </c>
      <c r="E148" s="6" t="s">
        <v>1326</v>
      </c>
    </row>
    <row r="149" spans="1:5">
      <c r="A149" s="300">
        <v>426</v>
      </c>
      <c r="B149" s="301" t="s">
        <v>823</v>
      </c>
      <c r="C149" s="301" t="s">
        <v>152</v>
      </c>
      <c r="D149" s="6" t="s">
        <v>624</v>
      </c>
      <c r="E149" s="6" t="s">
        <v>1326</v>
      </c>
    </row>
    <row r="150" spans="1:5">
      <c r="A150" s="300">
        <v>427</v>
      </c>
      <c r="B150" s="301" t="s">
        <v>824</v>
      </c>
      <c r="C150" s="301" t="s">
        <v>153</v>
      </c>
      <c r="D150" s="6" t="s">
        <v>624</v>
      </c>
      <c r="E150" s="6" t="s">
        <v>1326</v>
      </c>
    </row>
    <row r="151" spans="1:5">
      <c r="A151" s="300">
        <v>428</v>
      </c>
      <c r="B151" s="301" t="s">
        <v>825</v>
      </c>
      <c r="C151" s="301" t="s">
        <v>154</v>
      </c>
      <c r="D151" s="6" t="s">
        <v>624</v>
      </c>
      <c r="E151" s="6" t="s">
        <v>1326</v>
      </c>
    </row>
    <row r="152" spans="1:5">
      <c r="A152" s="300">
        <v>429</v>
      </c>
      <c r="B152" s="301" t="s">
        <v>826</v>
      </c>
      <c r="C152" s="301" t="s">
        <v>155</v>
      </c>
      <c r="D152" s="6" t="s">
        <v>624</v>
      </c>
      <c r="E152" s="6" t="s">
        <v>1326</v>
      </c>
    </row>
    <row r="153" spans="1:5">
      <c r="A153" s="300">
        <v>432</v>
      </c>
      <c r="B153" s="301" t="s">
        <v>827</v>
      </c>
      <c r="C153" s="301" t="s">
        <v>156</v>
      </c>
      <c r="D153" s="6" t="s">
        <v>624</v>
      </c>
      <c r="E153" s="6" t="s">
        <v>1326</v>
      </c>
    </row>
    <row r="154" spans="1:5">
      <c r="A154" s="300">
        <v>433</v>
      </c>
      <c r="B154" s="301" t="s">
        <v>828</v>
      </c>
      <c r="C154" s="301" t="s">
        <v>157</v>
      </c>
      <c r="D154" s="6" t="s">
        <v>624</v>
      </c>
      <c r="E154" s="6" t="s">
        <v>1326</v>
      </c>
    </row>
    <row r="155" spans="1:5">
      <c r="A155" s="300">
        <v>434</v>
      </c>
      <c r="B155" s="301" t="s">
        <v>829</v>
      </c>
      <c r="C155" s="301" t="s">
        <v>158</v>
      </c>
      <c r="D155" s="6" t="s">
        <v>624</v>
      </c>
      <c r="E155" s="6" t="s">
        <v>1326</v>
      </c>
    </row>
    <row r="156" spans="1:5">
      <c r="A156" s="300">
        <v>435</v>
      </c>
      <c r="B156" s="301" t="s">
        <v>830</v>
      </c>
      <c r="C156" s="301" t="s">
        <v>159</v>
      </c>
      <c r="D156" s="6" t="s">
        <v>624</v>
      </c>
      <c r="E156" s="6" t="s">
        <v>1326</v>
      </c>
    </row>
    <row r="157" spans="1:5">
      <c r="A157" s="300">
        <v>512</v>
      </c>
      <c r="B157" s="301" t="s">
        <v>831</v>
      </c>
      <c r="C157" s="301" t="s">
        <v>689</v>
      </c>
      <c r="D157" s="6" t="s">
        <v>644</v>
      </c>
      <c r="E157" s="6" t="s">
        <v>1327</v>
      </c>
    </row>
    <row r="158" spans="1:5">
      <c r="A158" s="300">
        <v>513</v>
      </c>
      <c r="B158" s="301" t="s">
        <v>832</v>
      </c>
      <c r="C158" s="301" t="s">
        <v>160</v>
      </c>
      <c r="D158" s="6" t="s">
        <v>641</v>
      </c>
      <c r="E158" s="6" t="s">
        <v>1327</v>
      </c>
    </row>
    <row r="159" spans="1:5">
      <c r="A159" s="300">
        <v>514</v>
      </c>
      <c r="B159" s="301" t="s">
        <v>833</v>
      </c>
      <c r="C159" s="301" t="s">
        <v>161</v>
      </c>
      <c r="D159" s="6" t="s">
        <v>667</v>
      </c>
      <c r="E159" s="6" t="s">
        <v>1327</v>
      </c>
    </row>
    <row r="160" spans="1:5">
      <c r="A160" s="300">
        <v>517</v>
      </c>
      <c r="B160" s="301" t="s">
        <v>834</v>
      </c>
      <c r="C160" s="301" t="s">
        <v>162</v>
      </c>
      <c r="D160" s="6" t="s">
        <v>667</v>
      </c>
      <c r="E160" s="6" t="s">
        <v>1327</v>
      </c>
    </row>
    <row r="161" spans="1:5">
      <c r="A161" s="300">
        <v>520</v>
      </c>
      <c r="B161" s="301" t="s">
        <v>835</v>
      </c>
      <c r="C161" s="301" t="s">
        <v>1278</v>
      </c>
      <c r="D161" s="6" t="s">
        <v>640</v>
      </c>
      <c r="E161" s="6" t="s">
        <v>1327</v>
      </c>
    </row>
    <row r="162" spans="1:5">
      <c r="A162" s="302">
        <v>522</v>
      </c>
      <c r="B162" s="303" t="s">
        <v>836</v>
      </c>
      <c r="C162" s="303" t="s">
        <v>163</v>
      </c>
      <c r="D162" s="6" t="s">
        <v>640</v>
      </c>
      <c r="E162" s="6" t="s">
        <v>1327</v>
      </c>
    </row>
    <row r="163" spans="1:5">
      <c r="A163" s="302">
        <v>525</v>
      </c>
      <c r="B163" s="303" t="s">
        <v>837</v>
      </c>
      <c r="C163" s="303" t="s">
        <v>164</v>
      </c>
      <c r="D163" s="6" t="s">
        <v>647</v>
      </c>
      <c r="E163" s="6" t="s">
        <v>1327</v>
      </c>
    </row>
    <row r="164" spans="1:5">
      <c r="A164" s="300">
        <v>526</v>
      </c>
      <c r="B164" s="301" t="s">
        <v>838</v>
      </c>
      <c r="C164" s="301" t="s">
        <v>1262</v>
      </c>
      <c r="D164" s="6" t="s">
        <v>640</v>
      </c>
      <c r="E164" s="6" t="s">
        <v>1327</v>
      </c>
    </row>
    <row r="165" spans="1:5">
      <c r="A165" s="300">
        <v>548</v>
      </c>
      <c r="B165" s="301" t="s">
        <v>839</v>
      </c>
      <c r="C165" s="301" t="s">
        <v>1279</v>
      </c>
      <c r="D165" s="6" t="s">
        <v>646</v>
      </c>
      <c r="E165" s="6" t="s">
        <v>1327</v>
      </c>
    </row>
    <row r="166" spans="1:5">
      <c r="A166" s="300">
        <v>551</v>
      </c>
      <c r="B166" s="301" t="s">
        <v>840</v>
      </c>
      <c r="C166" s="301" t="s">
        <v>165</v>
      </c>
      <c r="D166" s="6" t="s">
        <v>647</v>
      </c>
      <c r="E166" s="6" t="s">
        <v>1327</v>
      </c>
    </row>
    <row r="167" spans="1:5">
      <c r="A167" s="300">
        <v>572</v>
      </c>
      <c r="B167" s="301" t="s">
        <v>841</v>
      </c>
      <c r="C167" s="301" t="s">
        <v>166</v>
      </c>
      <c r="D167" s="6" t="s">
        <v>646</v>
      </c>
      <c r="E167" s="6" t="s">
        <v>1327</v>
      </c>
    </row>
    <row r="168" spans="1:5">
      <c r="A168" s="300">
        <v>573</v>
      </c>
      <c r="B168" s="301" t="s">
        <v>842</v>
      </c>
      <c r="C168" s="301" t="s">
        <v>167</v>
      </c>
      <c r="D168" s="6" t="s">
        <v>640</v>
      </c>
      <c r="E168" s="6" t="s">
        <v>1327</v>
      </c>
    </row>
    <row r="169" spans="1:5">
      <c r="A169" s="300">
        <v>576</v>
      </c>
      <c r="B169" s="301" t="s">
        <v>843</v>
      </c>
      <c r="C169" s="301" t="s">
        <v>1243</v>
      </c>
      <c r="D169" s="6" t="s">
        <v>645</v>
      </c>
      <c r="E169" s="6" t="s">
        <v>1327</v>
      </c>
    </row>
    <row r="170" spans="1:5">
      <c r="A170" s="300">
        <v>578</v>
      </c>
      <c r="B170" s="301" t="s">
        <v>844</v>
      </c>
      <c r="C170" s="301" t="s">
        <v>168</v>
      </c>
      <c r="D170" s="6" t="s">
        <v>640</v>
      </c>
      <c r="E170" s="6" t="s">
        <v>1327</v>
      </c>
    </row>
    <row r="171" spans="1:5">
      <c r="A171" s="300">
        <v>580</v>
      </c>
      <c r="B171" s="301" t="s">
        <v>845</v>
      </c>
      <c r="C171" s="301" t="s">
        <v>169</v>
      </c>
      <c r="D171" s="6" t="s">
        <v>667</v>
      </c>
      <c r="E171" s="6" t="s">
        <v>1327</v>
      </c>
    </row>
    <row r="172" spans="1:5">
      <c r="A172" s="300">
        <v>584</v>
      </c>
      <c r="B172" s="301" t="s">
        <v>846</v>
      </c>
      <c r="C172" s="301" t="s">
        <v>170</v>
      </c>
      <c r="D172" s="6" t="s">
        <v>644</v>
      </c>
      <c r="E172" s="6" t="s">
        <v>1327</v>
      </c>
    </row>
    <row r="173" spans="1:5">
      <c r="A173" s="300">
        <v>585</v>
      </c>
      <c r="B173" s="301" t="s">
        <v>847</v>
      </c>
      <c r="C173" s="301" t="s">
        <v>171</v>
      </c>
      <c r="D173" s="6" t="s">
        <v>641</v>
      </c>
      <c r="E173" s="6" t="s">
        <v>1327</v>
      </c>
    </row>
    <row r="174" spans="1:5">
      <c r="A174" s="300">
        <v>586</v>
      </c>
      <c r="B174" s="301" t="s">
        <v>848</v>
      </c>
      <c r="C174" s="301" t="s">
        <v>172</v>
      </c>
      <c r="D174" s="6" t="s">
        <v>641</v>
      </c>
      <c r="E174" s="6" t="s">
        <v>1327</v>
      </c>
    </row>
    <row r="175" spans="1:5">
      <c r="A175" s="302">
        <v>587</v>
      </c>
      <c r="B175" s="303" t="s">
        <v>849</v>
      </c>
      <c r="C175" s="303" t="s">
        <v>669</v>
      </c>
      <c r="D175" s="6" t="s">
        <v>667</v>
      </c>
      <c r="E175" s="6" t="s">
        <v>1327</v>
      </c>
    </row>
    <row r="176" spans="1:5">
      <c r="A176" s="300">
        <v>590</v>
      </c>
      <c r="B176" s="301" t="s">
        <v>850</v>
      </c>
      <c r="C176" s="301" t="s">
        <v>1280</v>
      </c>
      <c r="D176" s="6" t="s">
        <v>643</v>
      </c>
      <c r="E176" s="6" t="s">
        <v>1327</v>
      </c>
    </row>
    <row r="177" spans="1:5">
      <c r="A177" s="300">
        <v>591</v>
      </c>
      <c r="B177" s="301" t="s">
        <v>851</v>
      </c>
      <c r="C177" s="301" t="s">
        <v>670</v>
      </c>
      <c r="D177" s="6" t="s">
        <v>642</v>
      </c>
      <c r="E177" s="6" t="s">
        <v>1327</v>
      </c>
    </row>
    <row r="178" spans="1:5">
      <c r="A178" s="300">
        <v>592</v>
      </c>
      <c r="B178" s="301" t="s">
        <v>852</v>
      </c>
      <c r="C178" s="301" t="s">
        <v>613</v>
      </c>
      <c r="D178" s="6" t="s">
        <v>645</v>
      </c>
      <c r="E178" s="6" t="s">
        <v>1327</v>
      </c>
    </row>
    <row r="179" spans="1:5">
      <c r="A179" s="300">
        <v>593</v>
      </c>
      <c r="B179" s="301" t="s">
        <v>853</v>
      </c>
      <c r="C179" s="301" t="s">
        <v>1281</v>
      </c>
      <c r="D179" s="6" t="s">
        <v>645</v>
      </c>
      <c r="E179" s="6" t="s">
        <v>1327</v>
      </c>
    </row>
    <row r="180" spans="1:5">
      <c r="A180" s="300">
        <v>594</v>
      </c>
      <c r="B180" s="301" t="s">
        <v>854</v>
      </c>
      <c r="C180" s="301" t="s">
        <v>88</v>
      </c>
      <c r="D180" s="6" t="s">
        <v>640</v>
      </c>
      <c r="E180" s="6" t="s">
        <v>1327</v>
      </c>
    </row>
    <row r="181" spans="1:5">
      <c r="A181" s="300">
        <v>595</v>
      </c>
      <c r="B181" s="301" t="s">
        <v>855</v>
      </c>
      <c r="C181" s="301" t="s">
        <v>609</v>
      </c>
      <c r="D181" s="6" t="s">
        <v>640</v>
      </c>
      <c r="E181" s="6" t="s">
        <v>1327</v>
      </c>
    </row>
    <row r="182" spans="1:5">
      <c r="A182" s="300">
        <v>596</v>
      </c>
      <c r="B182" s="301" t="s">
        <v>856</v>
      </c>
      <c r="C182" s="301" t="s">
        <v>1244</v>
      </c>
      <c r="D182" s="6" t="s">
        <v>642</v>
      </c>
      <c r="E182" s="6" t="s">
        <v>1327</v>
      </c>
    </row>
    <row r="183" spans="1:5">
      <c r="A183" s="300">
        <v>597</v>
      </c>
      <c r="B183" s="301" t="s">
        <v>857</v>
      </c>
      <c r="C183" s="301" t="s">
        <v>673</v>
      </c>
      <c r="D183" s="6" t="s">
        <v>666</v>
      </c>
      <c r="E183" s="6" t="s">
        <v>1327</v>
      </c>
    </row>
    <row r="184" spans="1:5">
      <c r="A184" s="300">
        <v>598</v>
      </c>
      <c r="B184" s="301" t="s">
        <v>858</v>
      </c>
      <c r="C184" s="301" t="s">
        <v>668</v>
      </c>
      <c r="D184" s="6" t="s">
        <v>666</v>
      </c>
      <c r="E184" s="6" t="s">
        <v>1327</v>
      </c>
    </row>
    <row r="185" spans="1:5">
      <c r="A185" s="300">
        <v>599</v>
      </c>
      <c r="B185" s="301" t="s">
        <v>859</v>
      </c>
      <c r="C185" s="301" t="s">
        <v>1245</v>
      </c>
      <c r="D185" s="6" t="s">
        <v>642</v>
      </c>
      <c r="E185" s="6" t="s">
        <v>1327</v>
      </c>
    </row>
    <row r="186" spans="1:5">
      <c r="A186" s="300">
        <v>600</v>
      </c>
      <c r="B186" s="301" t="s">
        <v>1319</v>
      </c>
      <c r="C186" s="301" t="s">
        <v>1282</v>
      </c>
      <c r="D186" s="6" t="s">
        <v>666</v>
      </c>
      <c r="E186" s="6" t="s">
        <v>1327</v>
      </c>
    </row>
    <row r="187" spans="1:5">
      <c r="A187" s="302">
        <v>633</v>
      </c>
      <c r="B187" s="303" t="s">
        <v>860</v>
      </c>
      <c r="C187" s="303" t="s">
        <v>173</v>
      </c>
      <c r="D187" s="6" t="s">
        <v>646</v>
      </c>
      <c r="E187" s="6" t="s">
        <v>1327</v>
      </c>
    </row>
    <row r="188" spans="1:5">
      <c r="A188" s="300">
        <v>634</v>
      </c>
      <c r="B188" s="301" t="s">
        <v>861</v>
      </c>
      <c r="C188" s="301" t="s">
        <v>174</v>
      </c>
      <c r="D188" s="6" t="s">
        <v>666</v>
      </c>
      <c r="E188" s="6" t="s">
        <v>1327</v>
      </c>
    </row>
    <row r="189" spans="1:5">
      <c r="A189" s="300">
        <v>650</v>
      </c>
      <c r="B189" s="301" t="s">
        <v>862</v>
      </c>
      <c r="C189" s="301" t="s">
        <v>175</v>
      </c>
      <c r="D189" s="6" t="s">
        <v>667</v>
      </c>
      <c r="E189" s="6" t="s">
        <v>1322</v>
      </c>
    </row>
    <row r="190" spans="1:5">
      <c r="A190" s="300">
        <v>660</v>
      </c>
      <c r="B190" s="301" t="s">
        <v>863</v>
      </c>
      <c r="C190" s="301" t="s">
        <v>176</v>
      </c>
      <c r="D190" s="6" t="s">
        <v>646</v>
      </c>
      <c r="E190" s="6" t="s">
        <v>1322</v>
      </c>
    </row>
    <row r="191" spans="1:5">
      <c r="A191" s="300">
        <v>661</v>
      </c>
      <c r="B191" s="301" t="s">
        <v>864</v>
      </c>
      <c r="C191" s="301" t="s">
        <v>177</v>
      </c>
      <c r="D191" s="6" t="s">
        <v>646</v>
      </c>
      <c r="E191" s="6" t="s">
        <v>1322</v>
      </c>
    </row>
    <row r="192" spans="1:5">
      <c r="A192" s="300">
        <v>670</v>
      </c>
      <c r="B192" s="301" t="s">
        <v>865</v>
      </c>
      <c r="C192" s="301" t="s">
        <v>178</v>
      </c>
      <c r="D192" s="6" t="s">
        <v>667</v>
      </c>
      <c r="E192" s="6" t="s">
        <v>1322</v>
      </c>
    </row>
    <row r="193" spans="1:5">
      <c r="A193" s="300">
        <v>680</v>
      </c>
      <c r="B193" s="301" t="s">
        <v>866</v>
      </c>
      <c r="C193" s="301" t="s">
        <v>179</v>
      </c>
      <c r="D193" s="6" t="s">
        <v>644</v>
      </c>
      <c r="E193" s="6" t="s">
        <v>1322</v>
      </c>
    </row>
    <row r="194" spans="1:5">
      <c r="A194" s="300">
        <v>681</v>
      </c>
      <c r="B194" s="301" t="s">
        <v>867</v>
      </c>
      <c r="C194" s="301" t="s">
        <v>180</v>
      </c>
      <c r="D194" s="6" t="s">
        <v>666</v>
      </c>
      <c r="E194" s="6" t="s">
        <v>1322</v>
      </c>
    </row>
    <row r="195" spans="1:5">
      <c r="A195" s="300">
        <v>682</v>
      </c>
      <c r="B195" s="301" t="s">
        <v>868</v>
      </c>
      <c r="C195" s="301" t="s">
        <v>1246</v>
      </c>
      <c r="D195" s="6" t="s">
        <v>646</v>
      </c>
      <c r="E195" s="6" t="s">
        <v>1322</v>
      </c>
    </row>
    <row r="196" spans="1:5">
      <c r="A196" s="300">
        <v>683</v>
      </c>
      <c r="B196" s="301" t="s">
        <v>869</v>
      </c>
      <c r="C196" s="301" t="s">
        <v>1247</v>
      </c>
      <c r="D196" s="6" t="s">
        <v>644</v>
      </c>
      <c r="E196" s="6" t="s">
        <v>1322</v>
      </c>
    </row>
    <row r="197" spans="1:5">
      <c r="A197" s="302">
        <v>716</v>
      </c>
      <c r="B197" s="303" t="s">
        <v>870</v>
      </c>
      <c r="C197" s="303" t="s">
        <v>181</v>
      </c>
      <c r="D197" s="6" t="s">
        <v>624</v>
      </c>
      <c r="E197" s="6" t="s">
        <v>1329</v>
      </c>
    </row>
    <row r="198" spans="1:5">
      <c r="A198" s="302">
        <v>761</v>
      </c>
      <c r="B198" s="303" t="s">
        <v>871</v>
      </c>
      <c r="C198" s="303" t="s">
        <v>182</v>
      </c>
      <c r="D198" s="6" t="s">
        <v>624</v>
      </c>
      <c r="E198" s="6" t="s">
        <v>1329</v>
      </c>
    </row>
    <row r="199" spans="1:5">
      <c r="A199" s="302">
        <v>781</v>
      </c>
      <c r="B199" s="303" t="s">
        <v>872</v>
      </c>
      <c r="C199" s="303" t="s">
        <v>183</v>
      </c>
      <c r="D199" s="6" t="s">
        <v>624</v>
      </c>
      <c r="E199" s="6" t="s">
        <v>1329</v>
      </c>
    </row>
    <row r="200" spans="1:5">
      <c r="A200" s="300">
        <v>802</v>
      </c>
      <c r="B200" s="306" t="s">
        <v>873</v>
      </c>
      <c r="C200" s="306" t="s">
        <v>184</v>
      </c>
      <c r="D200" s="6" t="s">
        <v>624</v>
      </c>
      <c r="E200" s="6" t="s">
        <v>1329</v>
      </c>
    </row>
    <row r="201" spans="1:5">
      <c r="A201" s="300">
        <v>821</v>
      </c>
      <c r="B201" s="301" t="s">
        <v>874</v>
      </c>
      <c r="C201" s="301" t="s">
        <v>185</v>
      </c>
      <c r="D201" s="6" t="s">
        <v>624</v>
      </c>
      <c r="E201" s="6" t="s">
        <v>1329</v>
      </c>
    </row>
    <row r="202" spans="1:5">
      <c r="A202" s="300">
        <v>831</v>
      </c>
      <c r="B202" s="301" t="s">
        <v>875</v>
      </c>
      <c r="C202" s="301" t="s">
        <v>186</v>
      </c>
      <c r="D202" s="6" t="s">
        <v>624</v>
      </c>
      <c r="E202" s="6" t="s">
        <v>1329</v>
      </c>
    </row>
    <row r="203" spans="1:5">
      <c r="A203" s="300">
        <v>862</v>
      </c>
      <c r="B203" s="301" t="s">
        <v>876</v>
      </c>
      <c r="C203" s="301" t="s">
        <v>187</v>
      </c>
      <c r="D203" s="6" t="s">
        <v>644</v>
      </c>
      <c r="E203" s="6" t="s">
        <v>1323</v>
      </c>
    </row>
    <row r="204" spans="1:5">
      <c r="A204" s="300">
        <v>865</v>
      </c>
      <c r="B204" s="301" t="s">
        <v>877</v>
      </c>
      <c r="C204" s="301" t="s">
        <v>188</v>
      </c>
      <c r="D204" s="6" t="s">
        <v>646</v>
      </c>
      <c r="E204" s="6" t="s">
        <v>1323</v>
      </c>
    </row>
    <row r="205" spans="1:5">
      <c r="A205" s="300">
        <v>867</v>
      </c>
      <c r="B205" s="301" t="s">
        <v>878</v>
      </c>
      <c r="C205" s="301" t="s">
        <v>189</v>
      </c>
      <c r="D205" s="6" t="s">
        <v>646</v>
      </c>
      <c r="E205" s="6" t="s">
        <v>1330</v>
      </c>
    </row>
    <row r="206" spans="1:5">
      <c r="A206" s="300">
        <v>901</v>
      </c>
      <c r="B206" s="301" t="s">
        <v>879</v>
      </c>
      <c r="C206" s="301" t="s">
        <v>190</v>
      </c>
      <c r="D206" s="6" t="s">
        <v>624</v>
      </c>
      <c r="E206" s="6" t="s">
        <v>1331</v>
      </c>
    </row>
    <row r="207" spans="1:5">
      <c r="A207" s="300">
        <v>902</v>
      </c>
      <c r="B207" s="301" t="s">
        <v>880</v>
      </c>
      <c r="C207" s="301" t="s">
        <v>191</v>
      </c>
      <c r="D207" s="6" t="s">
        <v>624</v>
      </c>
      <c r="E207" s="6" t="s">
        <v>1331</v>
      </c>
    </row>
    <row r="208" spans="1:5">
      <c r="A208" s="300">
        <v>903</v>
      </c>
      <c r="B208" s="301" t="s">
        <v>881</v>
      </c>
      <c r="C208" s="301" t="s">
        <v>192</v>
      </c>
      <c r="D208" s="6" t="s">
        <v>624</v>
      </c>
      <c r="E208" s="6" t="s">
        <v>1331</v>
      </c>
    </row>
    <row r="209" spans="1:5">
      <c r="A209" s="300">
        <v>904</v>
      </c>
      <c r="B209" s="301" t="s">
        <v>882</v>
      </c>
      <c r="C209" s="301" t="s">
        <v>193</v>
      </c>
      <c r="D209" s="6" t="s">
        <v>624</v>
      </c>
      <c r="E209" s="6" t="s">
        <v>1331</v>
      </c>
    </row>
    <row r="210" spans="1:5">
      <c r="A210" s="300">
        <v>905</v>
      </c>
      <c r="B210" s="301" t="s">
        <v>883</v>
      </c>
      <c r="C210" s="301" t="s">
        <v>194</v>
      </c>
      <c r="D210" s="6" t="s">
        <v>624</v>
      </c>
      <c r="E210" s="6" t="s">
        <v>1331</v>
      </c>
    </row>
    <row r="211" spans="1:5">
      <c r="A211" s="300">
        <v>906</v>
      </c>
      <c r="B211" s="301" t="s">
        <v>884</v>
      </c>
      <c r="C211" s="301" t="s">
        <v>195</v>
      </c>
      <c r="D211" s="6" t="s">
        <v>624</v>
      </c>
      <c r="E211" s="6" t="s">
        <v>1331</v>
      </c>
    </row>
    <row r="212" spans="1:5">
      <c r="A212" s="300">
        <v>907</v>
      </c>
      <c r="B212" s="301" t="s">
        <v>885</v>
      </c>
      <c r="C212" s="301" t="s">
        <v>196</v>
      </c>
      <c r="D212" s="6" t="s">
        <v>624</v>
      </c>
      <c r="E212" s="6" t="s">
        <v>1331</v>
      </c>
    </row>
    <row r="213" spans="1:5">
      <c r="A213" s="300">
        <v>908</v>
      </c>
      <c r="B213" s="301" t="s">
        <v>886</v>
      </c>
      <c r="C213" s="301" t="s">
        <v>197</v>
      </c>
      <c r="D213" s="6" t="s">
        <v>624</v>
      </c>
      <c r="E213" s="6" t="s">
        <v>1331</v>
      </c>
    </row>
    <row r="214" spans="1:5">
      <c r="A214" s="300">
        <v>909</v>
      </c>
      <c r="B214" s="301" t="s">
        <v>887</v>
      </c>
      <c r="C214" s="301" t="s">
        <v>198</v>
      </c>
      <c r="D214" s="6" t="s">
        <v>624</v>
      </c>
      <c r="E214" s="6" t="s">
        <v>1331</v>
      </c>
    </row>
    <row r="215" spans="1:5">
      <c r="A215" s="300">
        <v>951</v>
      </c>
      <c r="B215" s="301" t="s">
        <v>888</v>
      </c>
      <c r="C215" s="301" t="s">
        <v>199</v>
      </c>
      <c r="D215" s="6" t="s">
        <v>624</v>
      </c>
      <c r="E215" s="6" t="s">
        <v>1332</v>
      </c>
    </row>
    <row r="216" spans="1:5">
      <c r="A216" s="300">
        <v>1101</v>
      </c>
      <c r="B216" s="301" t="s">
        <v>889</v>
      </c>
      <c r="C216" s="307" t="s">
        <v>200</v>
      </c>
      <c r="D216" s="6" t="s">
        <v>624</v>
      </c>
      <c r="E216" s="6" t="s">
        <v>1333</v>
      </c>
    </row>
    <row r="217" spans="1:5">
      <c r="A217" s="300">
        <v>1102</v>
      </c>
      <c r="B217" s="301" t="s">
        <v>890</v>
      </c>
      <c r="C217" s="301" t="s">
        <v>201</v>
      </c>
      <c r="D217" s="6" t="s">
        <v>624</v>
      </c>
      <c r="E217" s="6" t="s">
        <v>1333</v>
      </c>
    </row>
    <row r="218" spans="1:5">
      <c r="A218" s="300">
        <v>1103</v>
      </c>
      <c r="B218" s="301" t="s">
        <v>891</v>
      </c>
      <c r="C218" s="301" t="s">
        <v>202</v>
      </c>
      <c r="D218" s="6" t="s">
        <v>624</v>
      </c>
      <c r="E218" s="6" t="s">
        <v>1333</v>
      </c>
    </row>
    <row r="219" spans="1:5">
      <c r="A219" s="300">
        <v>1104</v>
      </c>
      <c r="B219" s="301" t="s">
        <v>892</v>
      </c>
      <c r="C219" s="301" t="s">
        <v>203</v>
      </c>
      <c r="D219" s="6" t="s">
        <v>624</v>
      </c>
      <c r="E219" s="6" t="s">
        <v>1333</v>
      </c>
    </row>
    <row r="220" spans="1:5">
      <c r="A220" s="300">
        <v>1105</v>
      </c>
      <c r="B220" s="301" t="s">
        <v>893</v>
      </c>
      <c r="C220" s="301" t="s">
        <v>204</v>
      </c>
      <c r="D220" s="6" t="s">
        <v>624</v>
      </c>
      <c r="E220" s="6" t="s">
        <v>1333</v>
      </c>
    </row>
    <row r="221" spans="1:5">
      <c r="A221" s="300">
        <v>1106</v>
      </c>
      <c r="B221" s="301" t="s">
        <v>894</v>
      </c>
      <c r="C221" s="301" t="s">
        <v>205</v>
      </c>
      <c r="D221" s="6" t="s">
        <v>624</v>
      </c>
      <c r="E221" s="6" t="s">
        <v>1333</v>
      </c>
    </row>
    <row r="222" spans="1:5">
      <c r="A222" s="300">
        <v>1107</v>
      </c>
      <c r="B222" s="301" t="s">
        <v>895</v>
      </c>
      <c r="C222" s="301" t="s">
        <v>206</v>
      </c>
      <c r="D222" s="6" t="s">
        <v>624</v>
      </c>
      <c r="E222" s="6" t="s">
        <v>1333</v>
      </c>
    </row>
    <row r="223" spans="1:5">
      <c r="A223" s="300">
        <v>1108</v>
      </c>
      <c r="B223" s="301" t="s">
        <v>896</v>
      </c>
      <c r="C223" s="301" t="s">
        <v>207</v>
      </c>
      <c r="D223" s="6" t="s">
        <v>624</v>
      </c>
      <c r="E223" s="6" t="s">
        <v>1333</v>
      </c>
    </row>
    <row r="224" spans="1:5">
      <c r="A224" s="300">
        <v>1109</v>
      </c>
      <c r="B224" s="301" t="s">
        <v>897</v>
      </c>
      <c r="C224" s="301" t="s">
        <v>208</v>
      </c>
      <c r="D224" s="6" t="s">
        <v>624</v>
      </c>
      <c r="E224" s="6" t="s">
        <v>1333</v>
      </c>
    </row>
    <row r="225" spans="1:5">
      <c r="A225" s="300">
        <v>1110</v>
      </c>
      <c r="B225" s="301" t="s">
        <v>898</v>
      </c>
      <c r="C225" s="301" t="s">
        <v>209</v>
      </c>
      <c r="D225" s="6" t="s">
        <v>624</v>
      </c>
      <c r="E225" s="6" t="s">
        <v>1333</v>
      </c>
    </row>
    <row r="226" spans="1:5">
      <c r="A226" s="300">
        <v>1111</v>
      </c>
      <c r="B226" s="301" t="s">
        <v>899</v>
      </c>
      <c r="C226" s="301" t="s">
        <v>210</v>
      </c>
      <c r="D226" s="6" t="s">
        <v>624</v>
      </c>
      <c r="E226" s="6" t="s">
        <v>1333</v>
      </c>
    </row>
    <row r="227" spans="1:5">
      <c r="A227" s="300">
        <v>1112</v>
      </c>
      <c r="B227" s="301" t="s">
        <v>900</v>
      </c>
      <c r="C227" s="301" t="s">
        <v>211</v>
      </c>
      <c r="D227" s="6" t="s">
        <v>624</v>
      </c>
      <c r="E227" s="6" t="s">
        <v>1333</v>
      </c>
    </row>
    <row r="228" spans="1:5">
      <c r="A228" s="300">
        <v>1113</v>
      </c>
      <c r="B228" s="301" t="s">
        <v>901</v>
      </c>
      <c r="C228" s="301" t="s">
        <v>212</v>
      </c>
      <c r="D228" s="6" t="s">
        <v>624</v>
      </c>
      <c r="E228" s="6" t="s">
        <v>1333</v>
      </c>
    </row>
    <row r="229" spans="1:5">
      <c r="A229" s="300">
        <v>1114</v>
      </c>
      <c r="B229" s="301" t="s">
        <v>902</v>
      </c>
      <c r="C229" s="301" t="s">
        <v>1374</v>
      </c>
      <c r="D229" s="6" t="s">
        <v>624</v>
      </c>
      <c r="E229" s="6" t="s">
        <v>1333</v>
      </c>
    </row>
    <row r="230" spans="1:5">
      <c r="A230" s="300">
        <v>1115</v>
      </c>
      <c r="B230" s="301" t="s">
        <v>903</v>
      </c>
      <c r="C230" s="301" t="s">
        <v>213</v>
      </c>
      <c r="D230" s="6" t="s">
        <v>624</v>
      </c>
      <c r="E230" s="6" t="s">
        <v>1333</v>
      </c>
    </row>
    <row r="231" spans="1:5">
      <c r="A231" s="300">
        <v>1116</v>
      </c>
      <c r="B231" s="301" t="s">
        <v>904</v>
      </c>
      <c r="C231" s="301" t="s">
        <v>214</v>
      </c>
      <c r="D231" s="6" t="s">
        <v>624</v>
      </c>
      <c r="E231" s="6" t="s">
        <v>1333</v>
      </c>
    </row>
    <row r="232" spans="1:5">
      <c r="A232" s="300">
        <v>1117</v>
      </c>
      <c r="B232" s="301" t="s">
        <v>905</v>
      </c>
      <c r="C232" s="301" t="s">
        <v>215</v>
      </c>
      <c r="D232" s="6" t="s">
        <v>624</v>
      </c>
      <c r="E232" s="6" t="s">
        <v>1333</v>
      </c>
    </row>
    <row r="233" spans="1:5">
      <c r="A233" s="300">
        <v>1118</v>
      </c>
      <c r="B233" s="301" t="s">
        <v>906</v>
      </c>
      <c r="C233" s="301" t="s">
        <v>216</v>
      </c>
      <c r="D233" s="6" t="s">
        <v>624</v>
      </c>
      <c r="E233" s="6" t="s">
        <v>1333</v>
      </c>
    </row>
    <row r="234" spans="1:5">
      <c r="A234" s="300">
        <v>1119</v>
      </c>
      <c r="B234" s="301" t="s">
        <v>907</v>
      </c>
      <c r="C234" s="301" t="s">
        <v>217</v>
      </c>
      <c r="D234" s="6" t="s">
        <v>624</v>
      </c>
      <c r="E234" s="6" t="s">
        <v>1333</v>
      </c>
    </row>
    <row r="235" spans="1:5">
      <c r="A235" s="300">
        <v>1120</v>
      </c>
      <c r="B235" s="301" t="s">
        <v>908</v>
      </c>
      <c r="C235" s="301" t="s">
        <v>218</v>
      </c>
      <c r="D235" s="6" t="s">
        <v>624</v>
      </c>
      <c r="E235" s="6" t="s">
        <v>1333</v>
      </c>
    </row>
    <row r="236" spans="1:5">
      <c r="A236" s="300">
        <v>1121</v>
      </c>
      <c r="B236" s="301" t="s">
        <v>909</v>
      </c>
      <c r="C236" s="301" t="s">
        <v>219</v>
      </c>
      <c r="D236" s="6" t="s">
        <v>624</v>
      </c>
      <c r="E236" s="6" t="s">
        <v>1333</v>
      </c>
    </row>
    <row r="237" spans="1:5">
      <c r="A237" s="300">
        <v>1122</v>
      </c>
      <c r="B237" s="301" t="s">
        <v>910</v>
      </c>
      <c r="C237" s="301" t="s">
        <v>220</v>
      </c>
      <c r="D237" s="6" t="s">
        <v>624</v>
      </c>
      <c r="E237" s="6" t="s">
        <v>1333</v>
      </c>
    </row>
    <row r="238" spans="1:5">
      <c r="A238" s="300">
        <v>1123</v>
      </c>
      <c r="B238" s="301" t="s">
        <v>911</v>
      </c>
      <c r="C238" s="301" t="s">
        <v>221</v>
      </c>
      <c r="D238" s="6" t="s">
        <v>624</v>
      </c>
      <c r="E238" s="6" t="s">
        <v>1333</v>
      </c>
    </row>
    <row r="239" spans="1:5">
      <c r="A239" s="300">
        <v>1124</v>
      </c>
      <c r="B239" s="301" t="s">
        <v>912</v>
      </c>
      <c r="C239" s="301" t="s">
        <v>222</v>
      </c>
      <c r="D239" s="6" t="s">
        <v>624</v>
      </c>
      <c r="E239" s="6" t="s">
        <v>1333</v>
      </c>
    </row>
    <row r="240" spans="1:5">
      <c r="A240" s="300">
        <v>1125</v>
      </c>
      <c r="B240" s="301" t="s">
        <v>913</v>
      </c>
      <c r="C240" s="301" t="s">
        <v>223</v>
      </c>
      <c r="D240" s="6" t="s">
        <v>624</v>
      </c>
      <c r="E240" s="6" t="s">
        <v>1333</v>
      </c>
    </row>
    <row r="241" spans="1:5">
      <c r="A241" s="300">
        <v>1126</v>
      </c>
      <c r="B241" s="301" t="s">
        <v>914</v>
      </c>
      <c r="C241" s="301" t="s">
        <v>224</v>
      </c>
      <c r="D241" s="6" t="s">
        <v>624</v>
      </c>
      <c r="E241" s="6" t="s">
        <v>1333</v>
      </c>
    </row>
    <row r="242" spans="1:5">
      <c r="A242" s="300">
        <v>1127</v>
      </c>
      <c r="B242" s="301" t="s">
        <v>915</v>
      </c>
      <c r="C242" s="301" t="s">
        <v>225</v>
      </c>
      <c r="D242" s="6" t="s">
        <v>624</v>
      </c>
      <c r="E242" s="6" t="s">
        <v>1333</v>
      </c>
    </row>
    <row r="243" spans="1:5">
      <c r="A243" s="300">
        <v>1128</v>
      </c>
      <c r="B243" s="301" t="s">
        <v>916</v>
      </c>
      <c r="C243" s="301" t="s">
        <v>226</v>
      </c>
      <c r="D243" s="6" t="s">
        <v>624</v>
      </c>
      <c r="E243" s="6" t="s">
        <v>1333</v>
      </c>
    </row>
    <row r="244" spans="1:5">
      <c r="A244" s="300">
        <v>1129</v>
      </c>
      <c r="B244" s="301" t="s">
        <v>917</v>
      </c>
      <c r="C244" s="301" t="s">
        <v>227</v>
      </c>
      <c r="D244" s="6" t="s">
        <v>624</v>
      </c>
      <c r="E244" s="6" t="s">
        <v>1333</v>
      </c>
    </row>
    <row r="245" spans="1:5">
      <c r="A245" s="300">
        <v>1201</v>
      </c>
      <c r="B245" s="301" t="s">
        <v>918</v>
      </c>
      <c r="C245" s="301" t="s">
        <v>228</v>
      </c>
      <c r="D245" s="6" t="s">
        <v>624</v>
      </c>
      <c r="E245" s="6" t="s">
        <v>1333</v>
      </c>
    </row>
    <row r="246" spans="1:5">
      <c r="A246" s="300">
        <v>1202</v>
      </c>
      <c r="B246" s="301" t="s">
        <v>919</v>
      </c>
      <c r="C246" s="301" t="s">
        <v>229</v>
      </c>
      <c r="D246" s="6" t="s">
        <v>624</v>
      </c>
      <c r="E246" s="6" t="s">
        <v>1333</v>
      </c>
    </row>
    <row r="247" spans="1:5">
      <c r="A247" s="300">
        <v>1203</v>
      </c>
      <c r="B247" s="301" t="s">
        <v>920</v>
      </c>
      <c r="C247" s="301" t="s">
        <v>230</v>
      </c>
      <c r="D247" s="6" t="s">
        <v>624</v>
      </c>
      <c r="E247" s="6" t="s">
        <v>1333</v>
      </c>
    </row>
    <row r="248" spans="1:5">
      <c r="A248" s="300">
        <v>1204</v>
      </c>
      <c r="B248" s="301" t="s">
        <v>921</v>
      </c>
      <c r="C248" s="301" t="s">
        <v>231</v>
      </c>
      <c r="D248" s="6" t="s">
        <v>624</v>
      </c>
      <c r="E248" s="6" t="s">
        <v>1333</v>
      </c>
    </row>
    <row r="249" spans="1:5">
      <c r="A249" s="300">
        <v>1205</v>
      </c>
      <c r="B249" s="301" t="s">
        <v>922</v>
      </c>
      <c r="C249" s="301" t="s">
        <v>232</v>
      </c>
      <c r="D249" s="6" t="s">
        <v>624</v>
      </c>
      <c r="E249" s="6" t="s">
        <v>1333</v>
      </c>
    </row>
    <row r="250" spans="1:5">
      <c r="A250" s="300">
        <v>1206</v>
      </c>
      <c r="B250" s="301" t="s">
        <v>923</v>
      </c>
      <c r="C250" s="301" t="s">
        <v>233</v>
      </c>
      <c r="D250" s="6" t="s">
        <v>624</v>
      </c>
      <c r="E250" s="6" t="s">
        <v>1333</v>
      </c>
    </row>
    <row r="251" spans="1:5">
      <c r="A251" s="300">
        <v>1207</v>
      </c>
      <c r="B251" s="301" t="s">
        <v>924</v>
      </c>
      <c r="C251" s="301" t="s">
        <v>234</v>
      </c>
      <c r="D251" s="6" t="s">
        <v>624</v>
      </c>
      <c r="E251" s="6" t="s">
        <v>1333</v>
      </c>
    </row>
    <row r="252" spans="1:5">
      <c r="A252" s="300">
        <v>1208</v>
      </c>
      <c r="B252" s="301" t="s">
        <v>925</v>
      </c>
      <c r="C252" s="301" t="s">
        <v>235</v>
      </c>
      <c r="D252" s="6" t="s">
        <v>624</v>
      </c>
      <c r="E252" s="6" t="s">
        <v>1333</v>
      </c>
    </row>
    <row r="253" spans="1:5">
      <c r="A253" s="300">
        <v>1209</v>
      </c>
      <c r="B253" s="301" t="s">
        <v>926</v>
      </c>
      <c r="C253" s="301" t="s">
        <v>236</v>
      </c>
      <c r="D253" s="6" t="s">
        <v>624</v>
      </c>
      <c r="E253" s="6" t="s">
        <v>1333</v>
      </c>
    </row>
    <row r="254" spans="1:5">
      <c r="A254" s="300">
        <v>1210</v>
      </c>
      <c r="B254" s="301" t="s">
        <v>927</v>
      </c>
      <c r="C254" s="301" t="s">
        <v>237</v>
      </c>
      <c r="D254" s="6" t="s">
        <v>624</v>
      </c>
      <c r="E254" s="6" t="s">
        <v>1333</v>
      </c>
    </row>
    <row r="255" spans="1:5">
      <c r="A255" s="300">
        <v>1211</v>
      </c>
      <c r="B255" s="301" t="s">
        <v>928</v>
      </c>
      <c r="C255" s="301" t="s">
        <v>238</v>
      </c>
      <c r="D255" s="6" t="s">
        <v>624</v>
      </c>
      <c r="E255" s="6" t="s">
        <v>1333</v>
      </c>
    </row>
    <row r="256" spans="1:5">
      <c r="A256" s="300">
        <v>1212</v>
      </c>
      <c r="B256" s="301" t="s">
        <v>929</v>
      </c>
      <c r="C256" s="301" t="s">
        <v>239</v>
      </c>
      <c r="D256" s="6" t="s">
        <v>624</v>
      </c>
      <c r="E256" s="6" t="s">
        <v>1333</v>
      </c>
    </row>
    <row r="257" spans="1:5">
      <c r="A257" s="300">
        <v>1213</v>
      </c>
      <c r="B257" s="301" t="s">
        <v>930</v>
      </c>
      <c r="C257" s="301" t="s">
        <v>240</v>
      </c>
      <c r="D257" s="6" t="s">
        <v>624</v>
      </c>
      <c r="E257" s="6" t="s">
        <v>1333</v>
      </c>
    </row>
    <row r="258" spans="1:5">
      <c r="A258" s="300">
        <v>1214</v>
      </c>
      <c r="B258" s="301" t="s">
        <v>931</v>
      </c>
      <c r="C258" s="301" t="s">
        <v>241</v>
      </c>
      <c r="D258" s="6" t="s">
        <v>624</v>
      </c>
      <c r="E258" s="6" t="s">
        <v>1333</v>
      </c>
    </row>
    <row r="259" spans="1:5">
      <c r="A259" s="300">
        <v>1215</v>
      </c>
      <c r="B259" s="301" t="s">
        <v>932</v>
      </c>
      <c r="C259" s="301" t="s">
        <v>242</v>
      </c>
      <c r="D259" s="6" t="s">
        <v>624</v>
      </c>
      <c r="E259" s="6" t="s">
        <v>1333</v>
      </c>
    </row>
    <row r="260" spans="1:5">
      <c r="A260" s="300">
        <v>1216</v>
      </c>
      <c r="B260" s="301" t="s">
        <v>933</v>
      </c>
      <c r="C260" s="301" t="s">
        <v>243</v>
      </c>
      <c r="D260" s="6" t="s">
        <v>624</v>
      </c>
      <c r="E260" s="6" t="s">
        <v>1333</v>
      </c>
    </row>
    <row r="261" spans="1:5">
      <c r="A261" s="300">
        <v>1217</v>
      </c>
      <c r="B261" s="301" t="s">
        <v>934</v>
      </c>
      <c r="C261" s="301" t="s">
        <v>244</v>
      </c>
      <c r="D261" s="6" t="s">
        <v>624</v>
      </c>
      <c r="E261" s="6" t="s">
        <v>1333</v>
      </c>
    </row>
    <row r="262" spans="1:5">
      <c r="A262" s="300">
        <v>1218</v>
      </c>
      <c r="B262" s="301" t="s">
        <v>935</v>
      </c>
      <c r="C262" s="301" t="s">
        <v>245</v>
      </c>
      <c r="D262" s="6" t="s">
        <v>624</v>
      </c>
      <c r="E262" s="6" t="s">
        <v>1333</v>
      </c>
    </row>
    <row r="263" spans="1:5">
      <c r="A263" s="300">
        <v>1219</v>
      </c>
      <c r="B263" s="301" t="s">
        <v>936</v>
      </c>
      <c r="C263" s="301" t="s">
        <v>246</v>
      </c>
      <c r="D263" s="6" t="s">
        <v>624</v>
      </c>
      <c r="E263" s="6" t="s">
        <v>1333</v>
      </c>
    </row>
    <row r="264" spans="1:5">
      <c r="A264" s="300">
        <v>1220</v>
      </c>
      <c r="B264" s="301" t="s">
        <v>937</v>
      </c>
      <c r="C264" s="301" t="s">
        <v>247</v>
      </c>
      <c r="D264" s="6" t="s">
        <v>624</v>
      </c>
      <c r="E264" s="6" t="s">
        <v>1333</v>
      </c>
    </row>
    <row r="265" spans="1:5">
      <c r="A265" s="300">
        <v>1221</v>
      </c>
      <c r="B265" s="301" t="s">
        <v>938</v>
      </c>
      <c r="C265" s="301" t="s">
        <v>248</v>
      </c>
      <c r="D265" s="6" t="s">
        <v>624</v>
      </c>
      <c r="E265" s="6" t="s">
        <v>1333</v>
      </c>
    </row>
    <row r="266" spans="1:5">
      <c r="A266" s="300">
        <v>1222</v>
      </c>
      <c r="B266" s="301" t="s">
        <v>939</v>
      </c>
      <c r="C266" s="301" t="s">
        <v>249</v>
      </c>
      <c r="D266" s="6" t="s">
        <v>624</v>
      </c>
      <c r="E266" s="6" t="s">
        <v>1333</v>
      </c>
    </row>
    <row r="267" spans="1:5">
      <c r="A267" s="300">
        <v>1223</v>
      </c>
      <c r="B267" s="301" t="s">
        <v>940</v>
      </c>
      <c r="C267" s="301" t="s">
        <v>250</v>
      </c>
      <c r="D267" s="6" t="s">
        <v>624</v>
      </c>
      <c r="E267" s="6" t="s">
        <v>1333</v>
      </c>
    </row>
    <row r="268" spans="1:5">
      <c r="A268" s="300">
        <v>1224</v>
      </c>
      <c r="B268" s="301" t="s">
        <v>941</v>
      </c>
      <c r="C268" s="301" t="s">
        <v>251</v>
      </c>
      <c r="D268" s="6" t="s">
        <v>624</v>
      </c>
      <c r="E268" s="6" t="s">
        <v>1333</v>
      </c>
    </row>
    <row r="269" spans="1:5">
      <c r="A269" s="300">
        <v>1225</v>
      </c>
      <c r="B269" s="301" t="s">
        <v>942</v>
      </c>
      <c r="C269" s="301" t="s">
        <v>252</v>
      </c>
      <c r="D269" s="6" t="s">
        <v>624</v>
      </c>
      <c r="E269" s="6" t="s">
        <v>1333</v>
      </c>
    </row>
    <row r="270" spans="1:5">
      <c r="A270" s="300">
        <v>1226</v>
      </c>
      <c r="B270" s="301" t="s">
        <v>943</v>
      </c>
      <c r="C270" s="301" t="s">
        <v>253</v>
      </c>
      <c r="D270" s="6" t="s">
        <v>624</v>
      </c>
      <c r="E270" s="6" t="s">
        <v>1333</v>
      </c>
    </row>
    <row r="271" spans="1:5">
      <c r="A271" s="300">
        <v>1227</v>
      </c>
      <c r="B271" s="301" t="s">
        <v>944</v>
      </c>
      <c r="C271" s="301" t="s">
        <v>254</v>
      </c>
      <c r="D271" s="6" t="s">
        <v>624</v>
      </c>
      <c r="E271" s="6" t="s">
        <v>1333</v>
      </c>
    </row>
    <row r="272" spans="1:5">
      <c r="A272" s="300">
        <v>1228</v>
      </c>
      <c r="B272" s="301" t="s">
        <v>945</v>
      </c>
      <c r="C272" s="301" t="s">
        <v>255</v>
      </c>
      <c r="D272" s="6" t="s">
        <v>624</v>
      </c>
      <c r="E272" s="6" t="s">
        <v>1333</v>
      </c>
    </row>
    <row r="273" spans="1:5">
      <c r="A273" s="300">
        <v>1229</v>
      </c>
      <c r="B273" s="301" t="s">
        <v>946</v>
      </c>
      <c r="C273" s="301" t="s">
        <v>256</v>
      </c>
      <c r="D273" s="6" t="s">
        <v>624</v>
      </c>
      <c r="E273" s="6" t="s">
        <v>1333</v>
      </c>
    </row>
    <row r="274" spans="1:5">
      <c r="A274" s="300">
        <v>1230</v>
      </c>
      <c r="B274" s="301" t="s">
        <v>947</v>
      </c>
      <c r="C274" s="301" t="s">
        <v>257</v>
      </c>
      <c r="D274" s="6" t="s">
        <v>624</v>
      </c>
      <c r="E274" s="6" t="s">
        <v>1333</v>
      </c>
    </row>
    <row r="275" spans="1:5">
      <c r="A275" s="300">
        <v>1231</v>
      </c>
      <c r="B275" s="301" t="s">
        <v>948</v>
      </c>
      <c r="C275" s="301" t="s">
        <v>258</v>
      </c>
      <c r="D275" s="6" t="s">
        <v>624</v>
      </c>
      <c r="E275" s="6" t="s">
        <v>1333</v>
      </c>
    </row>
    <row r="276" spans="1:5">
      <c r="A276" s="300">
        <v>1232</v>
      </c>
      <c r="B276" s="301" t="s">
        <v>949</v>
      </c>
      <c r="C276" s="301" t="s">
        <v>259</v>
      </c>
      <c r="D276" s="6" t="s">
        <v>624</v>
      </c>
      <c r="E276" s="6" t="s">
        <v>1333</v>
      </c>
    </row>
    <row r="277" spans="1:5">
      <c r="A277" s="300">
        <v>1233</v>
      </c>
      <c r="B277" s="301" t="s">
        <v>950</v>
      </c>
      <c r="C277" s="301" t="s">
        <v>260</v>
      </c>
      <c r="D277" s="6" t="s">
        <v>624</v>
      </c>
      <c r="E277" s="6" t="s">
        <v>1333</v>
      </c>
    </row>
    <row r="278" spans="1:5">
      <c r="A278" s="300">
        <v>1234</v>
      </c>
      <c r="B278" s="301" t="s">
        <v>951</v>
      </c>
      <c r="C278" s="301" t="s">
        <v>261</v>
      </c>
      <c r="D278" s="6" t="s">
        <v>624</v>
      </c>
      <c r="E278" s="6" t="s">
        <v>1333</v>
      </c>
    </row>
    <row r="279" spans="1:5">
      <c r="A279" s="300">
        <v>1235</v>
      </c>
      <c r="B279" s="301" t="s">
        <v>952</v>
      </c>
      <c r="C279" s="301" t="s">
        <v>262</v>
      </c>
      <c r="D279" s="6" t="s">
        <v>624</v>
      </c>
      <c r="E279" s="6" t="s">
        <v>1333</v>
      </c>
    </row>
    <row r="280" spans="1:5">
      <c r="A280" s="300">
        <v>1236</v>
      </c>
      <c r="B280" s="301" t="s">
        <v>953</v>
      </c>
      <c r="C280" s="301" t="s">
        <v>263</v>
      </c>
      <c r="D280" s="6" t="s">
        <v>624</v>
      </c>
      <c r="E280" s="6" t="s">
        <v>1333</v>
      </c>
    </row>
    <row r="281" spans="1:5">
      <c r="A281" s="300">
        <v>1237</v>
      </c>
      <c r="B281" s="301" t="s">
        <v>954</v>
      </c>
      <c r="C281" s="301" t="s">
        <v>264</v>
      </c>
      <c r="D281" s="6" t="s">
        <v>624</v>
      </c>
      <c r="E281" s="6" t="s">
        <v>1333</v>
      </c>
    </row>
    <row r="282" spans="1:5">
      <c r="A282" s="300">
        <v>1238</v>
      </c>
      <c r="B282" s="301" t="s">
        <v>955</v>
      </c>
      <c r="C282" s="301" t="s">
        <v>265</v>
      </c>
      <c r="D282" s="6" t="s">
        <v>624</v>
      </c>
      <c r="E282" s="6" t="s">
        <v>1333</v>
      </c>
    </row>
    <row r="283" spans="1:5">
      <c r="A283" s="300">
        <v>1239</v>
      </c>
      <c r="B283" s="301" t="s">
        <v>956</v>
      </c>
      <c r="C283" s="301" t="s">
        <v>266</v>
      </c>
      <c r="D283" s="6" t="s">
        <v>624</v>
      </c>
      <c r="E283" s="6" t="s">
        <v>1333</v>
      </c>
    </row>
    <row r="284" spans="1:5">
      <c r="A284" s="300">
        <v>1240</v>
      </c>
      <c r="B284" s="301" t="s">
        <v>957</v>
      </c>
      <c r="C284" s="301" t="s">
        <v>267</v>
      </c>
      <c r="D284" s="6" t="s">
        <v>624</v>
      </c>
      <c r="E284" s="6" t="s">
        <v>1333</v>
      </c>
    </row>
    <row r="285" spans="1:5">
      <c r="A285" s="300">
        <v>1241</v>
      </c>
      <c r="B285" s="301" t="s">
        <v>958</v>
      </c>
      <c r="C285" s="301" t="s">
        <v>268</v>
      </c>
      <c r="D285" s="6" t="s">
        <v>624</v>
      </c>
      <c r="E285" s="6" t="s">
        <v>1333</v>
      </c>
    </row>
    <row r="286" spans="1:5">
      <c r="A286" s="300">
        <v>1242</v>
      </c>
      <c r="B286" s="301" t="s">
        <v>959</v>
      </c>
      <c r="C286" s="301" t="s">
        <v>269</v>
      </c>
      <c r="D286" s="6" t="s">
        <v>624</v>
      </c>
      <c r="E286" s="6" t="s">
        <v>1333</v>
      </c>
    </row>
    <row r="287" spans="1:5">
      <c r="A287" s="300">
        <v>1243</v>
      </c>
      <c r="B287" s="301" t="s">
        <v>960</v>
      </c>
      <c r="C287" s="301" t="s">
        <v>270</v>
      </c>
      <c r="D287" s="6" t="s">
        <v>624</v>
      </c>
      <c r="E287" s="6" t="s">
        <v>1333</v>
      </c>
    </row>
    <row r="288" spans="1:5">
      <c r="A288" s="300">
        <v>1244</v>
      </c>
      <c r="B288" s="301" t="s">
        <v>961</v>
      </c>
      <c r="C288" s="301" t="s">
        <v>271</v>
      </c>
      <c r="D288" s="6" t="s">
        <v>624</v>
      </c>
      <c r="E288" s="6" t="s">
        <v>1333</v>
      </c>
    </row>
    <row r="289" spans="1:5">
      <c r="A289" s="300">
        <v>1245</v>
      </c>
      <c r="B289" s="301" t="s">
        <v>962</v>
      </c>
      <c r="C289" s="301" t="s">
        <v>272</v>
      </c>
      <c r="D289" s="6" t="s">
        <v>624</v>
      </c>
      <c r="E289" s="6" t="s">
        <v>1333</v>
      </c>
    </row>
    <row r="290" spans="1:5">
      <c r="A290" s="300">
        <v>1246</v>
      </c>
      <c r="B290" s="301" t="s">
        <v>963</v>
      </c>
      <c r="C290" s="301" t="s">
        <v>273</v>
      </c>
      <c r="D290" s="6" t="s">
        <v>624</v>
      </c>
      <c r="E290" s="6" t="s">
        <v>1333</v>
      </c>
    </row>
    <row r="291" spans="1:5">
      <c r="A291" s="300">
        <v>1247</v>
      </c>
      <c r="B291" s="301" t="s">
        <v>964</v>
      </c>
      <c r="C291" s="301" t="s">
        <v>274</v>
      </c>
      <c r="D291" s="6" t="s">
        <v>624</v>
      </c>
      <c r="E291" s="6" t="s">
        <v>1333</v>
      </c>
    </row>
    <row r="292" spans="1:5">
      <c r="A292" s="300">
        <v>1248</v>
      </c>
      <c r="B292" s="301" t="s">
        <v>965</v>
      </c>
      <c r="C292" s="301" t="s">
        <v>275</v>
      </c>
      <c r="D292" s="6" t="s">
        <v>624</v>
      </c>
      <c r="E292" s="6" t="s">
        <v>1333</v>
      </c>
    </row>
    <row r="293" spans="1:5">
      <c r="A293" s="300">
        <v>1249</v>
      </c>
      <c r="B293" s="301" t="s">
        <v>966</v>
      </c>
      <c r="C293" s="301" t="s">
        <v>276</v>
      </c>
      <c r="D293" s="6" t="s">
        <v>624</v>
      </c>
      <c r="E293" s="6" t="s">
        <v>1333</v>
      </c>
    </row>
    <row r="294" spans="1:5">
      <c r="A294" s="300">
        <v>1250</v>
      </c>
      <c r="B294" s="301" t="s">
        <v>967</v>
      </c>
      <c r="C294" s="301" t="s">
        <v>277</v>
      </c>
      <c r="D294" s="6" t="s">
        <v>624</v>
      </c>
      <c r="E294" s="6" t="s">
        <v>1333</v>
      </c>
    </row>
    <row r="295" spans="1:5">
      <c r="A295" s="300">
        <v>1251</v>
      </c>
      <c r="B295" s="301" t="s">
        <v>968</v>
      </c>
      <c r="C295" s="301" t="s">
        <v>278</v>
      </c>
      <c r="D295" s="6" t="s">
        <v>624</v>
      </c>
      <c r="E295" s="6" t="s">
        <v>1333</v>
      </c>
    </row>
    <row r="296" spans="1:5">
      <c r="A296" s="300">
        <v>1252</v>
      </c>
      <c r="B296" s="301" t="s">
        <v>969</v>
      </c>
      <c r="C296" s="301" t="s">
        <v>279</v>
      </c>
      <c r="D296" s="6" t="s">
        <v>624</v>
      </c>
      <c r="E296" s="6" t="s">
        <v>1333</v>
      </c>
    </row>
    <row r="297" spans="1:5">
      <c r="A297" s="300">
        <v>1253</v>
      </c>
      <c r="B297" s="301" t="s">
        <v>970</v>
      </c>
      <c r="C297" s="301" t="s">
        <v>280</v>
      </c>
      <c r="D297" s="6" t="s">
        <v>624</v>
      </c>
      <c r="E297" s="6" t="s">
        <v>1333</v>
      </c>
    </row>
    <row r="298" spans="1:5">
      <c r="A298" s="300">
        <v>1254</v>
      </c>
      <c r="B298" s="301" t="s">
        <v>971</v>
      </c>
      <c r="C298" s="301" t="s">
        <v>281</v>
      </c>
      <c r="D298" s="6" t="s">
        <v>624</v>
      </c>
      <c r="E298" s="6" t="s">
        <v>1333</v>
      </c>
    </row>
    <row r="299" spans="1:5">
      <c r="A299" s="300">
        <v>1255</v>
      </c>
      <c r="B299" s="301" t="s">
        <v>972</v>
      </c>
      <c r="C299" s="301" t="s">
        <v>282</v>
      </c>
      <c r="D299" s="6" t="s">
        <v>624</v>
      </c>
      <c r="E299" s="6" t="s">
        <v>1333</v>
      </c>
    </row>
    <row r="300" spans="1:5">
      <c r="A300" s="300">
        <v>1256</v>
      </c>
      <c r="B300" s="301" t="s">
        <v>973</v>
      </c>
      <c r="C300" s="301" t="s">
        <v>283</v>
      </c>
      <c r="D300" s="6" t="s">
        <v>624</v>
      </c>
      <c r="E300" s="6" t="s">
        <v>1333</v>
      </c>
    </row>
    <row r="301" spans="1:5">
      <c r="A301" s="300">
        <v>1257</v>
      </c>
      <c r="B301" s="301" t="s">
        <v>974</v>
      </c>
      <c r="C301" s="301" t="s">
        <v>284</v>
      </c>
      <c r="D301" s="6" t="s">
        <v>624</v>
      </c>
      <c r="E301" s="6" t="s">
        <v>1333</v>
      </c>
    </row>
    <row r="302" spans="1:5">
      <c r="A302" s="300">
        <v>1258</v>
      </c>
      <c r="B302" s="301" t="s">
        <v>975</v>
      </c>
      <c r="C302" s="301" t="s">
        <v>285</v>
      </c>
      <c r="D302" s="6" t="s">
        <v>624</v>
      </c>
      <c r="E302" s="6" t="s">
        <v>1333</v>
      </c>
    </row>
    <row r="303" spans="1:5">
      <c r="A303" s="300">
        <v>1259</v>
      </c>
      <c r="B303" s="301" t="s">
        <v>976</v>
      </c>
      <c r="C303" s="301" t="s">
        <v>286</v>
      </c>
      <c r="D303" s="6" t="s">
        <v>624</v>
      </c>
      <c r="E303" s="6" t="s">
        <v>1333</v>
      </c>
    </row>
    <row r="304" spans="1:5">
      <c r="A304" s="300">
        <v>1260</v>
      </c>
      <c r="B304" s="301" t="s">
        <v>977</v>
      </c>
      <c r="C304" s="301" t="s">
        <v>287</v>
      </c>
      <c r="D304" s="6" t="s">
        <v>624</v>
      </c>
      <c r="E304" s="6" t="s">
        <v>1333</v>
      </c>
    </row>
    <row r="305" spans="1:5">
      <c r="A305" s="300">
        <v>1261</v>
      </c>
      <c r="B305" s="301" t="s">
        <v>978</v>
      </c>
      <c r="C305" s="301" t="s">
        <v>288</v>
      </c>
      <c r="D305" s="6" t="s">
        <v>624</v>
      </c>
      <c r="E305" s="6" t="s">
        <v>1333</v>
      </c>
    </row>
    <row r="306" spans="1:5">
      <c r="A306" s="300">
        <v>1262</v>
      </c>
      <c r="B306" s="301" t="s">
        <v>979</v>
      </c>
      <c r="C306" s="301" t="s">
        <v>289</v>
      </c>
      <c r="D306" s="6" t="s">
        <v>624</v>
      </c>
      <c r="E306" s="6" t="s">
        <v>1333</v>
      </c>
    </row>
    <row r="307" spans="1:5">
      <c r="A307" s="300">
        <v>1263</v>
      </c>
      <c r="B307" s="301" t="s">
        <v>980</v>
      </c>
      <c r="C307" s="301" t="s">
        <v>290</v>
      </c>
      <c r="D307" s="6" t="s">
        <v>624</v>
      </c>
      <c r="E307" s="6" t="s">
        <v>1333</v>
      </c>
    </row>
    <row r="308" spans="1:5">
      <c r="A308" s="300">
        <v>1264</v>
      </c>
      <c r="B308" s="301" t="s">
        <v>981</v>
      </c>
      <c r="C308" s="301" t="s">
        <v>291</v>
      </c>
      <c r="D308" s="6" t="s">
        <v>624</v>
      </c>
      <c r="E308" s="6" t="s">
        <v>1333</v>
      </c>
    </row>
    <row r="309" spans="1:5">
      <c r="A309" s="300">
        <v>1265</v>
      </c>
      <c r="B309" s="301" t="s">
        <v>982</v>
      </c>
      <c r="C309" s="301" t="s">
        <v>292</v>
      </c>
      <c r="D309" s="6" t="s">
        <v>624</v>
      </c>
      <c r="E309" s="6" t="s">
        <v>1333</v>
      </c>
    </row>
    <row r="310" spans="1:5">
      <c r="A310" s="300">
        <v>1266</v>
      </c>
      <c r="B310" s="301" t="s">
        <v>983</v>
      </c>
      <c r="C310" s="301" t="s">
        <v>293</v>
      </c>
      <c r="D310" s="6" t="s">
        <v>624</v>
      </c>
      <c r="E310" s="6" t="s">
        <v>1333</v>
      </c>
    </row>
    <row r="311" spans="1:5">
      <c r="A311" s="300">
        <v>1267</v>
      </c>
      <c r="B311" s="301" t="s">
        <v>984</v>
      </c>
      <c r="C311" s="301" t="s">
        <v>294</v>
      </c>
      <c r="D311" s="6" t="s">
        <v>624</v>
      </c>
      <c r="E311" s="6" t="s">
        <v>1333</v>
      </c>
    </row>
    <row r="312" spans="1:5">
      <c r="A312" s="300">
        <v>1268</v>
      </c>
      <c r="B312" s="301" t="s">
        <v>985</v>
      </c>
      <c r="C312" s="301" t="s">
        <v>295</v>
      </c>
      <c r="D312" s="6" t="s">
        <v>624</v>
      </c>
      <c r="E312" s="6" t="s">
        <v>1333</v>
      </c>
    </row>
    <row r="313" spans="1:5">
      <c r="A313" s="300">
        <v>1269</v>
      </c>
      <c r="B313" s="301" t="s">
        <v>986</v>
      </c>
      <c r="C313" s="301" t="s">
        <v>296</v>
      </c>
      <c r="D313" s="6" t="s">
        <v>624</v>
      </c>
      <c r="E313" s="6" t="s">
        <v>1333</v>
      </c>
    </row>
    <row r="314" spans="1:5">
      <c r="A314" s="300">
        <v>1270</v>
      </c>
      <c r="B314" s="301" t="s">
        <v>987</v>
      </c>
      <c r="C314" s="301" t="s">
        <v>297</v>
      </c>
      <c r="D314" s="6" t="s">
        <v>624</v>
      </c>
      <c r="E314" s="6" t="s">
        <v>1333</v>
      </c>
    </row>
    <row r="315" spans="1:5">
      <c r="A315" s="300">
        <v>1271</v>
      </c>
      <c r="B315" s="301" t="s">
        <v>988</v>
      </c>
      <c r="C315" s="301" t="s">
        <v>298</v>
      </c>
      <c r="D315" s="6" t="s">
        <v>624</v>
      </c>
      <c r="E315" s="6" t="s">
        <v>1333</v>
      </c>
    </row>
    <row r="316" spans="1:5">
      <c r="A316" s="300">
        <v>1272</v>
      </c>
      <c r="B316" s="301" t="s">
        <v>989</v>
      </c>
      <c r="C316" s="301" t="s">
        <v>299</v>
      </c>
      <c r="D316" s="6" t="s">
        <v>624</v>
      </c>
      <c r="E316" s="6" t="s">
        <v>1333</v>
      </c>
    </row>
    <row r="317" spans="1:5">
      <c r="A317" s="300">
        <v>1273</v>
      </c>
      <c r="B317" s="301" t="s">
        <v>990</v>
      </c>
      <c r="C317" s="301" t="s">
        <v>300</v>
      </c>
      <c r="D317" s="6" t="s">
        <v>624</v>
      </c>
      <c r="E317" s="6" t="s">
        <v>1333</v>
      </c>
    </row>
    <row r="318" spans="1:5">
      <c r="A318" s="300">
        <v>1274</v>
      </c>
      <c r="B318" s="301" t="s">
        <v>991</v>
      </c>
      <c r="C318" s="301" t="s">
        <v>301</v>
      </c>
      <c r="D318" s="6" t="s">
        <v>624</v>
      </c>
      <c r="E318" s="6" t="s">
        <v>1333</v>
      </c>
    </row>
    <row r="319" spans="1:5">
      <c r="A319" s="300">
        <v>1275</v>
      </c>
      <c r="B319" s="301" t="s">
        <v>992</v>
      </c>
      <c r="C319" s="301" t="s">
        <v>302</v>
      </c>
      <c r="D319" s="6" t="s">
        <v>624</v>
      </c>
      <c r="E319" s="6" t="s">
        <v>1333</v>
      </c>
    </row>
    <row r="320" spans="1:5">
      <c r="A320" s="300">
        <v>1276</v>
      </c>
      <c r="B320" s="301" t="s">
        <v>993</v>
      </c>
      <c r="C320" s="301" t="s">
        <v>303</v>
      </c>
      <c r="D320" s="6" t="s">
        <v>624</v>
      </c>
      <c r="E320" s="6" t="s">
        <v>1333</v>
      </c>
    </row>
    <row r="321" spans="1:5">
      <c r="A321" s="300">
        <v>1277</v>
      </c>
      <c r="B321" s="301" t="s">
        <v>994</v>
      </c>
      <c r="C321" s="301" t="s">
        <v>304</v>
      </c>
      <c r="D321" s="6" t="s">
        <v>624</v>
      </c>
      <c r="E321" s="6" t="s">
        <v>1333</v>
      </c>
    </row>
    <row r="322" spans="1:5">
      <c r="A322" s="300">
        <v>1278</v>
      </c>
      <c r="B322" s="301" t="s">
        <v>995</v>
      </c>
      <c r="C322" s="301" t="s">
        <v>305</v>
      </c>
      <c r="D322" s="6" t="s">
        <v>624</v>
      </c>
      <c r="E322" s="6" t="s">
        <v>1333</v>
      </c>
    </row>
    <row r="323" spans="1:5">
      <c r="A323" s="300">
        <v>1279</v>
      </c>
      <c r="B323" s="301" t="s">
        <v>996</v>
      </c>
      <c r="C323" s="301" t="s">
        <v>306</v>
      </c>
      <c r="D323" s="6" t="s">
        <v>624</v>
      </c>
      <c r="E323" s="6" t="s">
        <v>1333</v>
      </c>
    </row>
    <row r="324" spans="1:5">
      <c r="A324" s="300">
        <v>1280</v>
      </c>
      <c r="B324" s="301" t="s">
        <v>997</v>
      </c>
      <c r="C324" s="301" t="s">
        <v>307</v>
      </c>
      <c r="D324" s="6" t="s">
        <v>624</v>
      </c>
      <c r="E324" s="6" t="s">
        <v>1333</v>
      </c>
    </row>
    <row r="325" spans="1:5">
      <c r="A325" s="300">
        <v>1281</v>
      </c>
      <c r="B325" s="301" t="s">
        <v>998</v>
      </c>
      <c r="C325" s="301" t="s">
        <v>308</v>
      </c>
      <c r="D325" s="6" t="s">
        <v>624</v>
      </c>
      <c r="E325" s="6" t="s">
        <v>1333</v>
      </c>
    </row>
    <row r="326" spans="1:5">
      <c r="A326" s="300">
        <v>1282</v>
      </c>
      <c r="B326" s="301" t="s">
        <v>999</v>
      </c>
      <c r="C326" s="301" t="s">
        <v>309</v>
      </c>
      <c r="D326" s="6" t="s">
        <v>624</v>
      </c>
      <c r="E326" s="6" t="s">
        <v>1333</v>
      </c>
    </row>
    <row r="327" spans="1:5">
      <c r="A327" s="300">
        <v>1283</v>
      </c>
      <c r="B327" s="301" t="s">
        <v>1000</v>
      </c>
      <c r="C327" s="301" t="s">
        <v>310</v>
      </c>
      <c r="D327" s="6" t="s">
        <v>624</v>
      </c>
      <c r="E327" s="6" t="s">
        <v>1333</v>
      </c>
    </row>
    <row r="328" spans="1:5">
      <c r="A328" s="300">
        <v>1284</v>
      </c>
      <c r="B328" s="301" t="s">
        <v>1001</v>
      </c>
      <c r="C328" s="301" t="s">
        <v>311</v>
      </c>
      <c r="D328" s="6" t="s">
        <v>624</v>
      </c>
      <c r="E328" s="6" t="s">
        <v>1333</v>
      </c>
    </row>
    <row r="329" spans="1:5">
      <c r="A329" s="300">
        <v>1285</v>
      </c>
      <c r="B329" s="301" t="s">
        <v>1002</v>
      </c>
      <c r="C329" s="301" t="s">
        <v>312</v>
      </c>
      <c r="D329" s="6" t="s">
        <v>624</v>
      </c>
      <c r="E329" s="6" t="s">
        <v>1333</v>
      </c>
    </row>
    <row r="330" spans="1:5">
      <c r="A330" s="300">
        <v>1286</v>
      </c>
      <c r="B330" s="301" t="s">
        <v>1003</v>
      </c>
      <c r="C330" s="301" t="s">
        <v>313</v>
      </c>
      <c r="D330" s="6" t="s">
        <v>624</v>
      </c>
      <c r="E330" s="6" t="s">
        <v>1333</v>
      </c>
    </row>
    <row r="331" spans="1:5">
      <c r="A331" s="300">
        <v>1287</v>
      </c>
      <c r="B331" s="301" t="s">
        <v>1004</v>
      </c>
      <c r="C331" s="301" t="s">
        <v>314</v>
      </c>
      <c r="D331" s="6" t="s">
        <v>624</v>
      </c>
      <c r="E331" s="6" t="s">
        <v>1333</v>
      </c>
    </row>
    <row r="332" spans="1:5">
      <c r="A332" s="300">
        <v>1301</v>
      </c>
      <c r="B332" s="301" t="s">
        <v>1005</v>
      </c>
      <c r="C332" s="301" t="s">
        <v>315</v>
      </c>
      <c r="D332" s="6" t="s">
        <v>624</v>
      </c>
      <c r="E332" s="6" t="s">
        <v>1333</v>
      </c>
    </row>
    <row r="333" spans="1:5">
      <c r="A333" s="300">
        <v>1302</v>
      </c>
      <c r="B333" s="301" t="s">
        <v>1006</v>
      </c>
      <c r="C333" s="301" t="s">
        <v>316</v>
      </c>
      <c r="D333" s="6" t="s">
        <v>624</v>
      </c>
      <c r="E333" s="6" t="s">
        <v>1333</v>
      </c>
    </row>
    <row r="334" spans="1:5">
      <c r="A334" s="300">
        <v>1303</v>
      </c>
      <c r="B334" s="301" t="s">
        <v>1007</v>
      </c>
      <c r="C334" s="301" t="s">
        <v>317</v>
      </c>
      <c r="D334" s="6" t="s">
        <v>624</v>
      </c>
      <c r="E334" s="6" t="s">
        <v>1333</v>
      </c>
    </row>
    <row r="335" spans="1:5">
      <c r="A335" s="300">
        <v>1304</v>
      </c>
      <c r="B335" s="301" t="s">
        <v>1008</v>
      </c>
      <c r="C335" s="301" t="s">
        <v>318</v>
      </c>
      <c r="D335" s="6" t="s">
        <v>624</v>
      </c>
      <c r="E335" s="6" t="s">
        <v>1333</v>
      </c>
    </row>
    <row r="336" spans="1:5">
      <c r="A336" s="300">
        <v>1305</v>
      </c>
      <c r="B336" s="301" t="s">
        <v>1009</v>
      </c>
      <c r="C336" s="301" t="s">
        <v>319</v>
      </c>
      <c r="D336" s="6" t="s">
        <v>624</v>
      </c>
      <c r="E336" s="6" t="s">
        <v>1333</v>
      </c>
    </row>
    <row r="337" spans="1:5">
      <c r="A337" s="300">
        <v>1306</v>
      </c>
      <c r="B337" s="301" t="s">
        <v>1010</v>
      </c>
      <c r="C337" s="301" t="s">
        <v>320</v>
      </c>
      <c r="D337" s="6" t="s">
        <v>624</v>
      </c>
      <c r="E337" s="6" t="s">
        <v>1333</v>
      </c>
    </row>
    <row r="338" spans="1:5">
      <c r="A338" s="300">
        <v>1307</v>
      </c>
      <c r="B338" s="301" t="s">
        <v>1011</v>
      </c>
      <c r="C338" s="301" t="s">
        <v>321</v>
      </c>
      <c r="D338" s="6" t="s">
        <v>624</v>
      </c>
      <c r="E338" s="6" t="s">
        <v>1333</v>
      </c>
    </row>
    <row r="339" spans="1:5">
      <c r="A339" s="300">
        <v>1308</v>
      </c>
      <c r="B339" s="301" t="s">
        <v>1012</v>
      </c>
      <c r="C339" s="301" t="s">
        <v>322</v>
      </c>
      <c r="D339" s="6" t="s">
        <v>624</v>
      </c>
      <c r="E339" s="6" t="s">
        <v>1333</v>
      </c>
    </row>
    <row r="340" spans="1:5">
      <c r="A340" s="300">
        <v>1309</v>
      </c>
      <c r="B340" s="301" t="s">
        <v>1013</v>
      </c>
      <c r="C340" s="301" t="s">
        <v>323</v>
      </c>
      <c r="D340" s="6" t="s">
        <v>624</v>
      </c>
      <c r="E340" s="6" t="s">
        <v>1333</v>
      </c>
    </row>
    <row r="341" spans="1:5">
      <c r="A341" s="300">
        <v>1310</v>
      </c>
      <c r="B341" s="301" t="s">
        <v>1014</v>
      </c>
      <c r="C341" s="301" t="s">
        <v>324</v>
      </c>
      <c r="D341" s="6" t="s">
        <v>624</v>
      </c>
      <c r="E341" s="6" t="s">
        <v>1333</v>
      </c>
    </row>
    <row r="342" spans="1:5">
      <c r="A342" s="300">
        <v>1311</v>
      </c>
      <c r="B342" s="301" t="s">
        <v>1015</v>
      </c>
      <c r="C342" s="301" t="s">
        <v>325</v>
      </c>
      <c r="D342" s="6" t="s">
        <v>624</v>
      </c>
      <c r="E342" s="6" t="s">
        <v>1333</v>
      </c>
    </row>
    <row r="343" spans="1:5">
      <c r="A343" s="300">
        <v>1312</v>
      </c>
      <c r="B343" s="301" t="s">
        <v>1016</v>
      </c>
      <c r="C343" s="301" t="s">
        <v>326</v>
      </c>
      <c r="D343" s="6" t="s">
        <v>624</v>
      </c>
      <c r="E343" s="6" t="s">
        <v>1333</v>
      </c>
    </row>
    <row r="344" spans="1:5">
      <c r="A344" s="300">
        <v>1313</v>
      </c>
      <c r="B344" s="301" t="s">
        <v>1017</v>
      </c>
      <c r="C344" s="301" t="s">
        <v>327</v>
      </c>
      <c r="D344" s="6" t="s">
        <v>624</v>
      </c>
      <c r="E344" s="6" t="s">
        <v>1333</v>
      </c>
    </row>
    <row r="345" spans="1:5">
      <c r="A345" s="300">
        <v>1314</v>
      </c>
      <c r="B345" s="301" t="s">
        <v>1018</v>
      </c>
      <c r="C345" s="301" t="s">
        <v>328</v>
      </c>
      <c r="D345" s="6" t="s">
        <v>624</v>
      </c>
      <c r="E345" s="6" t="s">
        <v>1333</v>
      </c>
    </row>
    <row r="346" spans="1:5">
      <c r="A346" s="300">
        <v>1315</v>
      </c>
      <c r="B346" s="301" t="s">
        <v>1019</v>
      </c>
      <c r="C346" s="301" t="s">
        <v>329</v>
      </c>
      <c r="D346" s="6" t="s">
        <v>624</v>
      </c>
      <c r="E346" s="6" t="s">
        <v>1333</v>
      </c>
    </row>
    <row r="347" spans="1:5">
      <c r="A347" s="300">
        <v>1316</v>
      </c>
      <c r="B347" s="301" t="s">
        <v>1020</v>
      </c>
      <c r="C347" s="301" t="s">
        <v>330</v>
      </c>
      <c r="D347" s="6" t="s">
        <v>624</v>
      </c>
      <c r="E347" s="6" t="s">
        <v>1333</v>
      </c>
    </row>
    <row r="348" spans="1:5">
      <c r="A348" s="300">
        <v>1317</v>
      </c>
      <c r="B348" s="301" t="s">
        <v>1021</v>
      </c>
      <c r="C348" s="301" t="s">
        <v>331</v>
      </c>
      <c r="D348" s="6" t="s">
        <v>624</v>
      </c>
      <c r="E348" s="6" t="s">
        <v>1333</v>
      </c>
    </row>
    <row r="349" spans="1:5">
      <c r="A349" s="300">
        <v>1318</v>
      </c>
      <c r="B349" s="301" t="s">
        <v>1022</v>
      </c>
      <c r="C349" s="301" t="s">
        <v>332</v>
      </c>
      <c r="D349" s="6" t="s">
        <v>624</v>
      </c>
      <c r="E349" s="6" t="s">
        <v>1333</v>
      </c>
    </row>
    <row r="350" spans="1:5">
      <c r="A350" s="300">
        <v>1319</v>
      </c>
      <c r="B350" s="301" t="s">
        <v>1023</v>
      </c>
      <c r="C350" s="301" t="s">
        <v>333</v>
      </c>
      <c r="D350" s="6" t="s">
        <v>624</v>
      </c>
      <c r="E350" s="6" t="s">
        <v>1333</v>
      </c>
    </row>
    <row r="351" spans="1:5">
      <c r="A351" s="300">
        <v>1320</v>
      </c>
      <c r="B351" s="301" t="s">
        <v>1024</v>
      </c>
      <c r="C351" s="301" t="s">
        <v>334</v>
      </c>
      <c r="D351" s="6" t="s">
        <v>624</v>
      </c>
      <c r="E351" s="6" t="s">
        <v>1333</v>
      </c>
    </row>
    <row r="352" spans="1:5">
      <c r="A352" s="300">
        <v>1321</v>
      </c>
      <c r="B352" s="301" t="s">
        <v>1025</v>
      </c>
      <c r="C352" s="301" t="s">
        <v>335</v>
      </c>
      <c r="D352" s="6" t="s">
        <v>624</v>
      </c>
      <c r="E352" s="6" t="s">
        <v>1333</v>
      </c>
    </row>
    <row r="353" spans="1:5">
      <c r="A353" s="300">
        <v>1322</v>
      </c>
      <c r="B353" s="301" t="s">
        <v>1026</v>
      </c>
      <c r="C353" s="301" t="s">
        <v>336</v>
      </c>
      <c r="D353" s="6" t="s">
        <v>624</v>
      </c>
      <c r="E353" s="6" t="s">
        <v>1333</v>
      </c>
    </row>
    <row r="354" spans="1:5">
      <c r="A354" s="300">
        <v>1323</v>
      </c>
      <c r="B354" s="301" t="s">
        <v>1027</v>
      </c>
      <c r="C354" s="301" t="s">
        <v>337</v>
      </c>
      <c r="D354" s="6" t="s">
        <v>624</v>
      </c>
      <c r="E354" s="6" t="s">
        <v>1333</v>
      </c>
    </row>
    <row r="355" spans="1:5">
      <c r="A355" s="300">
        <v>1324</v>
      </c>
      <c r="B355" s="301" t="s">
        <v>1028</v>
      </c>
      <c r="C355" s="301" t="s">
        <v>338</v>
      </c>
      <c r="D355" s="6" t="s">
        <v>624</v>
      </c>
      <c r="E355" s="6" t="s">
        <v>1333</v>
      </c>
    </row>
    <row r="356" spans="1:5">
      <c r="A356" s="300">
        <v>1325</v>
      </c>
      <c r="B356" s="301" t="s">
        <v>1029</v>
      </c>
      <c r="C356" s="301" t="s">
        <v>339</v>
      </c>
      <c r="D356" s="6" t="s">
        <v>624</v>
      </c>
      <c r="E356" s="6" t="s">
        <v>1333</v>
      </c>
    </row>
    <row r="357" spans="1:5">
      <c r="A357" s="300">
        <v>1326</v>
      </c>
      <c r="B357" s="301" t="s">
        <v>1030</v>
      </c>
      <c r="C357" s="301" t="s">
        <v>340</v>
      </c>
      <c r="D357" s="6" t="s">
        <v>624</v>
      </c>
      <c r="E357" s="6" t="s">
        <v>1333</v>
      </c>
    </row>
    <row r="358" spans="1:5">
      <c r="A358" s="300">
        <v>1327</v>
      </c>
      <c r="B358" s="301" t="s">
        <v>1031</v>
      </c>
      <c r="C358" s="301" t="s">
        <v>341</v>
      </c>
      <c r="D358" s="6" t="s">
        <v>624</v>
      </c>
      <c r="E358" s="6" t="s">
        <v>1333</v>
      </c>
    </row>
    <row r="359" spans="1:5">
      <c r="A359" s="300">
        <v>1328</v>
      </c>
      <c r="B359" s="301" t="s">
        <v>1032</v>
      </c>
      <c r="C359" s="301" t="s">
        <v>342</v>
      </c>
      <c r="D359" s="6" t="s">
        <v>624</v>
      </c>
      <c r="E359" s="6" t="s">
        <v>1333</v>
      </c>
    </row>
    <row r="360" spans="1:5">
      <c r="A360" s="300">
        <v>1329</v>
      </c>
      <c r="B360" s="301" t="s">
        <v>1033</v>
      </c>
      <c r="C360" s="301" t="s">
        <v>343</v>
      </c>
      <c r="D360" s="6" t="s">
        <v>624</v>
      </c>
      <c r="E360" s="6" t="s">
        <v>1333</v>
      </c>
    </row>
    <row r="361" spans="1:5">
      <c r="A361" s="300">
        <v>1330</v>
      </c>
      <c r="B361" s="301" t="s">
        <v>1034</v>
      </c>
      <c r="C361" s="301" t="s">
        <v>344</v>
      </c>
      <c r="D361" s="6" t="s">
        <v>624</v>
      </c>
      <c r="E361" s="6" t="s">
        <v>1333</v>
      </c>
    </row>
    <row r="362" spans="1:5">
      <c r="A362" s="300">
        <v>1331</v>
      </c>
      <c r="B362" s="301" t="s">
        <v>1035</v>
      </c>
      <c r="C362" s="301" t="s">
        <v>345</v>
      </c>
      <c r="D362" s="6" t="s">
        <v>624</v>
      </c>
      <c r="E362" s="6" t="s">
        <v>1333</v>
      </c>
    </row>
    <row r="363" spans="1:5">
      <c r="A363" s="300">
        <v>1332</v>
      </c>
      <c r="B363" s="301" t="s">
        <v>1036</v>
      </c>
      <c r="C363" s="301" t="s">
        <v>346</v>
      </c>
      <c r="D363" s="6" t="s">
        <v>624</v>
      </c>
      <c r="E363" s="6" t="s">
        <v>1333</v>
      </c>
    </row>
    <row r="364" spans="1:5">
      <c r="A364" s="300">
        <v>1333</v>
      </c>
      <c r="B364" s="301" t="s">
        <v>1037</v>
      </c>
      <c r="C364" s="301" t="s">
        <v>347</v>
      </c>
      <c r="D364" s="6" t="s">
        <v>624</v>
      </c>
      <c r="E364" s="6" t="s">
        <v>1333</v>
      </c>
    </row>
    <row r="365" spans="1:5">
      <c r="A365" s="300">
        <v>1334</v>
      </c>
      <c r="B365" s="301" t="s">
        <v>1038</v>
      </c>
      <c r="C365" s="301" t="s">
        <v>348</v>
      </c>
      <c r="D365" s="6" t="s">
        <v>624</v>
      </c>
      <c r="E365" s="6" t="s">
        <v>1333</v>
      </c>
    </row>
    <row r="366" spans="1:5">
      <c r="A366" s="300">
        <v>1335</v>
      </c>
      <c r="B366" s="301" t="s">
        <v>1039</v>
      </c>
      <c r="C366" s="301" t="s">
        <v>349</v>
      </c>
      <c r="D366" s="6" t="s">
        <v>624</v>
      </c>
      <c r="E366" s="6" t="s">
        <v>1333</v>
      </c>
    </row>
    <row r="367" spans="1:5">
      <c r="A367" s="300">
        <v>1336</v>
      </c>
      <c r="B367" s="301" t="s">
        <v>1040</v>
      </c>
      <c r="C367" s="301" t="s">
        <v>350</v>
      </c>
      <c r="D367" s="6" t="s">
        <v>624</v>
      </c>
      <c r="E367" s="6" t="s">
        <v>1333</v>
      </c>
    </row>
    <row r="368" spans="1:5">
      <c r="A368" s="300">
        <v>1337</v>
      </c>
      <c r="B368" s="301" t="s">
        <v>1041</v>
      </c>
      <c r="C368" s="301" t="s">
        <v>351</v>
      </c>
      <c r="D368" s="6" t="s">
        <v>624</v>
      </c>
      <c r="E368" s="6" t="s">
        <v>1333</v>
      </c>
    </row>
    <row r="369" spans="1:5">
      <c r="A369" s="300">
        <v>1338</v>
      </c>
      <c r="B369" s="301" t="s">
        <v>1042</v>
      </c>
      <c r="C369" s="301" t="s">
        <v>352</v>
      </c>
      <c r="D369" s="6" t="s">
        <v>624</v>
      </c>
      <c r="E369" s="6" t="s">
        <v>1333</v>
      </c>
    </row>
    <row r="370" spans="1:5">
      <c r="A370" s="300">
        <v>1339</v>
      </c>
      <c r="B370" s="301" t="s">
        <v>1043</v>
      </c>
      <c r="C370" s="301" t="s">
        <v>353</v>
      </c>
      <c r="D370" s="6" t="s">
        <v>624</v>
      </c>
      <c r="E370" s="6" t="s">
        <v>1333</v>
      </c>
    </row>
    <row r="371" spans="1:5">
      <c r="A371" s="300">
        <v>1340</v>
      </c>
      <c r="B371" s="301" t="s">
        <v>1044</v>
      </c>
      <c r="C371" s="301" t="s">
        <v>354</v>
      </c>
      <c r="D371" s="6" t="s">
        <v>624</v>
      </c>
      <c r="E371" s="6" t="s">
        <v>1333</v>
      </c>
    </row>
    <row r="372" spans="1:5">
      <c r="A372" s="300">
        <v>1341</v>
      </c>
      <c r="B372" s="301" t="s">
        <v>1045</v>
      </c>
      <c r="C372" s="301" t="s">
        <v>355</v>
      </c>
      <c r="D372" s="6" t="s">
        <v>624</v>
      </c>
      <c r="E372" s="6" t="s">
        <v>1333</v>
      </c>
    </row>
    <row r="373" spans="1:5">
      <c r="A373" s="300">
        <v>1342</v>
      </c>
      <c r="B373" s="301" t="s">
        <v>1046</v>
      </c>
      <c r="C373" s="301" t="s">
        <v>356</v>
      </c>
      <c r="D373" s="6" t="s">
        <v>624</v>
      </c>
      <c r="E373" s="6" t="s">
        <v>1333</v>
      </c>
    </row>
    <row r="374" spans="1:5">
      <c r="A374" s="300">
        <v>1343</v>
      </c>
      <c r="B374" s="301" t="s">
        <v>1047</v>
      </c>
      <c r="C374" s="301" t="s">
        <v>357</v>
      </c>
      <c r="D374" s="6" t="s">
        <v>624</v>
      </c>
      <c r="E374" s="6" t="s">
        <v>1333</v>
      </c>
    </row>
    <row r="375" spans="1:5">
      <c r="A375" s="300">
        <v>1344</v>
      </c>
      <c r="B375" s="301" t="s">
        <v>1048</v>
      </c>
      <c r="C375" s="301" t="s">
        <v>358</v>
      </c>
      <c r="D375" s="6" t="s">
        <v>624</v>
      </c>
      <c r="E375" s="6" t="s">
        <v>1333</v>
      </c>
    </row>
    <row r="376" spans="1:5">
      <c r="A376" s="300">
        <v>1345</v>
      </c>
      <c r="B376" s="301" t="s">
        <v>1049</v>
      </c>
      <c r="C376" s="301" t="s">
        <v>359</v>
      </c>
      <c r="D376" s="6" t="s">
        <v>624</v>
      </c>
      <c r="E376" s="6" t="s">
        <v>1333</v>
      </c>
    </row>
    <row r="377" spans="1:5">
      <c r="A377" s="300">
        <v>1346</v>
      </c>
      <c r="B377" s="301" t="s">
        <v>1050</v>
      </c>
      <c r="C377" s="301" t="s">
        <v>360</v>
      </c>
      <c r="D377" s="6" t="s">
        <v>624</v>
      </c>
      <c r="E377" s="6" t="s">
        <v>1333</v>
      </c>
    </row>
    <row r="378" spans="1:5">
      <c r="A378" s="300">
        <v>1347</v>
      </c>
      <c r="B378" s="301" t="s">
        <v>1051</v>
      </c>
      <c r="C378" s="301" t="s">
        <v>361</v>
      </c>
      <c r="D378" s="6" t="s">
        <v>624</v>
      </c>
      <c r="E378" s="6" t="s">
        <v>1333</v>
      </c>
    </row>
    <row r="379" spans="1:5">
      <c r="A379" s="300">
        <v>1401</v>
      </c>
      <c r="B379" s="301" t="s">
        <v>1052</v>
      </c>
      <c r="C379" s="301" t="s">
        <v>362</v>
      </c>
      <c r="D379" s="6" t="s">
        <v>624</v>
      </c>
      <c r="E379" s="6" t="s">
        <v>1333</v>
      </c>
    </row>
    <row r="380" spans="1:5">
      <c r="A380" s="300">
        <v>1402</v>
      </c>
      <c r="B380" s="301" t="s">
        <v>1053</v>
      </c>
      <c r="C380" s="301" t="s">
        <v>363</v>
      </c>
      <c r="D380" s="6" t="s">
        <v>624</v>
      </c>
      <c r="E380" s="6" t="s">
        <v>1333</v>
      </c>
    </row>
    <row r="381" spans="1:5">
      <c r="A381" s="300">
        <v>1403</v>
      </c>
      <c r="B381" s="301" t="s">
        <v>1054</v>
      </c>
      <c r="C381" s="301" t="s">
        <v>1375</v>
      </c>
      <c r="D381" s="6" t="s">
        <v>624</v>
      </c>
      <c r="E381" s="6" t="s">
        <v>1333</v>
      </c>
    </row>
    <row r="382" spans="1:5">
      <c r="A382" s="300">
        <v>1404</v>
      </c>
      <c r="B382" s="301" t="s">
        <v>1055</v>
      </c>
      <c r="C382" s="301" t="s">
        <v>364</v>
      </c>
      <c r="D382" s="6" t="s">
        <v>624</v>
      </c>
      <c r="E382" s="6" t="s">
        <v>1333</v>
      </c>
    </row>
    <row r="383" spans="1:5">
      <c r="A383" s="300">
        <v>1405</v>
      </c>
      <c r="B383" s="301" t="s">
        <v>1056</v>
      </c>
      <c r="C383" s="301" t="s">
        <v>365</v>
      </c>
      <c r="D383" s="6" t="s">
        <v>624</v>
      </c>
      <c r="E383" s="6" t="s">
        <v>1333</v>
      </c>
    </row>
    <row r="384" spans="1:5">
      <c r="A384" s="300">
        <v>1406</v>
      </c>
      <c r="B384" s="301" t="s">
        <v>1057</v>
      </c>
      <c r="C384" s="301" t="s">
        <v>366</v>
      </c>
      <c r="D384" s="6" t="s">
        <v>624</v>
      </c>
      <c r="E384" s="6" t="s">
        <v>1333</v>
      </c>
    </row>
    <row r="385" spans="1:5">
      <c r="A385" s="300">
        <v>1407</v>
      </c>
      <c r="B385" s="301" t="s">
        <v>1058</v>
      </c>
      <c r="C385" s="301" t="s">
        <v>367</v>
      </c>
      <c r="D385" s="6" t="s">
        <v>624</v>
      </c>
      <c r="E385" s="6" t="s">
        <v>1333</v>
      </c>
    </row>
    <row r="386" spans="1:5">
      <c r="A386" s="300">
        <v>1408</v>
      </c>
      <c r="B386" s="301" t="s">
        <v>1059</v>
      </c>
      <c r="C386" s="301" t="s">
        <v>368</v>
      </c>
      <c r="D386" s="6" t="s">
        <v>624</v>
      </c>
      <c r="E386" s="6" t="s">
        <v>1333</v>
      </c>
    </row>
    <row r="387" spans="1:5">
      <c r="A387" s="300">
        <v>1409</v>
      </c>
      <c r="B387" s="301" t="s">
        <v>1060</v>
      </c>
      <c r="C387" s="301" t="s">
        <v>369</v>
      </c>
      <c r="D387" s="6" t="s">
        <v>624</v>
      </c>
      <c r="E387" s="6" t="s">
        <v>1333</v>
      </c>
    </row>
    <row r="388" spans="1:5">
      <c r="A388" s="300">
        <v>1410</v>
      </c>
      <c r="B388" s="301" t="s">
        <v>1061</v>
      </c>
      <c r="C388" s="301" t="s">
        <v>370</v>
      </c>
      <c r="D388" s="6" t="s">
        <v>624</v>
      </c>
      <c r="E388" s="6" t="s">
        <v>1333</v>
      </c>
    </row>
    <row r="389" spans="1:5">
      <c r="A389" s="300">
        <v>1411</v>
      </c>
      <c r="B389" s="301" t="s">
        <v>1062</v>
      </c>
      <c r="C389" s="301" t="s">
        <v>371</v>
      </c>
      <c r="D389" s="6" t="s">
        <v>624</v>
      </c>
      <c r="E389" s="6" t="s">
        <v>1333</v>
      </c>
    </row>
    <row r="390" spans="1:5">
      <c r="A390" s="300">
        <v>1412</v>
      </c>
      <c r="B390" s="301" t="s">
        <v>1063</v>
      </c>
      <c r="C390" s="301" t="s">
        <v>372</v>
      </c>
      <c r="D390" s="6" t="s">
        <v>624</v>
      </c>
      <c r="E390" s="6" t="s">
        <v>1333</v>
      </c>
    </row>
    <row r="391" spans="1:5">
      <c r="A391" s="300">
        <v>1413</v>
      </c>
      <c r="B391" s="301" t="s">
        <v>1035</v>
      </c>
      <c r="C391" s="301" t="s">
        <v>345</v>
      </c>
      <c r="D391" s="6" t="s">
        <v>624</v>
      </c>
      <c r="E391" s="6" t="s">
        <v>1333</v>
      </c>
    </row>
    <row r="392" spans="1:5">
      <c r="A392" s="300">
        <v>1414</v>
      </c>
      <c r="B392" s="301" t="s">
        <v>1064</v>
      </c>
      <c r="C392" s="301" t="s">
        <v>373</v>
      </c>
      <c r="D392" s="6" t="s">
        <v>624</v>
      </c>
      <c r="E392" s="6" t="s">
        <v>1333</v>
      </c>
    </row>
    <row r="393" spans="1:5">
      <c r="A393" s="300">
        <v>1415</v>
      </c>
      <c r="B393" s="301" t="s">
        <v>1065</v>
      </c>
      <c r="C393" s="301" t="s">
        <v>374</v>
      </c>
      <c r="D393" s="6" t="s">
        <v>624</v>
      </c>
      <c r="E393" s="6" t="s">
        <v>1333</v>
      </c>
    </row>
    <row r="394" spans="1:5">
      <c r="A394" s="300">
        <v>1416</v>
      </c>
      <c r="B394" s="301" t="s">
        <v>1066</v>
      </c>
      <c r="C394" s="301" t="s">
        <v>375</v>
      </c>
      <c r="D394" s="6" t="s">
        <v>624</v>
      </c>
      <c r="E394" s="6" t="s">
        <v>1333</v>
      </c>
    </row>
    <row r="395" spans="1:5">
      <c r="A395" s="300">
        <v>1417</v>
      </c>
      <c r="B395" s="301" t="s">
        <v>1067</v>
      </c>
      <c r="C395" s="301" t="s">
        <v>376</v>
      </c>
      <c r="D395" s="6" t="s">
        <v>624</v>
      </c>
      <c r="E395" s="6" t="s">
        <v>1333</v>
      </c>
    </row>
    <row r="396" spans="1:5">
      <c r="A396" s="300">
        <v>1418</v>
      </c>
      <c r="B396" s="301" t="s">
        <v>1068</v>
      </c>
      <c r="C396" s="301" t="s">
        <v>377</v>
      </c>
      <c r="D396" s="6" t="s">
        <v>624</v>
      </c>
      <c r="E396" s="6" t="s">
        <v>1333</v>
      </c>
    </row>
    <row r="397" spans="1:5">
      <c r="A397" s="300">
        <v>1419</v>
      </c>
      <c r="B397" s="301" t="s">
        <v>1069</v>
      </c>
      <c r="C397" s="301" t="s">
        <v>378</v>
      </c>
      <c r="D397" s="6" t="s">
        <v>624</v>
      </c>
      <c r="E397" s="6" t="s">
        <v>1333</v>
      </c>
    </row>
    <row r="398" spans="1:5">
      <c r="A398" s="300">
        <v>1420</v>
      </c>
      <c r="B398" s="301" t="s">
        <v>1070</v>
      </c>
      <c r="C398" s="301" t="s">
        <v>379</v>
      </c>
      <c r="D398" s="6" t="s">
        <v>624</v>
      </c>
      <c r="E398" s="6" t="s">
        <v>1333</v>
      </c>
    </row>
    <row r="399" spans="1:5">
      <c r="A399" s="300">
        <v>1421</v>
      </c>
      <c r="B399" s="301" t="s">
        <v>1071</v>
      </c>
      <c r="C399" s="301" t="s">
        <v>380</v>
      </c>
      <c r="D399" s="6" t="s">
        <v>624</v>
      </c>
      <c r="E399" s="6" t="s">
        <v>1333</v>
      </c>
    </row>
    <row r="400" spans="1:5">
      <c r="A400" s="300">
        <v>1422</v>
      </c>
      <c r="B400" s="301" t="s">
        <v>1072</v>
      </c>
      <c r="C400" s="301" t="s">
        <v>381</v>
      </c>
      <c r="D400" s="6" t="s">
        <v>624</v>
      </c>
      <c r="E400" s="6" t="s">
        <v>1333</v>
      </c>
    </row>
    <row r="401" spans="1:5">
      <c r="A401" s="300">
        <v>1423</v>
      </c>
      <c r="B401" s="301" t="s">
        <v>1073</v>
      </c>
      <c r="C401" s="301" t="s">
        <v>382</v>
      </c>
      <c r="D401" s="6" t="s">
        <v>624</v>
      </c>
      <c r="E401" s="6" t="s">
        <v>1333</v>
      </c>
    </row>
    <row r="402" spans="1:5">
      <c r="A402" s="300">
        <v>1424</v>
      </c>
      <c r="B402" s="301" t="s">
        <v>1074</v>
      </c>
      <c r="C402" s="301" t="s">
        <v>383</v>
      </c>
      <c r="D402" s="6" t="s">
        <v>624</v>
      </c>
      <c r="E402" s="6" t="s">
        <v>1333</v>
      </c>
    </row>
    <row r="403" spans="1:5">
      <c r="A403" s="300">
        <v>1425</v>
      </c>
      <c r="B403" s="301" t="s">
        <v>1075</v>
      </c>
      <c r="C403" s="301" t="s">
        <v>384</v>
      </c>
      <c r="D403" s="6" t="s">
        <v>624</v>
      </c>
      <c r="E403" s="6" t="s">
        <v>1333</v>
      </c>
    </row>
    <row r="404" spans="1:5">
      <c r="A404" s="300">
        <v>1426</v>
      </c>
      <c r="B404" s="301" t="s">
        <v>1076</v>
      </c>
      <c r="C404" s="301" t="s">
        <v>385</v>
      </c>
      <c r="D404" s="6" t="s">
        <v>624</v>
      </c>
      <c r="E404" s="6" t="s">
        <v>1333</v>
      </c>
    </row>
    <row r="405" spans="1:5">
      <c r="A405" s="300">
        <v>1427</v>
      </c>
      <c r="B405" s="301" t="s">
        <v>1077</v>
      </c>
      <c r="C405" s="301" t="s">
        <v>386</v>
      </c>
      <c r="D405" s="6" t="s">
        <v>624</v>
      </c>
      <c r="E405" s="6" t="s">
        <v>1333</v>
      </c>
    </row>
    <row r="406" spans="1:5">
      <c r="A406" s="300">
        <v>1428</v>
      </c>
      <c r="B406" s="301" t="s">
        <v>1078</v>
      </c>
      <c r="C406" s="301" t="s">
        <v>1376</v>
      </c>
      <c r="D406" s="6" t="s">
        <v>624</v>
      </c>
      <c r="E406" s="6" t="s">
        <v>1333</v>
      </c>
    </row>
    <row r="407" spans="1:5">
      <c r="A407" s="300">
        <v>1429</v>
      </c>
      <c r="B407" s="301" t="s">
        <v>1079</v>
      </c>
      <c r="C407" s="301" t="s">
        <v>387</v>
      </c>
      <c r="D407" s="6" t="s">
        <v>624</v>
      </c>
      <c r="E407" s="6" t="s">
        <v>1333</v>
      </c>
    </row>
    <row r="408" spans="1:5">
      <c r="A408" s="300">
        <v>1430</v>
      </c>
      <c r="B408" s="301" t="s">
        <v>1080</v>
      </c>
      <c r="C408" s="301" t="s">
        <v>388</v>
      </c>
      <c r="D408" s="6" t="s">
        <v>624</v>
      </c>
      <c r="E408" s="6" t="s">
        <v>1333</v>
      </c>
    </row>
    <row r="409" spans="1:5">
      <c r="A409" s="300">
        <v>1431</v>
      </c>
      <c r="B409" s="301" t="s">
        <v>1081</v>
      </c>
      <c r="C409" s="301" t="s">
        <v>389</v>
      </c>
      <c r="D409" s="6" t="s">
        <v>624</v>
      </c>
      <c r="E409" s="6" t="s">
        <v>1333</v>
      </c>
    </row>
    <row r="410" spans="1:5">
      <c r="A410" s="300">
        <v>1432</v>
      </c>
      <c r="B410" s="301" t="s">
        <v>1082</v>
      </c>
      <c r="C410" s="301" t="s">
        <v>390</v>
      </c>
      <c r="D410" s="6" t="s">
        <v>624</v>
      </c>
      <c r="E410" s="6" t="s">
        <v>1333</v>
      </c>
    </row>
    <row r="411" spans="1:5">
      <c r="A411" s="300">
        <v>1434</v>
      </c>
      <c r="B411" s="301" t="s">
        <v>1083</v>
      </c>
      <c r="C411" s="301" t="s">
        <v>391</v>
      </c>
      <c r="D411" s="6" t="s">
        <v>624</v>
      </c>
      <c r="E411" s="6" t="s">
        <v>1333</v>
      </c>
    </row>
    <row r="412" spans="1:5">
      <c r="A412" s="300">
        <v>1435</v>
      </c>
      <c r="B412" s="301" t="s">
        <v>1084</v>
      </c>
      <c r="C412" s="301" t="s">
        <v>392</v>
      </c>
      <c r="D412" s="6" t="s">
        <v>624</v>
      </c>
      <c r="E412" s="6" t="s">
        <v>1333</v>
      </c>
    </row>
    <row r="413" spans="1:5">
      <c r="A413" s="300">
        <v>1501</v>
      </c>
      <c r="B413" s="301" t="s">
        <v>1085</v>
      </c>
      <c r="C413" s="301" t="s">
        <v>393</v>
      </c>
      <c r="D413" s="6" t="s">
        <v>624</v>
      </c>
      <c r="E413" s="6" t="s">
        <v>1333</v>
      </c>
    </row>
    <row r="414" spans="1:5">
      <c r="A414" s="300">
        <v>1502</v>
      </c>
      <c r="B414" s="301" t="s">
        <v>1086</v>
      </c>
      <c r="C414" s="301" t="s">
        <v>394</v>
      </c>
      <c r="D414" s="6" t="s">
        <v>624</v>
      </c>
      <c r="E414" s="6" t="s">
        <v>1333</v>
      </c>
    </row>
    <row r="415" spans="1:5">
      <c r="A415" s="300">
        <v>1503</v>
      </c>
      <c r="B415" s="301" t="s">
        <v>1087</v>
      </c>
      <c r="C415" s="301" t="s">
        <v>395</v>
      </c>
      <c r="D415" s="6" t="s">
        <v>624</v>
      </c>
      <c r="E415" s="6" t="s">
        <v>1333</v>
      </c>
    </row>
    <row r="416" spans="1:5">
      <c r="A416" s="300">
        <v>1504</v>
      </c>
      <c r="B416" s="301" t="s">
        <v>1088</v>
      </c>
      <c r="C416" s="301" t="s">
        <v>396</v>
      </c>
      <c r="D416" s="6" t="s">
        <v>624</v>
      </c>
      <c r="E416" s="6" t="s">
        <v>1333</v>
      </c>
    </row>
    <row r="417" spans="1:5">
      <c r="A417" s="300">
        <v>1505</v>
      </c>
      <c r="B417" s="301" t="s">
        <v>1089</v>
      </c>
      <c r="C417" s="301" t="s">
        <v>397</v>
      </c>
      <c r="D417" s="6" t="s">
        <v>624</v>
      </c>
      <c r="E417" s="6" t="s">
        <v>1333</v>
      </c>
    </row>
    <row r="418" spans="1:5">
      <c r="A418" s="300">
        <v>1506</v>
      </c>
      <c r="B418" s="301" t="s">
        <v>1090</v>
      </c>
      <c r="C418" s="301" t="s">
        <v>398</v>
      </c>
      <c r="D418" s="6" t="s">
        <v>624</v>
      </c>
      <c r="E418" s="6" t="s">
        <v>1333</v>
      </c>
    </row>
    <row r="419" spans="1:5">
      <c r="A419" s="300">
        <v>1507</v>
      </c>
      <c r="B419" s="301" t="s">
        <v>1091</v>
      </c>
      <c r="C419" s="301" t="s">
        <v>399</v>
      </c>
      <c r="D419" s="6" t="s">
        <v>624</v>
      </c>
      <c r="E419" s="6" t="s">
        <v>1333</v>
      </c>
    </row>
    <row r="420" spans="1:5">
      <c r="A420" s="300">
        <v>1508</v>
      </c>
      <c r="B420" s="301" t="s">
        <v>1092</v>
      </c>
      <c r="C420" s="301" t="s">
        <v>400</v>
      </c>
      <c r="D420" s="6" t="s">
        <v>624</v>
      </c>
      <c r="E420" s="6" t="s">
        <v>1333</v>
      </c>
    </row>
    <row r="421" spans="1:5">
      <c r="A421" s="300">
        <v>1509</v>
      </c>
      <c r="B421" s="301" t="s">
        <v>1093</v>
      </c>
      <c r="C421" s="301" t="s">
        <v>401</v>
      </c>
      <c r="D421" s="6" t="s">
        <v>624</v>
      </c>
      <c r="E421" s="6" t="s">
        <v>1333</v>
      </c>
    </row>
    <row r="422" spans="1:5">
      <c r="A422" s="300">
        <v>1510</v>
      </c>
      <c r="B422" s="301" t="s">
        <v>1094</v>
      </c>
      <c r="C422" s="301" t="s">
        <v>402</v>
      </c>
      <c r="D422" s="6" t="s">
        <v>624</v>
      </c>
      <c r="E422" s="6" t="s">
        <v>1333</v>
      </c>
    </row>
    <row r="423" spans="1:5">
      <c r="A423" s="300">
        <v>1511</v>
      </c>
      <c r="B423" s="301" t="s">
        <v>1095</v>
      </c>
      <c r="C423" s="301" t="s">
        <v>403</v>
      </c>
      <c r="D423" s="6" t="s">
        <v>624</v>
      </c>
      <c r="E423" s="6" t="s">
        <v>1333</v>
      </c>
    </row>
    <row r="424" spans="1:5">
      <c r="A424" s="300">
        <v>1512</v>
      </c>
      <c r="B424" s="301" t="s">
        <v>1096</v>
      </c>
      <c r="C424" s="301" t="s">
        <v>404</v>
      </c>
      <c r="D424" s="6" t="s">
        <v>624</v>
      </c>
      <c r="E424" s="6" t="s">
        <v>1333</v>
      </c>
    </row>
    <row r="425" spans="1:5">
      <c r="A425" s="300">
        <v>1513</v>
      </c>
      <c r="B425" s="301" t="s">
        <v>1097</v>
      </c>
      <c r="C425" s="301" t="s">
        <v>405</v>
      </c>
      <c r="D425" s="6" t="s">
        <v>624</v>
      </c>
      <c r="E425" s="6" t="s">
        <v>1333</v>
      </c>
    </row>
    <row r="426" spans="1:5">
      <c r="A426" s="300">
        <v>1514</v>
      </c>
      <c r="B426" s="301" t="s">
        <v>1098</v>
      </c>
      <c r="C426" s="301" t="s">
        <v>406</v>
      </c>
      <c r="D426" s="6" t="s">
        <v>624</v>
      </c>
      <c r="E426" s="6" t="s">
        <v>1333</v>
      </c>
    </row>
    <row r="427" spans="1:5">
      <c r="A427" s="300">
        <v>1515</v>
      </c>
      <c r="B427" s="301" t="s">
        <v>1099</v>
      </c>
      <c r="C427" s="301" t="s">
        <v>407</v>
      </c>
      <c r="D427" s="6" t="s">
        <v>624</v>
      </c>
      <c r="E427" s="6" t="s">
        <v>1333</v>
      </c>
    </row>
    <row r="428" spans="1:5">
      <c r="A428" s="300">
        <v>1516</v>
      </c>
      <c r="B428" s="301" t="s">
        <v>1100</v>
      </c>
      <c r="C428" s="301" t="s">
        <v>408</v>
      </c>
      <c r="D428" s="6" t="s">
        <v>624</v>
      </c>
      <c r="E428" s="6" t="s">
        <v>1333</v>
      </c>
    </row>
    <row r="429" spans="1:5">
      <c r="A429" s="300">
        <v>1517</v>
      </c>
      <c r="B429" s="301" t="s">
        <v>1101</v>
      </c>
      <c r="C429" s="301" t="s">
        <v>409</v>
      </c>
      <c r="D429" s="6" t="s">
        <v>624</v>
      </c>
      <c r="E429" s="6" t="s">
        <v>1333</v>
      </c>
    </row>
    <row r="430" spans="1:5">
      <c r="A430" s="300">
        <v>1518</v>
      </c>
      <c r="B430" s="301" t="s">
        <v>1102</v>
      </c>
      <c r="C430" s="301" t="s">
        <v>410</v>
      </c>
      <c r="D430" s="6" t="s">
        <v>624</v>
      </c>
      <c r="E430" s="6" t="s">
        <v>1333</v>
      </c>
    </row>
    <row r="431" spans="1:5">
      <c r="A431" s="300">
        <v>1519</v>
      </c>
      <c r="B431" s="301" t="s">
        <v>1103</v>
      </c>
      <c r="C431" s="301" t="s">
        <v>411</v>
      </c>
      <c r="D431" s="6" t="s">
        <v>624</v>
      </c>
      <c r="E431" s="6" t="s">
        <v>1333</v>
      </c>
    </row>
    <row r="432" spans="1:5">
      <c r="A432" s="300">
        <v>1520</v>
      </c>
      <c r="B432" s="301" t="s">
        <v>1104</v>
      </c>
      <c r="C432" s="301" t="s">
        <v>412</v>
      </c>
      <c r="D432" s="6" t="s">
        <v>624</v>
      </c>
      <c r="E432" s="6" t="s">
        <v>1333</v>
      </c>
    </row>
    <row r="433" spans="1:5">
      <c r="A433" s="300">
        <v>1521</v>
      </c>
      <c r="B433" s="301" t="s">
        <v>1105</v>
      </c>
      <c r="C433" s="301" t="s">
        <v>413</v>
      </c>
      <c r="D433" s="6" t="s">
        <v>624</v>
      </c>
      <c r="E433" s="6" t="s">
        <v>1333</v>
      </c>
    </row>
    <row r="434" spans="1:5">
      <c r="A434" s="300">
        <v>1522</v>
      </c>
      <c r="B434" s="301" t="s">
        <v>1106</v>
      </c>
      <c r="C434" s="301" t="s">
        <v>414</v>
      </c>
      <c r="D434" s="6" t="s">
        <v>624</v>
      </c>
      <c r="E434" s="6" t="s">
        <v>1333</v>
      </c>
    </row>
    <row r="435" spans="1:5">
      <c r="A435" s="300">
        <v>1523</v>
      </c>
      <c r="B435" s="301" t="s">
        <v>1107</v>
      </c>
      <c r="C435" s="301" t="s">
        <v>415</v>
      </c>
      <c r="D435" s="6" t="s">
        <v>624</v>
      </c>
      <c r="E435" s="6" t="s">
        <v>1333</v>
      </c>
    </row>
    <row r="436" spans="1:5">
      <c r="A436" s="300">
        <v>1524</v>
      </c>
      <c r="B436" s="301" t="s">
        <v>1108</v>
      </c>
      <c r="C436" s="301" t="s">
        <v>416</v>
      </c>
      <c r="D436" s="6" t="s">
        <v>624</v>
      </c>
      <c r="E436" s="6" t="s">
        <v>1333</v>
      </c>
    </row>
    <row r="437" spans="1:5">
      <c r="A437" s="300">
        <v>1525</v>
      </c>
      <c r="B437" s="301" t="s">
        <v>1109</v>
      </c>
      <c r="C437" s="301" t="s">
        <v>417</v>
      </c>
      <c r="D437" s="6" t="s">
        <v>624</v>
      </c>
      <c r="E437" s="6" t="s">
        <v>1333</v>
      </c>
    </row>
    <row r="438" spans="1:5">
      <c r="A438" s="300">
        <v>1526</v>
      </c>
      <c r="B438" s="301" t="s">
        <v>1110</v>
      </c>
      <c r="C438" s="301" t="s">
        <v>418</v>
      </c>
      <c r="D438" s="6" t="s">
        <v>624</v>
      </c>
      <c r="E438" s="6" t="s">
        <v>1333</v>
      </c>
    </row>
    <row r="439" spans="1:5">
      <c r="A439" s="300">
        <v>1527</v>
      </c>
      <c r="B439" s="301" t="s">
        <v>1111</v>
      </c>
      <c r="C439" s="301" t="s">
        <v>419</v>
      </c>
      <c r="D439" s="6" t="s">
        <v>624</v>
      </c>
      <c r="E439" s="6" t="s">
        <v>1333</v>
      </c>
    </row>
    <row r="440" spans="1:5">
      <c r="A440" s="300">
        <v>1528</v>
      </c>
      <c r="B440" s="301" t="s">
        <v>1112</v>
      </c>
      <c r="C440" s="301" t="s">
        <v>420</v>
      </c>
      <c r="D440" s="6" t="s">
        <v>624</v>
      </c>
      <c r="E440" s="6" t="s">
        <v>1333</v>
      </c>
    </row>
    <row r="441" spans="1:5">
      <c r="A441" s="300">
        <v>1529</v>
      </c>
      <c r="B441" s="301" t="s">
        <v>1113</v>
      </c>
      <c r="C441" s="301" t="s">
        <v>421</v>
      </c>
      <c r="D441" s="6" t="s">
        <v>624</v>
      </c>
      <c r="E441" s="6" t="s">
        <v>1333</v>
      </c>
    </row>
    <row r="442" spans="1:5">
      <c r="A442" s="300">
        <v>1530</v>
      </c>
      <c r="B442" s="301" t="s">
        <v>1114</v>
      </c>
      <c r="C442" s="301" t="s">
        <v>422</v>
      </c>
      <c r="D442" s="6" t="s">
        <v>624</v>
      </c>
      <c r="E442" s="6" t="s">
        <v>1333</v>
      </c>
    </row>
    <row r="443" spans="1:5">
      <c r="A443" s="300">
        <v>1531</v>
      </c>
      <c r="B443" s="301" t="s">
        <v>1115</v>
      </c>
      <c r="C443" s="301" t="s">
        <v>423</v>
      </c>
      <c r="D443" s="6" t="s">
        <v>624</v>
      </c>
      <c r="E443" s="6" t="s">
        <v>1333</v>
      </c>
    </row>
    <row r="444" spans="1:5">
      <c r="A444" s="300">
        <v>1532</v>
      </c>
      <c r="B444" s="301" t="s">
        <v>1116</v>
      </c>
      <c r="C444" s="301" t="s">
        <v>424</v>
      </c>
      <c r="D444" s="6" t="s">
        <v>624</v>
      </c>
      <c r="E444" s="6" t="s">
        <v>1333</v>
      </c>
    </row>
    <row r="445" spans="1:5">
      <c r="A445" s="300">
        <v>1533</v>
      </c>
      <c r="B445" s="301" t="s">
        <v>1117</v>
      </c>
      <c r="C445" s="301" t="s">
        <v>425</v>
      </c>
      <c r="D445" s="6" t="s">
        <v>624</v>
      </c>
      <c r="E445" s="6" t="s">
        <v>1333</v>
      </c>
    </row>
    <row r="446" spans="1:5">
      <c r="A446" s="300">
        <v>1534</v>
      </c>
      <c r="B446" s="301" t="s">
        <v>1118</v>
      </c>
      <c r="C446" s="301" t="s">
        <v>426</v>
      </c>
      <c r="D446" s="6" t="s">
        <v>624</v>
      </c>
      <c r="E446" s="6" t="s">
        <v>1333</v>
      </c>
    </row>
    <row r="447" spans="1:5">
      <c r="A447" s="300">
        <v>1535</v>
      </c>
      <c r="B447" s="301" t="s">
        <v>1119</v>
      </c>
      <c r="C447" s="301" t="s">
        <v>427</v>
      </c>
      <c r="D447" s="6" t="s">
        <v>624</v>
      </c>
      <c r="E447" s="6" t="s">
        <v>1333</v>
      </c>
    </row>
    <row r="448" spans="1:5">
      <c r="A448" s="300">
        <v>1536</v>
      </c>
      <c r="B448" s="301" t="s">
        <v>1120</v>
      </c>
      <c r="C448" s="301" t="s">
        <v>428</v>
      </c>
      <c r="D448" s="6" t="s">
        <v>624</v>
      </c>
      <c r="E448" s="6" t="s">
        <v>1333</v>
      </c>
    </row>
    <row r="449" spans="1:5">
      <c r="A449" s="300">
        <v>1537</v>
      </c>
      <c r="B449" s="301" t="s">
        <v>1121</v>
      </c>
      <c r="C449" s="301" t="s">
        <v>429</v>
      </c>
      <c r="D449" s="6" t="s">
        <v>624</v>
      </c>
      <c r="E449" s="6" t="s">
        <v>1333</v>
      </c>
    </row>
    <row r="450" spans="1:5">
      <c r="A450" s="300">
        <v>1538</v>
      </c>
      <c r="B450" s="301" t="s">
        <v>1122</v>
      </c>
      <c r="C450" s="301" t="s">
        <v>430</v>
      </c>
      <c r="D450" s="6" t="s">
        <v>624</v>
      </c>
      <c r="E450" s="6" t="s">
        <v>1333</v>
      </c>
    </row>
    <row r="451" spans="1:5">
      <c r="A451" s="300">
        <v>1539</v>
      </c>
      <c r="B451" s="301" t="s">
        <v>1123</v>
      </c>
      <c r="C451" s="301" t="s">
        <v>431</v>
      </c>
      <c r="D451" s="6" t="s">
        <v>624</v>
      </c>
      <c r="E451" s="6" t="s">
        <v>1333</v>
      </c>
    </row>
    <row r="452" spans="1:5">
      <c r="A452" s="300">
        <v>1540</v>
      </c>
      <c r="B452" s="301" t="s">
        <v>1124</v>
      </c>
      <c r="C452" s="301" t="s">
        <v>1248</v>
      </c>
      <c r="D452" s="6" t="s">
        <v>624</v>
      </c>
      <c r="E452" s="6" t="s">
        <v>1333</v>
      </c>
    </row>
    <row r="453" spans="1:5">
      <c r="A453" s="300">
        <v>1601</v>
      </c>
      <c r="B453" s="301" t="s">
        <v>1125</v>
      </c>
      <c r="C453" s="301" t="s">
        <v>432</v>
      </c>
      <c r="D453" s="6" t="s">
        <v>624</v>
      </c>
      <c r="E453" s="6" t="s">
        <v>1333</v>
      </c>
    </row>
    <row r="454" spans="1:5">
      <c r="A454" s="300">
        <v>1602</v>
      </c>
      <c r="B454" s="301" t="s">
        <v>1126</v>
      </c>
      <c r="C454" s="301" t="s">
        <v>433</v>
      </c>
      <c r="D454" s="6" t="s">
        <v>624</v>
      </c>
      <c r="E454" s="6" t="s">
        <v>1333</v>
      </c>
    </row>
    <row r="455" spans="1:5">
      <c r="A455" s="300">
        <v>1603</v>
      </c>
      <c r="B455" s="301" t="s">
        <v>1127</v>
      </c>
      <c r="C455" s="301" t="s">
        <v>434</v>
      </c>
      <c r="D455" s="6" t="s">
        <v>624</v>
      </c>
      <c r="E455" s="6" t="s">
        <v>1333</v>
      </c>
    </row>
    <row r="456" spans="1:5">
      <c r="A456" s="300">
        <v>1604</v>
      </c>
      <c r="B456" s="301" t="s">
        <v>1128</v>
      </c>
      <c r="C456" s="301" t="s">
        <v>435</v>
      </c>
      <c r="D456" s="6" t="s">
        <v>624</v>
      </c>
      <c r="E456" s="6" t="s">
        <v>1333</v>
      </c>
    </row>
    <row r="457" spans="1:5">
      <c r="A457" s="300">
        <v>1605</v>
      </c>
      <c r="B457" s="301" t="s">
        <v>1129</v>
      </c>
      <c r="C457" s="301" t="s">
        <v>436</v>
      </c>
      <c r="D457" s="6" t="s">
        <v>624</v>
      </c>
      <c r="E457" s="6" t="s">
        <v>1333</v>
      </c>
    </row>
    <row r="458" spans="1:5">
      <c r="A458" s="300">
        <v>1606</v>
      </c>
      <c r="B458" s="301" t="s">
        <v>1130</v>
      </c>
      <c r="C458" s="301" t="s">
        <v>437</v>
      </c>
      <c r="D458" s="6" t="s">
        <v>624</v>
      </c>
      <c r="E458" s="6" t="s">
        <v>1333</v>
      </c>
    </row>
    <row r="459" spans="1:5">
      <c r="A459" s="300">
        <v>1607</v>
      </c>
      <c r="B459" s="301" t="s">
        <v>1131</v>
      </c>
      <c r="C459" s="301" t="s">
        <v>438</v>
      </c>
      <c r="D459" s="6" t="s">
        <v>624</v>
      </c>
      <c r="E459" s="6" t="s">
        <v>1333</v>
      </c>
    </row>
    <row r="460" spans="1:5">
      <c r="A460" s="300">
        <v>1608</v>
      </c>
      <c r="B460" s="301" t="s">
        <v>1132</v>
      </c>
      <c r="C460" s="301" t="s">
        <v>439</v>
      </c>
      <c r="D460" s="6" t="s">
        <v>624</v>
      </c>
      <c r="E460" s="6" t="s">
        <v>1333</v>
      </c>
    </row>
    <row r="461" spans="1:5">
      <c r="A461" s="300">
        <v>1609</v>
      </c>
      <c r="B461" s="301" t="s">
        <v>1133</v>
      </c>
      <c r="C461" s="301" t="s">
        <v>440</v>
      </c>
      <c r="D461" s="6" t="s">
        <v>624</v>
      </c>
      <c r="E461" s="6" t="s">
        <v>1333</v>
      </c>
    </row>
    <row r="462" spans="1:5">
      <c r="A462" s="300">
        <v>1610</v>
      </c>
      <c r="B462" s="301" t="s">
        <v>1134</v>
      </c>
      <c r="C462" s="301" t="s">
        <v>1377</v>
      </c>
      <c r="D462" s="6" t="s">
        <v>624</v>
      </c>
      <c r="E462" s="6" t="s">
        <v>1333</v>
      </c>
    </row>
    <row r="463" spans="1:5">
      <c r="A463" s="300">
        <v>1611</v>
      </c>
      <c r="B463" s="301" t="s">
        <v>1135</v>
      </c>
      <c r="C463" s="301" t="s">
        <v>441</v>
      </c>
      <c r="D463" s="6" t="s">
        <v>624</v>
      </c>
      <c r="E463" s="6" t="s">
        <v>1333</v>
      </c>
    </row>
    <row r="464" spans="1:5">
      <c r="A464" s="300">
        <v>1701</v>
      </c>
      <c r="B464" s="301" t="s">
        <v>1136</v>
      </c>
      <c r="C464" s="301" t="s">
        <v>1378</v>
      </c>
      <c r="D464" s="6" t="s">
        <v>624</v>
      </c>
      <c r="E464" s="6" t="s">
        <v>1333</v>
      </c>
    </row>
    <row r="465" spans="1:5">
      <c r="A465" s="300">
        <v>1702</v>
      </c>
      <c r="B465" s="301" t="s">
        <v>1137</v>
      </c>
      <c r="C465" s="301" t="s">
        <v>442</v>
      </c>
      <c r="D465" s="6" t="s">
        <v>624</v>
      </c>
      <c r="E465" s="6" t="s">
        <v>1333</v>
      </c>
    </row>
    <row r="466" spans="1:5">
      <c r="A466" s="300">
        <v>1703</v>
      </c>
      <c r="B466" s="301" t="s">
        <v>1138</v>
      </c>
      <c r="C466" s="301" t="s">
        <v>443</v>
      </c>
      <c r="D466" s="6" t="s">
        <v>624</v>
      </c>
      <c r="E466" s="6" t="s">
        <v>1333</v>
      </c>
    </row>
    <row r="467" spans="1:5">
      <c r="A467" s="300">
        <v>1704</v>
      </c>
      <c r="B467" s="301" t="s">
        <v>1139</v>
      </c>
      <c r="C467" s="301" t="s">
        <v>1379</v>
      </c>
      <c r="D467" s="6" t="s">
        <v>624</v>
      </c>
      <c r="E467" s="6" t="s">
        <v>1333</v>
      </c>
    </row>
    <row r="468" spans="1:5">
      <c r="A468" s="300">
        <v>1705</v>
      </c>
      <c r="B468" s="301" t="s">
        <v>1140</v>
      </c>
      <c r="C468" s="301" t="s">
        <v>1380</v>
      </c>
      <c r="D468" s="6" t="s">
        <v>624</v>
      </c>
      <c r="E468" s="6" t="s">
        <v>1333</v>
      </c>
    </row>
    <row r="469" spans="1:5">
      <c r="A469" s="300">
        <v>1706</v>
      </c>
      <c r="B469" s="301" t="s">
        <v>1141</v>
      </c>
      <c r="C469" s="301" t="s">
        <v>444</v>
      </c>
      <c r="D469" s="6" t="s">
        <v>624</v>
      </c>
      <c r="E469" s="6" t="s">
        <v>1333</v>
      </c>
    </row>
    <row r="470" spans="1:5">
      <c r="A470" s="300">
        <v>1707</v>
      </c>
      <c r="B470" s="301" t="s">
        <v>1142</v>
      </c>
      <c r="C470" s="301" t="s">
        <v>445</v>
      </c>
      <c r="D470" s="6" t="s">
        <v>624</v>
      </c>
      <c r="E470" s="6" t="s">
        <v>1333</v>
      </c>
    </row>
    <row r="471" spans="1:5">
      <c r="A471" s="300">
        <v>1708</v>
      </c>
      <c r="B471" s="301" t="s">
        <v>1143</v>
      </c>
      <c r="C471" s="301" t="s">
        <v>446</v>
      </c>
      <c r="D471" s="6" t="s">
        <v>624</v>
      </c>
      <c r="E471" s="6" t="s">
        <v>1333</v>
      </c>
    </row>
    <row r="472" spans="1:5">
      <c r="A472" s="300">
        <v>1709</v>
      </c>
      <c r="B472" s="301" t="s">
        <v>1144</v>
      </c>
      <c r="C472" s="301" t="s">
        <v>447</v>
      </c>
      <c r="D472" s="6" t="s">
        <v>624</v>
      </c>
      <c r="E472" s="6" t="s">
        <v>1333</v>
      </c>
    </row>
    <row r="473" spans="1:5">
      <c r="A473" s="300">
        <v>1710</v>
      </c>
      <c r="B473" s="301" t="s">
        <v>1145</v>
      </c>
      <c r="C473" s="301" t="s">
        <v>448</v>
      </c>
      <c r="D473" s="6" t="s">
        <v>624</v>
      </c>
      <c r="E473" s="6" t="s">
        <v>1333</v>
      </c>
    </row>
    <row r="474" spans="1:5">
      <c r="A474" s="300">
        <v>1711</v>
      </c>
      <c r="B474" s="301" t="s">
        <v>1146</v>
      </c>
      <c r="C474" s="301" t="s">
        <v>449</v>
      </c>
      <c r="D474" s="6" t="s">
        <v>624</v>
      </c>
      <c r="E474" s="6" t="s">
        <v>1333</v>
      </c>
    </row>
    <row r="475" spans="1:5">
      <c r="A475" s="300">
        <v>1712</v>
      </c>
      <c r="B475" s="301" t="s">
        <v>1147</v>
      </c>
      <c r="C475" s="301" t="s">
        <v>450</v>
      </c>
      <c r="D475" s="6" t="s">
        <v>624</v>
      </c>
      <c r="E475" s="6" t="s">
        <v>1333</v>
      </c>
    </row>
    <row r="476" spans="1:5">
      <c r="A476" s="300">
        <v>1713</v>
      </c>
      <c r="B476" s="301" t="s">
        <v>1148</v>
      </c>
      <c r="C476" s="301" t="s">
        <v>451</v>
      </c>
      <c r="D476" s="6" t="s">
        <v>624</v>
      </c>
      <c r="E476" s="6" t="s">
        <v>1333</v>
      </c>
    </row>
    <row r="477" spans="1:5">
      <c r="A477" s="300">
        <v>1714</v>
      </c>
      <c r="B477" s="301" t="s">
        <v>1149</v>
      </c>
      <c r="C477" s="301" t="s">
        <v>452</v>
      </c>
      <c r="D477" s="6" t="s">
        <v>624</v>
      </c>
      <c r="E477" s="6" t="s">
        <v>1333</v>
      </c>
    </row>
    <row r="478" spans="1:5">
      <c r="A478" s="300">
        <v>1715</v>
      </c>
      <c r="B478" s="301" t="s">
        <v>1150</v>
      </c>
      <c r="C478" s="301" t="s">
        <v>453</v>
      </c>
      <c r="D478" s="6" t="s">
        <v>624</v>
      </c>
      <c r="E478" s="6" t="s">
        <v>1333</v>
      </c>
    </row>
    <row r="479" spans="1:5">
      <c r="A479" s="300">
        <v>1716</v>
      </c>
      <c r="B479" s="301" t="s">
        <v>1151</v>
      </c>
      <c r="C479" s="301" t="s">
        <v>454</v>
      </c>
      <c r="D479" s="6" t="s">
        <v>624</v>
      </c>
      <c r="E479" s="6" t="s">
        <v>1333</v>
      </c>
    </row>
    <row r="480" spans="1:5">
      <c r="A480" s="300">
        <v>1717</v>
      </c>
      <c r="B480" s="301" t="s">
        <v>1152</v>
      </c>
      <c r="C480" s="301" t="s">
        <v>455</v>
      </c>
      <c r="D480" s="6" t="s">
        <v>624</v>
      </c>
      <c r="E480" s="6" t="s">
        <v>1333</v>
      </c>
    </row>
    <row r="481" spans="1:5">
      <c r="A481" s="300">
        <v>1718</v>
      </c>
      <c r="B481" s="301" t="s">
        <v>1153</v>
      </c>
      <c r="C481" s="301" t="s">
        <v>456</v>
      </c>
      <c r="D481" s="6" t="s">
        <v>624</v>
      </c>
      <c r="E481" s="6" t="s">
        <v>1333</v>
      </c>
    </row>
    <row r="482" spans="1:5">
      <c r="A482" s="300">
        <v>1720</v>
      </c>
      <c r="B482" s="301" t="s">
        <v>1154</v>
      </c>
      <c r="C482" s="301" t="s">
        <v>457</v>
      </c>
      <c r="D482" s="6" t="s">
        <v>624</v>
      </c>
      <c r="E482" s="6" t="s">
        <v>1333</v>
      </c>
    </row>
    <row r="483" spans="1:5">
      <c r="A483" s="300">
        <v>1721</v>
      </c>
      <c r="B483" s="301" t="s">
        <v>1155</v>
      </c>
      <c r="C483" s="301" t="s">
        <v>458</v>
      </c>
      <c r="D483" s="6" t="s">
        <v>624</v>
      </c>
      <c r="E483" s="6" t="s">
        <v>1333</v>
      </c>
    </row>
    <row r="484" spans="1:5">
      <c r="A484" s="300">
        <v>1722</v>
      </c>
      <c r="B484" s="301" t="s">
        <v>1156</v>
      </c>
      <c r="C484" s="301" t="s">
        <v>459</v>
      </c>
      <c r="D484" s="6" t="s">
        <v>624</v>
      </c>
      <c r="E484" s="6" t="s">
        <v>1333</v>
      </c>
    </row>
    <row r="485" spans="1:5">
      <c r="A485" s="300">
        <v>1723</v>
      </c>
      <c r="B485" s="301" t="s">
        <v>1157</v>
      </c>
      <c r="C485" s="301" t="s">
        <v>460</v>
      </c>
      <c r="D485" s="6" t="s">
        <v>624</v>
      </c>
      <c r="E485" s="6" t="s">
        <v>1333</v>
      </c>
    </row>
    <row r="486" spans="1:5">
      <c r="A486" s="300">
        <v>1724</v>
      </c>
      <c r="B486" s="301" t="s">
        <v>1158</v>
      </c>
      <c r="C486" s="301" t="s">
        <v>461</v>
      </c>
      <c r="D486" s="6" t="s">
        <v>624</v>
      </c>
      <c r="E486" s="6" t="s">
        <v>1333</v>
      </c>
    </row>
    <row r="487" spans="1:5">
      <c r="A487" s="300">
        <v>1725</v>
      </c>
      <c r="B487" s="301" t="s">
        <v>1159</v>
      </c>
      <c r="C487" s="301" t="s">
        <v>462</v>
      </c>
      <c r="D487" s="6" t="s">
        <v>624</v>
      </c>
      <c r="E487" s="6" t="s">
        <v>1333</v>
      </c>
    </row>
    <row r="488" spans="1:5">
      <c r="A488" s="300">
        <v>1726</v>
      </c>
      <c r="B488" s="301" t="s">
        <v>1160</v>
      </c>
      <c r="C488" s="301" t="s">
        <v>463</v>
      </c>
      <c r="D488" s="6" t="s">
        <v>624</v>
      </c>
      <c r="E488" s="6" t="s">
        <v>1333</v>
      </c>
    </row>
    <row r="489" spans="1:5">
      <c r="A489" s="300">
        <v>1727</v>
      </c>
      <c r="B489" s="301" t="s">
        <v>1161</v>
      </c>
      <c r="C489" s="301" t="s">
        <v>464</v>
      </c>
      <c r="D489" s="6" t="s">
        <v>624</v>
      </c>
      <c r="E489" s="6" t="s">
        <v>1333</v>
      </c>
    </row>
    <row r="490" spans="1:5">
      <c r="A490" s="300">
        <v>1728</v>
      </c>
      <c r="B490" s="301" t="s">
        <v>1162</v>
      </c>
      <c r="C490" s="301" t="s">
        <v>465</v>
      </c>
      <c r="D490" s="6" t="s">
        <v>624</v>
      </c>
      <c r="E490" s="6" t="s">
        <v>1333</v>
      </c>
    </row>
    <row r="491" spans="1:5">
      <c r="A491" s="300">
        <v>1729</v>
      </c>
      <c r="B491" s="301" t="s">
        <v>1163</v>
      </c>
      <c r="C491" s="301" t="s">
        <v>466</v>
      </c>
      <c r="D491" s="6" t="s">
        <v>624</v>
      </c>
      <c r="E491" s="6" t="s">
        <v>1333</v>
      </c>
    </row>
    <row r="492" spans="1:5">
      <c r="A492" s="300">
        <v>1730</v>
      </c>
      <c r="B492" s="301" t="s">
        <v>1164</v>
      </c>
      <c r="C492" s="301" t="s">
        <v>467</v>
      </c>
      <c r="D492" s="6" t="s">
        <v>624</v>
      </c>
      <c r="E492" s="6" t="s">
        <v>1333</v>
      </c>
    </row>
    <row r="493" spans="1:5">
      <c r="A493" s="300">
        <v>1731</v>
      </c>
      <c r="B493" s="301" t="s">
        <v>1165</v>
      </c>
      <c r="C493" s="301" t="s">
        <v>468</v>
      </c>
      <c r="D493" s="6" t="s">
        <v>624</v>
      </c>
      <c r="E493" s="6" t="s">
        <v>1333</v>
      </c>
    </row>
    <row r="494" spans="1:5">
      <c r="A494" s="300">
        <v>1732</v>
      </c>
      <c r="B494" s="301" t="s">
        <v>1166</v>
      </c>
      <c r="C494" s="301" t="s">
        <v>469</v>
      </c>
      <c r="D494" s="6" t="s">
        <v>624</v>
      </c>
      <c r="E494" s="6" t="s">
        <v>1333</v>
      </c>
    </row>
    <row r="495" spans="1:5">
      <c r="A495" s="300">
        <v>1733</v>
      </c>
      <c r="B495" s="301" t="s">
        <v>1167</v>
      </c>
      <c r="C495" s="301" t="s">
        <v>470</v>
      </c>
      <c r="D495" s="6" t="s">
        <v>624</v>
      </c>
      <c r="E495" s="6" t="s">
        <v>1333</v>
      </c>
    </row>
    <row r="496" spans="1:5">
      <c r="A496" s="300">
        <v>1734</v>
      </c>
      <c r="B496" s="301" t="s">
        <v>1168</v>
      </c>
      <c r="C496" s="301" t="s">
        <v>471</v>
      </c>
      <c r="D496" s="6" t="s">
        <v>624</v>
      </c>
      <c r="E496" s="6" t="s">
        <v>1333</v>
      </c>
    </row>
    <row r="497" spans="1:5">
      <c r="A497" s="300">
        <v>1735</v>
      </c>
      <c r="B497" s="301" t="s">
        <v>1169</v>
      </c>
      <c r="C497" s="301" t="s">
        <v>472</v>
      </c>
      <c r="D497" s="6" t="s">
        <v>624</v>
      </c>
      <c r="E497" s="6" t="s">
        <v>1333</v>
      </c>
    </row>
    <row r="498" spans="1:5">
      <c r="A498" s="300">
        <v>1736</v>
      </c>
      <c r="B498" s="301" t="s">
        <v>1170</v>
      </c>
      <c r="C498" s="301" t="s">
        <v>473</v>
      </c>
      <c r="D498" s="6" t="s">
        <v>624</v>
      </c>
      <c r="E498" s="6" t="s">
        <v>1333</v>
      </c>
    </row>
    <row r="499" spans="1:5">
      <c r="A499" s="300">
        <v>1737</v>
      </c>
      <c r="B499" s="301" t="s">
        <v>1171</v>
      </c>
      <c r="C499" s="301" t="s">
        <v>474</v>
      </c>
      <c r="D499" s="6" t="s">
        <v>624</v>
      </c>
      <c r="E499" s="6" t="s">
        <v>1333</v>
      </c>
    </row>
    <row r="500" spans="1:5">
      <c r="A500" s="300">
        <v>1738</v>
      </c>
      <c r="B500" s="301" t="s">
        <v>1172</v>
      </c>
      <c r="C500" s="301" t="s">
        <v>475</v>
      </c>
      <c r="D500" s="6" t="s">
        <v>624</v>
      </c>
      <c r="E500" s="6" t="s">
        <v>1333</v>
      </c>
    </row>
    <row r="501" spans="1:5">
      <c r="A501" s="300">
        <v>1739</v>
      </c>
      <c r="B501" s="301" t="s">
        <v>1173</v>
      </c>
      <c r="C501" s="301" t="s">
        <v>476</v>
      </c>
      <c r="D501" s="6" t="s">
        <v>624</v>
      </c>
      <c r="E501" s="6" t="s">
        <v>1333</v>
      </c>
    </row>
    <row r="502" spans="1:5">
      <c r="A502" s="300">
        <v>1740</v>
      </c>
      <c r="B502" s="301" t="s">
        <v>1174</v>
      </c>
      <c r="C502" s="301" t="s">
        <v>477</v>
      </c>
      <c r="D502" s="6" t="s">
        <v>624</v>
      </c>
      <c r="E502" s="6" t="s">
        <v>1333</v>
      </c>
    </row>
    <row r="503" spans="1:5">
      <c r="A503" s="300">
        <v>1741</v>
      </c>
      <c r="B503" s="301" t="s">
        <v>1175</v>
      </c>
      <c r="C503" s="301" t="s">
        <v>478</v>
      </c>
      <c r="D503" s="6" t="s">
        <v>624</v>
      </c>
      <c r="E503" s="6" t="s">
        <v>1333</v>
      </c>
    </row>
    <row r="504" spans="1:5">
      <c r="A504" s="300">
        <v>1742</v>
      </c>
      <c r="B504" s="301" t="s">
        <v>1176</v>
      </c>
      <c r="C504" s="301" t="s">
        <v>479</v>
      </c>
      <c r="D504" s="6" t="s">
        <v>624</v>
      </c>
      <c r="E504" s="6" t="s">
        <v>1333</v>
      </c>
    </row>
    <row r="505" spans="1:5">
      <c r="A505" s="300">
        <v>1743</v>
      </c>
      <c r="B505" s="301" t="s">
        <v>1177</v>
      </c>
      <c r="C505" s="301" t="s">
        <v>480</v>
      </c>
      <c r="D505" s="6" t="s">
        <v>624</v>
      </c>
      <c r="E505" s="6" t="s">
        <v>1333</v>
      </c>
    </row>
    <row r="506" spans="1:5">
      <c r="A506" s="300">
        <v>1744</v>
      </c>
      <c r="B506" s="301" t="s">
        <v>1178</v>
      </c>
      <c r="C506" s="301" t="s">
        <v>481</v>
      </c>
      <c r="D506" s="6" t="s">
        <v>624</v>
      </c>
      <c r="E506" s="6" t="s">
        <v>1333</v>
      </c>
    </row>
    <row r="507" spans="1:5">
      <c r="A507" s="300">
        <v>1745</v>
      </c>
      <c r="B507" s="301" t="s">
        <v>1179</v>
      </c>
      <c r="C507" s="301" t="s">
        <v>482</v>
      </c>
      <c r="D507" s="6" t="s">
        <v>624</v>
      </c>
      <c r="E507" s="6" t="s">
        <v>1333</v>
      </c>
    </row>
    <row r="508" spans="1:5">
      <c r="A508" s="300">
        <v>1746</v>
      </c>
      <c r="B508" s="301" t="s">
        <v>1180</v>
      </c>
      <c r="C508" s="301" t="s">
        <v>483</v>
      </c>
      <c r="D508" s="6" t="s">
        <v>624</v>
      </c>
      <c r="E508" s="6" t="s">
        <v>1333</v>
      </c>
    </row>
    <row r="509" spans="1:5">
      <c r="A509" s="300">
        <v>1747</v>
      </c>
      <c r="B509" s="301" t="s">
        <v>1134</v>
      </c>
      <c r="C509" s="301" t="s">
        <v>1377</v>
      </c>
      <c r="D509" s="6" t="s">
        <v>624</v>
      </c>
      <c r="E509" s="6" t="s">
        <v>1333</v>
      </c>
    </row>
    <row r="510" spans="1:5">
      <c r="A510" s="300">
        <v>1748</v>
      </c>
      <c r="B510" s="301" t="s">
        <v>1181</v>
      </c>
      <c r="C510" s="301" t="s">
        <v>484</v>
      </c>
      <c r="D510" s="6" t="s">
        <v>624</v>
      </c>
      <c r="E510" s="6" t="s">
        <v>1333</v>
      </c>
    </row>
    <row r="511" spans="1:5">
      <c r="A511" s="300">
        <v>1749</v>
      </c>
      <c r="B511" s="301" t="s">
        <v>1182</v>
      </c>
      <c r="C511" s="301" t="s">
        <v>485</v>
      </c>
      <c r="D511" s="6" t="s">
        <v>624</v>
      </c>
      <c r="E511" s="6" t="s">
        <v>1333</v>
      </c>
    </row>
    <row r="512" spans="1:5">
      <c r="A512" s="300">
        <v>1750</v>
      </c>
      <c r="B512" s="301" t="s">
        <v>1183</v>
      </c>
      <c r="C512" s="301" t="s">
        <v>486</v>
      </c>
      <c r="D512" s="6" t="s">
        <v>624</v>
      </c>
      <c r="E512" s="6" t="s">
        <v>1333</v>
      </c>
    </row>
    <row r="513" spans="1:5">
      <c r="A513" s="300">
        <v>1751</v>
      </c>
      <c r="B513" s="301" t="s">
        <v>1184</v>
      </c>
      <c r="C513" s="301" t="s">
        <v>487</v>
      </c>
      <c r="D513" s="6" t="s">
        <v>624</v>
      </c>
      <c r="E513" s="6" t="s">
        <v>1333</v>
      </c>
    </row>
    <row r="514" spans="1:5">
      <c r="A514" s="300">
        <v>1752</v>
      </c>
      <c r="B514" s="301" t="s">
        <v>1185</v>
      </c>
      <c r="C514" s="301" t="s">
        <v>488</v>
      </c>
      <c r="D514" s="6" t="s">
        <v>624</v>
      </c>
      <c r="E514" s="6" t="s">
        <v>1333</v>
      </c>
    </row>
    <row r="515" spans="1:5">
      <c r="A515" s="300">
        <v>1753</v>
      </c>
      <c r="B515" s="301" t="s">
        <v>1186</v>
      </c>
      <c r="C515" s="301" t="s">
        <v>489</v>
      </c>
      <c r="D515" s="6" t="s">
        <v>624</v>
      </c>
      <c r="E515" s="6" t="s">
        <v>1333</v>
      </c>
    </row>
    <row r="516" spans="1:5">
      <c r="A516" s="300">
        <v>1754</v>
      </c>
      <c r="B516" s="301" t="s">
        <v>1187</v>
      </c>
      <c r="C516" s="301" t="s">
        <v>490</v>
      </c>
      <c r="D516" s="6" t="s">
        <v>624</v>
      </c>
      <c r="E516" s="6" t="s">
        <v>1333</v>
      </c>
    </row>
    <row r="517" spans="1:5">
      <c r="A517" s="300">
        <v>1755</v>
      </c>
      <c r="B517" s="301" t="s">
        <v>1188</v>
      </c>
      <c r="C517" s="301" t="s">
        <v>491</v>
      </c>
      <c r="D517" s="6" t="s">
        <v>624</v>
      </c>
      <c r="E517" s="6" t="s">
        <v>1333</v>
      </c>
    </row>
    <row r="518" spans="1:5">
      <c r="A518" s="300">
        <v>1756</v>
      </c>
      <c r="B518" s="301" t="s">
        <v>1189</v>
      </c>
      <c r="C518" s="301" t="s">
        <v>492</v>
      </c>
      <c r="D518" s="6" t="s">
        <v>624</v>
      </c>
      <c r="E518" s="6" t="s">
        <v>1333</v>
      </c>
    </row>
    <row r="519" spans="1:5">
      <c r="A519" s="300">
        <v>1801</v>
      </c>
      <c r="B519" s="301" t="s">
        <v>1190</v>
      </c>
      <c r="C519" s="301" t="s">
        <v>493</v>
      </c>
      <c r="D519" s="6" t="s">
        <v>624</v>
      </c>
      <c r="E519" s="6" t="s">
        <v>1333</v>
      </c>
    </row>
    <row r="520" spans="1:5">
      <c r="A520" s="300">
        <v>1802</v>
      </c>
      <c r="B520" s="301" t="s">
        <v>1172</v>
      </c>
      <c r="C520" s="301" t="s">
        <v>475</v>
      </c>
      <c r="D520" s="6" t="s">
        <v>624</v>
      </c>
      <c r="E520" s="6" t="s">
        <v>1333</v>
      </c>
    </row>
    <row r="521" spans="1:5">
      <c r="A521" s="300">
        <v>1803</v>
      </c>
      <c r="B521" s="301" t="s">
        <v>1191</v>
      </c>
      <c r="C521" s="301" t="s">
        <v>494</v>
      </c>
      <c r="D521" s="6" t="s">
        <v>624</v>
      </c>
      <c r="E521" s="6" t="s">
        <v>1333</v>
      </c>
    </row>
    <row r="522" spans="1:5">
      <c r="A522" s="300">
        <v>1805</v>
      </c>
      <c r="B522" s="301" t="s">
        <v>1192</v>
      </c>
      <c r="C522" s="301" t="s">
        <v>495</v>
      </c>
      <c r="D522" s="6" t="s">
        <v>624</v>
      </c>
      <c r="E522" s="6" t="s">
        <v>1333</v>
      </c>
    </row>
    <row r="523" spans="1:5">
      <c r="A523" s="300">
        <v>1806</v>
      </c>
      <c r="B523" s="301" t="s">
        <v>1193</v>
      </c>
      <c r="C523" s="301" t="s">
        <v>496</v>
      </c>
      <c r="D523" s="6" t="s">
        <v>624</v>
      </c>
      <c r="E523" s="6" t="s">
        <v>1333</v>
      </c>
    </row>
    <row r="524" spans="1:5">
      <c r="A524" s="300">
        <v>1807</v>
      </c>
      <c r="B524" s="301" t="s">
        <v>1194</v>
      </c>
      <c r="C524" s="301" t="s">
        <v>497</v>
      </c>
      <c r="D524" s="6" t="s">
        <v>624</v>
      </c>
      <c r="E524" s="6" t="s">
        <v>1333</v>
      </c>
    </row>
    <row r="525" spans="1:5">
      <c r="A525" s="300">
        <v>1808</v>
      </c>
      <c r="B525" s="301" t="s">
        <v>1195</v>
      </c>
      <c r="C525" s="301" t="s">
        <v>498</v>
      </c>
      <c r="D525" s="6" t="s">
        <v>624</v>
      </c>
      <c r="E525" s="6" t="s">
        <v>1333</v>
      </c>
    </row>
    <row r="526" spans="1:5">
      <c r="A526" s="300">
        <v>1809</v>
      </c>
      <c r="B526" s="301" t="s">
        <v>1196</v>
      </c>
      <c r="C526" s="301" t="s">
        <v>499</v>
      </c>
      <c r="D526" s="6" t="s">
        <v>624</v>
      </c>
      <c r="E526" s="6" t="s">
        <v>1333</v>
      </c>
    </row>
    <row r="527" spans="1:5">
      <c r="A527" s="300">
        <v>1810</v>
      </c>
      <c r="B527" s="301" t="s">
        <v>1197</v>
      </c>
      <c r="C527" s="301" t="s">
        <v>500</v>
      </c>
      <c r="D527" s="6" t="s">
        <v>624</v>
      </c>
      <c r="E527" s="6" t="s">
        <v>1333</v>
      </c>
    </row>
    <row r="528" spans="1:5">
      <c r="A528" s="300">
        <v>1811</v>
      </c>
      <c r="B528" s="301" t="s">
        <v>1198</v>
      </c>
      <c r="C528" s="301" t="s">
        <v>501</v>
      </c>
      <c r="D528" s="6" t="s">
        <v>624</v>
      </c>
      <c r="E528" s="6" t="s">
        <v>1333</v>
      </c>
    </row>
    <row r="529" spans="1:5">
      <c r="A529" s="300">
        <v>1812</v>
      </c>
      <c r="B529" s="301" t="s">
        <v>1199</v>
      </c>
      <c r="C529" s="301" t="s">
        <v>502</v>
      </c>
      <c r="D529" s="6" t="s">
        <v>624</v>
      </c>
      <c r="E529" s="6" t="s">
        <v>1333</v>
      </c>
    </row>
    <row r="530" spans="1:5">
      <c r="A530" s="300">
        <v>1813</v>
      </c>
      <c r="B530" s="301" t="s">
        <v>1200</v>
      </c>
      <c r="C530" s="301" t="s">
        <v>503</v>
      </c>
      <c r="D530" s="6" t="s">
        <v>624</v>
      </c>
      <c r="E530" s="6" t="s">
        <v>1333</v>
      </c>
    </row>
    <row r="531" spans="1:5">
      <c r="A531" s="300">
        <v>1814</v>
      </c>
      <c r="B531" s="301" t="s">
        <v>1201</v>
      </c>
      <c r="C531" s="301" t="s">
        <v>504</v>
      </c>
      <c r="D531" s="6" t="s">
        <v>624</v>
      </c>
      <c r="E531" s="6" t="s">
        <v>1333</v>
      </c>
    </row>
    <row r="532" spans="1:5">
      <c r="A532" s="300">
        <v>1815</v>
      </c>
      <c r="B532" s="301" t="s">
        <v>1183</v>
      </c>
      <c r="C532" s="301" t="s">
        <v>486</v>
      </c>
      <c r="D532" s="6" t="s">
        <v>624</v>
      </c>
      <c r="E532" s="6" t="s">
        <v>1333</v>
      </c>
    </row>
    <row r="533" spans="1:5">
      <c r="A533" s="300">
        <v>1816</v>
      </c>
      <c r="B533" s="301" t="s">
        <v>1202</v>
      </c>
      <c r="C533" s="301" t="s">
        <v>505</v>
      </c>
      <c r="D533" s="6" t="s">
        <v>624</v>
      </c>
      <c r="E533" s="6" t="s">
        <v>1333</v>
      </c>
    </row>
    <row r="534" spans="1:5">
      <c r="A534" s="300">
        <v>1817</v>
      </c>
      <c r="B534" s="301" t="s">
        <v>1203</v>
      </c>
      <c r="C534" s="301" t="s">
        <v>506</v>
      </c>
      <c r="D534" s="6" t="s">
        <v>624</v>
      </c>
      <c r="E534" s="6" t="s">
        <v>1333</v>
      </c>
    </row>
    <row r="535" spans="1:5">
      <c r="A535" s="300">
        <v>1818</v>
      </c>
      <c r="B535" s="301" t="s">
        <v>1204</v>
      </c>
      <c r="C535" s="301" t="s">
        <v>507</v>
      </c>
      <c r="D535" s="6" t="s">
        <v>624</v>
      </c>
      <c r="E535" s="6" t="s">
        <v>1333</v>
      </c>
    </row>
    <row r="536" spans="1:5">
      <c r="A536" s="300">
        <v>1819</v>
      </c>
      <c r="B536" s="301" t="s">
        <v>1205</v>
      </c>
      <c r="C536" s="301" t="s">
        <v>508</v>
      </c>
      <c r="D536" s="6" t="s">
        <v>624</v>
      </c>
      <c r="E536" s="6" t="s">
        <v>1333</v>
      </c>
    </row>
    <row r="537" spans="1:5">
      <c r="A537" s="300">
        <v>1820</v>
      </c>
      <c r="B537" s="301" t="s">
        <v>1206</v>
      </c>
      <c r="C537" s="301" t="s">
        <v>509</v>
      </c>
      <c r="D537" s="6" t="s">
        <v>624</v>
      </c>
      <c r="E537" s="6" t="s">
        <v>1333</v>
      </c>
    </row>
    <row r="538" spans="1:5">
      <c r="A538" s="300">
        <v>1901</v>
      </c>
      <c r="B538" s="301" t="s">
        <v>1207</v>
      </c>
      <c r="C538" s="301" t="s">
        <v>510</v>
      </c>
      <c r="D538" s="6" t="s">
        <v>624</v>
      </c>
      <c r="E538" s="6" t="s">
        <v>1333</v>
      </c>
    </row>
    <row r="539" spans="1:5">
      <c r="A539" s="300">
        <v>1902</v>
      </c>
      <c r="B539" s="301" t="s">
        <v>1208</v>
      </c>
      <c r="C539" s="301" t="s">
        <v>511</v>
      </c>
      <c r="D539" s="6" t="s">
        <v>624</v>
      </c>
      <c r="E539" s="6" t="s">
        <v>1333</v>
      </c>
    </row>
    <row r="540" spans="1:5">
      <c r="A540" s="300">
        <v>1903</v>
      </c>
      <c r="B540" s="301" t="s">
        <v>1209</v>
      </c>
      <c r="C540" s="301" t="s">
        <v>512</v>
      </c>
      <c r="D540" s="6" t="s">
        <v>624</v>
      </c>
      <c r="E540" s="6" t="s">
        <v>1333</v>
      </c>
    </row>
    <row r="541" spans="1:5">
      <c r="A541" s="300">
        <v>1904</v>
      </c>
      <c r="B541" s="301" t="s">
        <v>1210</v>
      </c>
      <c r="C541" s="301" t="s">
        <v>513</v>
      </c>
      <c r="D541" s="6" t="s">
        <v>624</v>
      </c>
      <c r="E541" s="6" t="s">
        <v>1333</v>
      </c>
    </row>
    <row r="542" spans="1:5">
      <c r="A542" s="300">
        <v>1905</v>
      </c>
      <c r="B542" s="301" t="s">
        <v>1211</v>
      </c>
      <c r="C542" s="301" t="s">
        <v>514</v>
      </c>
      <c r="D542" s="6" t="s">
        <v>624</v>
      </c>
      <c r="E542" s="6" t="s">
        <v>1333</v>
      </c>
    </row>
    <row r="543" spans="1:5">
      <c r="A543" s="300">
        <v>1906</v>
      </c>
      <c r="B543" s="301" t="s">
        <v>1187</v>
      </c>
      <c r="C543" s="301" t="s">
        <v>490</v>
      </c>
      <c r="D543" s="6" t="s">
        <v>624</v>
      </c>
      <c r="E543" s="6" t="s">
        <v>1333</v>
      </c>
    </row>
    <row r="544" spans="1:5">
      <c r="A544" s="300">
        <v>1907</v>
      </c>
      <c r="B544" s="301" t="s">
        <v>1212</v>
      </c>
      <c r="C544" s="301" t="s">
        <v>515</v>
      </c>
      <c r="D544" s="6" t="s">
        <v>624</v>
      </c>
      <c r="E544" s="6" t="s">
        <v>1333</v>
      </c>
    </row>
    <row r="545" spans="1:5">
      <c r="A545" s="300">
        <v>1908</v>
      </c>
      <c r="B545" s="301" t="s">
        <v>1213</v>
      </c>
      <c r="C545" s="301" t="s">
        <v>516</v>
      </c>
      <c r="D545" s="6" t="s">
        <v>624</v>
      </c>
      <c r="E545" s="6" t="s">
        <v>1333</v>
      </c>
    </row>
    <row r="546" spans="1:5">
      <c r="A546" s="300">
        <v>1909</v>
      </c>
      <c r="B546" s="301" t="s">
        <v>1133</v>
      </c>
      <c r="C546" s="301" t="s">
        <v>440</v>
      </c>
      <c r="D546" s="6" t="s">
        <v>624</v>
      </c>
      <c r="E546" s="6" t="s">
        <v>1333</v>
      </c>
    </row>
    <row r="547" spans="1:5">
      <c r="A547" s="300">
        <v>1910</v>
      </c>
      <c r="B547" s="301" t="s">
        <v>1214</v>
      </c>
      <c r="C547" s="301" t="s">
        <v>517</v>
      </c>
      <c r="D547" s="6" t="s">
        <v>624</v>
      </c>
      <c r="E547" s="6" t="s">
        <v>1333</v>
      </c>
    </row>
    <row r="548" spans="1:5">
      <c r="A548" s="300">
        <v>1911</v>
      </c>
      <c r="B548" s="301" t="s">
        <v>1215</v>
      </c>
      <c r="C548" s="301" t="s">
        <v>518</v>
      </c>
      <c r="D548" s="6" t="s">
        <v>624</v>
      </c>
      <c r="E548" s="6" t="s">
        <v>1333</v>
      </c>
    </row>
    <row r="549" spans="1:5">
      <c r="A549" s="300">
        <v>1912</v>
      </c>
      <c r="B549" s="301" t="s">
        <v>1216</v>
      </c>
      <c r="C549" s="301" t="s">
        <v>519</v>
      </c>
      <c r="D549" s="6" t="s">
        <v>624</v>
      </c>
      <c r="E549" s="6" t="s">
        <v>1333</v>
      </c>
    </row>
    <row r="550" spans="1:5">
      <c r="A550" s="300">
        <v>1913</v>
      </c>
      <c r="B550" s="301" t="s">
        <v>1217</v>
      </c>
      <c r="C550" s="301" t="s">
        <v>520</v>
      </c>
      <c r="D550" s="6" t="s">
        <v>624</v>
      </c>
      <c r="E550" s="6" t="s">
        <v>1333</v>
      </c>
    </row>
    <row r="551" spans="1:5">
      <c r="A551" s="300">
        <v>1914</v>
      </c>
      <c r="B551" s="301" t="s">
        <v>1218</v>
      </c>
      <c r="C551" s="301" t="s">
        <v>521</v>
      </c>
      <c r="D551" s="6" t="s">
        <v>624</v>
      </c>
      <c r="E551" s="6" t="s">
        <v>1333</v>
      </c>
    </row>
    <row r="552" spans="1:5">
      <c r="A552" s="300">
        <v>1915</v>
      </c>
      <c r="B552" s="301" t="s">
        <v>1219</v>
      </c>
      <c r="C552" s="301" t="s">
        <v>522</v>
      </c>
      <c r="D552" s="6" t="s">
        <v>624</v>
      </c>
      <c r="E552" s="6" t="s">
        <v>1333</v>
      </c>
    </row>
    <row r="553" spans="1:5">
      <c r="A553" s="300">
        <v>2301</v>
      </c>
      <c r="B553" s="301" t="s">
        <v>1220</v>
      </c>
      <c r="C553" s="301" t="s">
        <v>523</v>
      </c>
      <c r="D553" s="6" t="s">
        <v>624</v>
      </c>
      <c r="E553" s="6" t="s">
        <v>1329</v>
      </c>
    </row>
    <row r="554" spans="1:5">
      <c r="A554" s="300">
        <v>2302</v>
      </c>
      <c r="B554" s="301" t="s">
        <v>1221</v>
      </c>
      <c r="C554" s="301" t="s">
        <v>524</v>
      </c>
      <c r="D554" s="6" t="s">
        <v>624</v>
      </c>
      <c r="E554" s="6" t="s">
        <v>1329</v>
      </c>
    </row>
    <row r="555" spans="1:5">
      <c r="A555" s="300">
        <v>2303</v>
      </c>
      <c r="B555" s="301" t="s">
        <v>1222</v>
      </c>
      <c r="C555" s="301" t="s">
        <v>1381</v>
      </c>
      <c r="D555" s="6" t="s">
        <v>624</v>
      </c>
      <c r="E555" s="6" t="s">
        <v>1329</v>
      </c>
    </row>
    <row r="556" spans="1:5">
      <c r="A556" s="300">
        <v>2311</v>
      </c>
      <c r="B556" s="301" t="s">
        <v>1223</v>
      </c>
      <c r="C556" s="301" t="s">
        <v>1223</v>
      </c>
      <c r="D556" s="6" t="s">
        <v>624</v>
      </c>
      <c r="E556" s="6" t="s">
        <v>1325</v>
      </c>
    </row>
    <row r="557" spans="1:5">
      <c r="A557" s="300">
        <v>2312</v>
      </c>
      <c r="B557" s="301" t="s">
        <v>525</v>
      </c>
      <c r="C557" s="301" t="s">
        <v>525</v>
      </c>
      <c r="D557" s="6" t="s">
        <v>624</v>
      </c>
      <c r="E557" s="6" t="s">
        <v>1329</v>
      </c>
    </row>
    <row r="558" spans="1:5">
      <c r="A558" s="300">
        <v>2313</v>
      </c>
      <c r="B558" s="301" t="s">
        <v>526</v>
      </c>
      <c r="C558" s="301" t="s">
        <v>526</v>
      </c>
      <c r="D558" s="6" t="s">
        <v>624</v>
      </c>
      <c r="E558" s="6" t="s">
        <v>1329</v>
      </c>
    </row>
    <row r="559" spans="1:5">
      <c r="A559" s="300">
        <v>2314</v>
      </c>
      <c r="B559" s="301" t="s">
        <v>527</v>
      </c>
      <c r="C559" s="301" t="s">
        <v>527</v>
      </c>
      <c r="D559" s="6" t="s">
        <v>624</v>
      </c>
      <c r="E559" s="6" t="s">
        <v>1329</v>
      </c>
    </row>
    <row r="560" spans="1:5">
      <c r="A560" s="300">
        <v>2315</v>
      </c>
      <c r="B560" s="301" t="s">
        <v>1224</v>
      </c>
      <c r="C560" s="301" t="s">
        <v>528</v>
      </c>
      <c r="D560" s="6" t="s">
        <v>624</v>
      </c>
      <c r="E560" s="6" t="s">
        <v>1329</v>
      </c>
    </row>
    <row r="561" spans="1:5">
      <c r="A561" s="300">
        <v>2316</v>
      </c>
      <c r="B561" s="301" t="s">
        <v>1225</v>
      </c>
      <c r="C561" s="301" t="s">
        <v>529</v>
      </c>
      <c r="D561" s="6" t="s">
        <v>624</v>
      </c>
      <c r="E561" s="6" t="s">
        <v>1329</v>
      </c>
    </row>
    <row r="562" spans="1:5">
      <c r="A562" s="300">
        <v>2317</v>
      </c>
      <c r="B562" s="301" t="s">
        <v>1226</v>
      </c>
      <c r="C562" s="301" t="s">
        <v>530</v>
      </c>
      <c r="D562" s="6" t="s">
        <v>624</v>
      </c>
      <c r="E562" s="6" t="s">
        <v>1329</v>
      </c>
    </row>
    <row r="563" spans="1:5">
      <c r="A563" s="300">
        <v>2318</v>
      </c>
      <c r="B563" s="301" t="s">
        <v>1227</v>
      </c>
      <c r="C563" s="301" t="s">
        <v>1382</v>
      </c>
      <c r="D563" s="6" t="s">
        <v>624</v>
      </c>
      <c r="E563" s="6" t="s">
        <v>1329</v>
      </c>
    </row>
    <row r="564" spans="1:5">
      <c r="A564" s="300">
        <v>2319</v>
      </c>
      <c r="B564" s="301" t="s">
        <v>531</v>
      </c>
      <c r="C564" s="301" t="s">
        <v>531</v>
      </c>
      <c r="D564" s="6" t="s">
        <v>624</v>
      </c>
      <c r="E564" s="6" t="s">
        <v>1329</v>
      </c>
    </row>
    <row r="565" spans="1:5">
      <c r="A565" s="300">
        <v>2320</v>
      </c>
      <c r="B565" s="301" t="s">
        <v>532</v>
      </c>
      <c r="C565" s="301" t="s">
        <v>532</v>
      </c>
      <c r="D565" s="6" t="s">
        <v>624</v>
      </c>
      <c r="E565" s="6" t="s">
        <v>1329</v>
      </c>
    </row>
    <row r="566" spans="1:5">
      <c r="A566" s="300">
        <v>2322</v>
      </c>
      <c r="B566" s="301" t="s">
        <v>533</v>
      </c>
      <c r="C566" s="301" t="s">
        <v>533</v>
      </c>
      <c r="D566" s="6" t="s">
        <v>624</v>
      </c>
      <c r="E566" s="6" t="s">
        <v>1334</v>
      </c>
    </row>
    <row r="567" spans="1:5">
      <c r="A567" s="300">
        <v>2323</v>
      </c>
      <c r="B567" s="301" t="s">
        <v>534</v>
      </c>
      <c r="C567" s="301" t="s">
        <v>534</v>
      </c>
      <c r="D567" s="6" t="s">
        <v>624</v>
      </c>
      <c r="E567" s="6" t="s">
        <v>1334</v>
      </c>
    </row>
    <row r="568" spans="1:5">
      <c r="A568" s="300">
        <v>2324</v>
      </c>
      <c r="B568" s="301" t="s">
        <v>535</v>
      </c>
      <c r="C568" s="301" t="s">
        <v>535</v>
      </c>
      <c r="D568" s="6" t="s">
        <v>624</v>
      </c>
      <c r="E568" s="6" t="s">
        <v>1334</v>
      </c>
    </row>
    <row r="569" spans="1:5">
      <c r="A569" s="300">
        <v>2325</v>
      </c>
      <c r="B569" s="301" t="s">
        <v>536</v>
      </c>
      <c r="C569" s="301" t="s">
        <v>536</v>
      </c>
      <c r="D569" s="6" t="s">
        <v>624</v>
      </c>
      <c r="E569" s="6" t="s">
        <v>1334</v>
      </c>
    </row>
    <row r="570" spans="1:5">
      <c r="A570" s="300">
        <v>2326</v>
      </c>
      <c r="B570" s="301" t="s">
        <v>537</v>
      </c>
      <c r="C570" s="301" t="s">
        <v>537</v>
      </c>
      <c r="D570" s="6" t="s">
        <v>624</v>
      </c>
      <c r="E570" s="6" t="s">
        <v>1334</v>
      </c>
    </row>
    <row r="571" spans="1:5">
      <c r="A571" s="300">
        <v>2327</v>
      </c>
      <c r="B571" s="301" t="s">
        <v>538</v>
      </c>
      <c r="C571" s="301" t="s">
        <v>538</v>
      </c>
      <c r="D571" s="6" t="s">
        <v>624</v>
      </c>
      <c r="E571" s="6" t="s">
        <v>1334</v>
      </c>
    </row>
    <row r="572" spans="1:5">
      <c r="A572" s="300">
        <v>2328</v>
      </c>
      <c r="B572" s="301" t="s">
        <v>610</v>
      </c>
      <c r="C572" s="301" t="s">
        <v>610</v>
      </c>
      <c r="D572" s="6" t="s">
        <v>624</v>
      </c>
      <c r="E572" s="6" t="s">
        <v>1334</v>
      </c>
    </row>
    <row r="573" spans="1:5">
      <c r="A573" s="300">
        <v>2330</v>
      </c>
      <c r="B573" s="301" t="s">
        <v>1228</v>
      </c>
      <c r="C573" s="301" t="s">
        <v>1228</v>
      </c>
      <c r="D573" s="6" t="s">
        <v>624</v>
      </c>
      <c r="E573" s="6" t="s">
        <v>1334</v>
      </c>
    </row>
    <row r="574" spans="1:5">
      <c r="A574" s="300">
        <v>2331</v>
      </c>
      <c r="B574" s="301" t="s">
        <v>1229</v>
      </c>
      <c r="C574" s="301" t="s">
        <v>1229</v>
      </c>
      <c r="D574" s="6" t="s">
        <v>624</v>
      </c>
      <c r="E574" s="6" t="s">
        <v>1334</v>
      </c>
    </row>
    <row r="575" spans="1:5">
      <c r="A575" s="300">
        <v>2333</v>
      </c>
      <c r="B575" s="301" t="s">
        <v>1230</v>
      </c>
      <c r="C575" s="301" t="s">
        <v>1230</v>
      </c>
      <c r="D575" s="6" t="s">
        <v>624</v>
      </c>
      <c r="E575" s="6" t="s">
        <v>1334</v>
      </c>
    </row>
    <row r="576" spans="1:5">
      <c r="A576" s="300">
        <v>2334</v>
      </c>
      <c r="B576" s="301" t="s">
        <v>1231</v>
      </c>
      <c r="C576" s="301" t="s">
        <v>1231</v>
      </c>
      <c r="D576" s="6" t="s">
        <v>624</v>
      </c>
      <c r="E576" s="6" t="s">
        <v>1329</v>
      </c>
    </row>
    <row r="577" spans="1:5">
      <c r="A577" s="300">
        <v>2335</v>
      </c>
      <c r="B577" s="301" t="s">
        <v>1383</v>
      </c>
      <c r="C577" s="301" t="s">
        <v>1383</v>
      </c>
      <c r="D577" s="6" t="s">
        <v>624</v>
      </c>
      <c r="E577" s="6" t="s">
        <v>1328</v>
      </c>
    </row>
    <row r="578" spans="1:5">
      <c r="A578" s="300">
        <v>2336</v>
      </c>
      <c r="B578" s="301" t="s">
        <v>1232</v>
      </c>
      <c r="C578" s="301" t="s">
        <v>1232</v>
      </c>
      <c r="D578" s="6" t="s">
        <v>624</v>
      </c>
      <c r="E578" s="6" t="s">
        <v>1328</v>
      </c>
    </row>
    <row r="579" spans="1:5">
      <c r="A579" s="300">
        <v>2337</v>
      </c>
      <c r="B579" s="301" t="s">
        <v>1384</v>
      </c>
      <c r="C579" s="301" t="s">
        <v>1384</v>
      </c>
      <c r="D579" s="6" t="s">
        <v>624</v>
      </c>
      <c r="E579" s="6" t="s">
        <v>1334</v>
      </c>
    </row>
    <row r="580" spans="1:5">
      <c r="A580" s="300">
        <v>2338</v>
      </c>
      <c r="B580" s="301" t="s">
        <v>1385</v>
      </c>
      <c r="C580" s="301" t="s">
        <v>1385</v>
      </c>
      <c r="D580" s="6" t="s">
        <v>624</v>
      </c>
      <c r="E580" s="6" t="s">
        <v>1334</v>
      </c>
    </row>
    <row r="581" spans="1:5">
      <c r="A581" s="300">
        <v>2339</v>
      </c>
      <c r="B581" s="301" t="s">
        <v>1386</v>
      </c>
      <c r="C581" s="301" t="s">
        <v>1386</v>
      </c>
      <c r="D581" s="6" t="s">
        <v>624</v>
      </c>
      <c r="E581" s="6" t="s">
        <v>1328</v>
      </c>
    </row>
    <row r="582" spans="1:5">
      <c r="A582" s="300">
        <v>2341</v>
      </c>
      <c r="B582" s="301" t="s">
        <v>1387</v>
      </c>
      <c r="C582" s="301" t="s">
        <v>1387</v>
      </c>
      <c r="D582" s="6" t="s">
        <v>624</v>
      </c>
      <c r="E582" s="6" t="s">
        <v>1335</v>
      </c>
    </row>
    <row r="583" spans="1:5">
      <c r="A583" s="300">
        <v>3301</v>
      </c>
      <c r="B583" s="301" t="s">
        <v>1233</v>
      </c>
      <c r="C583" s="301" t="s">
        <v>1249</v>
      </c>
      <c r="D583" s="6" t="s">
        <v>624</v>
      </c>
      <c r="E583" s="6" t="s">
        <v>1335</v>
      </c>
    </row>
    <row r="584" spans="1:5">
      <c r="A584" s="300">
        <v>3401</v>
      </c>
      <c r="B584" s="301" t="s">
        <v>1234</v>
      </c>
      <c r="C584" s="301" t="s">
        <v>1388</v>
      </c>
      <c r="D584" s="6" t="s">
        <v>624</v>
      </c>
      <c r="E584" s="6" t="s">
        <v>1335</v>
      </c>
    </row>
    <row r="585" spans="1:5">
      <c r="A585" s="300">
        <v>4601</v>
      </c>
      <c r="B585" s="301" t="s">
        <v>1235</v>
      </c>
      <c r="C585" s="301" t="s">
        <v>1250</v>
      </c>
      <c r="D585" s="6" t="s">
        <v>624</v>
      </c>
      <c r="E585" s="6" t="s">
        <v>1336</v>
      </c>
    </row>
    <row r="586" spans="1:5">
      <c r="A586" s="300" t="s">
        <v>548</v>
      </c>
      <c r="B586" s="301" t="s">
        <v>1394</v>
      </c>
      <c r="C586" s="301" t="s">
        <v>588</v>
      </c>
      <c r="D586" s="6" t="s">
        <v>624</v>
      </c>
      <c r="E586" s="6" t="s">
        <v>1321</v>
      </c>
    </row>
    <row r="587" spans="1:5">
      <c r="A587" s="300" t="s">
        <v>1362</v>
      </c>
      <c r="B587" s="301" t="s">
        <v>33</v>
      </c>
      <c r="C587" s="301" t="s">
        <v>1260</v>
      </c>
      <c r="D587" s="6" t="s">
        <v>624</v>
      </c>
      <c r="E587" s="6" t="s">
        <v>1321</v>
      </c>
    </row>
    <row r="588" spans="1:5">
      <c r="A588" s="300" t="s">
        <v>549</v>
      </c>
      <c r="B588" s="301" t="s">
        <v>1395</v>
      </c>
      <c r="C588" s="301" t="s">
        <v>1251</v>
      </c>
      <c r="D588" s="6" t="s">
        <v>624</v>
      </c>
      <c r="E588" s="6" t="s">
        <v>1321</v>
      </c>
    </row>
    <row r="589" spans="1:5">
      <c r="A589" s="300" t="s">
        <v>550</v>
      </c>
      <c r="B589" s="301" t="s">
        <v>1396</v>
      </c>
      <c r="C589" s="301" t="s">
        <v>589</v>
      </c>
      <c r="D589" s="6" t="s">
        <v>624</v>
      </c>
      <c r="E589" s="6" t="s">
        <v>1321</v>
      </c>
    </row>
    <row r="590" spans="1:5">
      <c r="A590" s="300" t="s">
        <v>663</v>
      </c>
      <c r="B590" s="301" t="s">
        <v>1320</v>
      </c>
      <c r="C590" s="301" t="s">
        <v>1252</v>
      </c>
      <c r="D590" s="6" t="s">
        <v>624</v>
      </c>
      <c r="E590" s="6" t="s">
        <v>1321</v>
      </c>
    </row>
    <row r="591" spans="1:5">
      <c r="C591" s="255"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topLeftCell="B1" zoomScale="85" zoomScaleNormal="85" workbookViewId="0">
      <selection activeCell="B3" sqref="B3"/>
    </sheetView>
  </sheetViews>
  <sheetFormatPr baseColWidth="10" defaultColWidth="11.42578125" defaultRowHeight="15"/>
  <cols>
    <col min="1" max="1" width="12" hidden="1" customWidth="1"/>
    <col min="2" max="2" width="12.7109375" style="242" customWidth="1"/>
    <col min="3" max="3" width="86.42578125" hidden="1" customWidth="1"/>
    <col min="4" max="4" width="55" style="267" customWidth="1"/>
    <col min="5" max="5" width="10" style="242" bestFit="1" customWidth="1"/>
    <col min="6" max="6" width="17" style="242" customWidth="1"/>
    <col min="7" max="17" width="17" style="242" hidden="1" customWidth="1"/>
    <col min="18" max="18" width="17.7109375" style="242" bestFit="1" customWidth="1"/>
    <col min="19" max="19" width="17.7109375" style="242" customWidth="1"/>
    <col min="20" max="20" width="21.7109375" hidden="1" customWidth="1"/>
    <col min="21" max="21" width="9.42578125" hidden="1" customWidth="1"/>
    <col min="22" max="22" width="33.5703125" hidden="1" customWidth="1"/>
    <col min="23" max="23" width="33.5703125" style="242" customWidth="1"/>
    <col min="24" max="24" width="12.42578125" style="242" hidden="1" customWidth="1"/>
    <col min="25" max="26" width="11.42578125" style="242" hidden="1" customWidth="1"/>
    <col min="27" max="27" width="35.85546875" style="242" hidden="1" customWidth="1"/>
    <col min="28" max="28" width="11.42578125" style="242" customWidth="1"/>
    <col min="29" max="16384" width="11.42578125" style="242"/>
  </cols>
  <sheetData>
    <row r="1" spans="1:27">
      <c r="B1" s="248" t="s">
        <v>1306</v>
      </c>
      <c r="C1" s="248"/>
      <c r="D1" s="260"/>
      <c r="E1" s="248"/>
      <c r="F1" s="248"/>
      <c r="G1" s="248"/>
      <c r="H1" s="248"/>
      <c r="I1" s="248"/>
      <c r="J1" s="248"/>
      <c r="K1" s="248"/>
      <c r="L1" s="248"/>
      <c r="M1" s="248"/>
      <c r="N1" s="248"/>
      <c r="O1" s="248"/>
      <c r="P1" s="248"/>
      <c r="Q1" s="248"/>
      <c r="R1" s="248"/>
      <c r="S1" s="248"/>
      <c r="T1" s="248"/>
      <c r="U1" s="248"/>
      <c r="V1" s="248"/>
      <c r="W1" s="248"/>
    </row>
    <row r="2" spans="1:27">
      <c r="B2" s="246" t="s">
        <v>3902</v>
      </c>
      <c r="C2" s="246"/>
      <c r="D2" s="308"/>
      <c r="E2" s="246"/>
      <c r="F2" s="246"/>
      <c r="G2" s="246"/>
      <c r="H2" s="246"/>
      <c r="I2" s="246"/>
      <c r="J2" s="246"/>
      <c r="K2" s="246"/>
      <c r="L2" s="246"/>
      <c r="M2" s="246"/>
      <c r="N2" s="246"/>
      <c r="O2" s="246"/>
      <c r="P2" s="246"/>
      <c r="Q2" s="246"/>
      <c r="R2" s="246"/>
      <c r="S2" s="246"/>
      <c r="T2" s="246"/>
      <c r="U2" s="246"/>
      <c r="V2" s="246"/>
      <c r="W2" s="246"/>
    </row>
    <row r="3" spans="1:27">
      <c r="B3" s="246" t="str">
        <f ca="1">+"Fecha de Corte: "&amp;TEXT(TODAY(),"dd/mm/yyyy")</f>
        <v>Fecha de Corte: 06/02/2025</v>
      </c>
      <c r="C3" s="246"/>
      <c r="D3" s="308"/>
      <c r="E3" s="246"/>
      <c r="F3" s="246"/>
      <c r="G3" s="246"/>
      <c r="H3" s="246"/>
      <c r="I3" s="246"/>
      <c r="J3" s="246"/>
      <c r="K3" s="246"/>
      <c r="L3" s="246"/>
      <c r="M3" s="246"/>
      <c r="N3" s="246"/>
      <c r="O3" s="246"/>
      <c r="P3" s="246"/>
      <c r="Q3" s="246"/>
      <c r="R3" s="246"/>
      <c r="S3" s="246"/>
      <c r="T3" s="246"/>
      <c r="U3" s="246"/>
      <c r="V3" s="246"/>
      <c r="W3" s="246"/>
    </row>
    <row r="4" spans="1:27" thickBot="1">
      <c r="A4" s="238"/>
      <c r="C4" s="239"/>
      <c r="T4" s="238"/>
      <c r="U4" s="238"/>
      <c r="V4" s="238"/>
    </row>
    <row r="5" spans="1:27" ht="14.25" thickBot="1">
      <c r="A5" s="240" t="s">
        <v>1339</v>
      </c>
      <c r="B5" s="240" t="s">
        <v>653</v>
      </c>
      <c r="C5" s="241" t="s">
        <v>660</v>
      </c>
      <c r="D5" s="261" t="s">
        <v>660</v>
      </c>
      <c r="E5" s="240" t="s">
        <v>1307</v>
      </c>
      <c r="F5" s="240" t="s">
        <v>1289</v>
      </c>
      <c r="G5" s="240" t="s">
        <v>1290</v>
      </c>
      <c r="H5" s="240" t="s">
        <v>1291</v>
      </c>
      <c r="I5" s="240" t="s">
        <v>1292</v>
      </c>
      <c r="J5" s="240" t="s">
        <v>1293</v>
      </c>
      <c r="K5" s="240" t="s">
        <v>1294</v>
      </c>
      <c r="L5" s="240" t="s">
        <v>1295</v>
      </c>
      <c r="M5" s="240" t="s">
        <v>1296</v>
      </c>
      <c r="N5" s="240" t="s">
        <v>1297</v>
      </c>
      <c r="O5" s="240" t="s">
        <v>1298</v>
      </c>
      <c r="P5" s="240" t="s">
        <v>1312</v>
      </c>
      <c r="Q5" s="240" t="s">
        <v>1313</v>
      </c>
      <c r="R5" s="240" t="s">
        <v>1308</v>
      </c>
      <c r="S5" s="240" t="s">
        <v>1309</v>
      </c>
      <c r="T5" s="240" t="s">
        <v>1338</v>
      </c>
      <c r="U5" s="240" t="s">
        <v>1310</v>
      </c>
      <c r="V5" s="240" t="s">
        <v>1337</v>
      </c>
      <c r="W5" s="240" t="s">
        <v>1311</v>
      </c>
      <c r="X5" s="242" t="s">
        <v>1365</v>
      </c>
      <c r="Y5" s="242" t="s">
        <v>1366</v>
      </c>
      <c r="Z5" s="240" t="s">
        <v>1363</v>
      </c>
      <c r="AA5" s="240" t="s">
        <v>1364</v>
      </c>
    </row>
    <row r="6" spans="1:27" customFormat="1" ht="15" hidden="1" customHeight="1">
      <c r="A6" s="32">
        <v>0</v>
      </c>
      <c r="B6" s="390">
        <f>+A6</f>
        <v>0</v>
      </c>
      <c r="C6" s="247" t="e">
        <f>+VLOOKUP(A6,bd_lista!$A$3:$C$590,3,FALSE)</f>
        <v>#N/A</v>
      </c>
      <c r="D6" s="391" t="e">
        <f>+C6</f>
        <v>#N/A</v>
      </c>
      <c r="E6" s="242" t="s">
        <v>1304</v>
      </c>
      <c r="F6" s="243">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3">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3">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3">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3">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3">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3">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3">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3">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3">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3">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3">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3">
        <f t="shared" ref="R6:R69" ca="1" si="0">+SUM(F6:Q6)</f>
        <v>0</v>
      </c>
      <c r="S6" s="243"/>
      <c r="T6" s="243">
        <f ca="1">+T7</f>
        <v>0</v>
      </c>
      <c r="U6" s="242">
        <f t="shared" ref="U6:U69" si="1">+IF(E6="Débitos",1,2)</f>
        <v>1</v>
      </c>
      <c r="V6" s="258" t="e">
        <f>+VLOOKUP(A6,bd_lista!A3:E590,5,FALSE)</f>
        <v>#N/A</v>
      </c>
      <c r="W6" s="387" t="e">
        <f>+V6</f>
        <v>#N/A</v>
      </c>
      <c r="X6" s="242" t="e">
        <f>+VLOOKUP(A6,[3]Sheet1!$A$13:$D$744,4,FALSE)</f>
        <v>#N/A</v>
      </c>
      <c r="Y6" s="242" t="e">
        <f>+VLOOKUP(X6,bd_lista!$A$3:$C$590,3,FALSE)</f>
        <v>#N/A</v>
      </c>
      <c r="Z6" s="246" t="e">
        <f>+X6</f>
        <v>#N/A</v>
      </c>
      <c r="AA6" s="247" t="e">
        <f>+Y6</f>
        <v>#N/A</v>
      </c>
    </row>
    <row r="7" spans="1:27" customFormat="1" ht="15" hidden="1" customHeight="1">
      <c r="A7" s="32">
        <v>0</v>
      </c>
      <c r="B7" s="388"/>
      <c r="C7" s="247" t="e">
        <f>+VLOOKUP(A7,bd_lista!$A$3:$C$590,3,FALSE)</f>
        <v>#N/A</v>
      </c>
      <c r="D7" s="392"/>
      <c r="E7" s="244" t="s">
        <v>1305</v>
      </c>
      <c r="F7" s="243">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3">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3">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3">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3">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3">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3">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3">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3">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3">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3">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3">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3">
        <f t="shared" ca="1" si="0"/>
        <v>0</v>
      </c>
      <c r="S7" s="245">
        <f ca="1">+R6+R7</f>
        <v>0</v>
      </c>
      <c r="T7" s="243">
        <f ca="1">+S7</f>
        <v>0</v>
      </c>
      <c r="U7" s="242">
        <f t="shared" si="1"/>
        <v>2</v>
      </c>
      <c r="V7" s="333" t="e">
        <f>+VLOOKUP(A7,bd_lista!$A$3:$E$590,5,FALSE)</f>
        <v>#N/A</v>
      </c>
      <c r="W7" s="384"/>
      <c r="X7" s="242" t="e">
        <f>+VLOOKUP(A7,[3]Sheet1!$A$13:$D$744,4,FALSE)</f>
        <v>#N/A</v>
      </c>
      <c r="Y7" s="242" t="e">
        <f>+VLOOKUP(X7,bd_lista!$A$3:$C$590,3,FALSE)</f>
        <v>#N/A</v>
      </c>
      <c r="Z7" s="246"/>
      <c r="AA7" s="247"/>
    </row>
    <row r="8" spans="1:27" ht="15" customHeight="1">
      <c r="A8" s="32">
        <v>6</v>
      </c>
      <c r="B8" s="388">
        <f>+A8</f>
        <v>6</v>
      </c>
      <c r="C8" s="247" t="str">
        <f>+VLOOKUP(A8,bd_lista!$A$3:$C$590,3,FALSE)</f>
        <v>Vicepresidencia del Estado Plurinacional</v>
      </c>
      <c r="D8" s="385" t="str">
        <f>+C8</f>
        <v>Vicepresidencia del Estado Plurinacional</v>
      </c>
      <c r="E8" s="247" t="s">
        <v>1304</v>
      </c>
      <c r="F8" s="243">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3">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3">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3">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3">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3">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3">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3">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3">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3">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3">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3">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3">
        <f t="shared" ca="1" si="0"/>
        <v>0</v>
      </c>
      <c r="S8" s="243"/>
      <c r="T8" s="243">
        <f ca="1">+T9</f>
        <v>81400</v>
      </c>
      <c r="U8" s="242">
        <f t="shared" si="1"/>
        <v>1</v>
      </c>
      <c r="V8" s="333" t="str">
        <f>+VLOOKUP(A8,bd_lista!$A$3:$E$590,5,FALSE)</f>
        <v>Órgano Ejecutivo</v>
      </c>
      <c r="W8" s="383" t="str">
        <f>+V8</f>
        <v>Órgano Ejecutivo</v>
      </c>
      <c r="X8" s="242">
        <f t="shared" ref="X8:X19" si="2">+A8</f>
        <v>6</v>
      </c>
      <c r="Y8" s="242" t="str">
        <f>+VLOOKUP(X8,bd_lista!$A$3:$C$590,3,FALSE)</f>
        <v>Vicepresidencia del Estado Plurinacional</v>
      </c>
      <c r="Z8" s="246">
        <f>+X8</f>
        <v>6</v>
      </c>
      <c r="AA8" s="246" t="str">
        <f>+Y8</f>
        <v>Vicepresidencia del Estado Plurinacional</v>
      </c>
    </row>
    <row r="9" spans="1:27" ht="15" customHeight="1">
      <c r="A9" s="32">
        <v>6</v>
      </c>
      <c r="B9" s="389"/>
      <c r="C9" s="333" t="str">
        <f>+VLOOKUP(A9,bd_lista!$A$3:$C$590,3,FALSE)</f>
        <v>Vicepresidencia del Estado Plurinacional</v>
      </c>
      <c r="D9" s="386"/>
      <c r="E9" s="333" t="s">
        <v>1305</v>
      </c>
      <c r="F9" s="245">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81400</v>
      </c>
      <c r="G9" s="245">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5">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5">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5">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5">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5">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5">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5">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5">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5">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5">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5">
        <f t="shared" ca="1" si="0"/>
        <v>81400</v>
      </c>
      <c r="S9" s="245">
        <f ca="1">+R8+R9</f>
        <v>81400</v>
      </c>
      <c r="T9" s="245">
        <f ca="1">+S9</f>
        <v>81400</v>
      </c>
      <c r="U9" s="244">
        <f t="shared" si="1"/>
        <v>2</v>
      </c>
      <c r="V9" s="333" t="str">
        <f>+VLOOKUP(A9,bd_lista!$A$3:$E$590,5,FALSE)</f>
        <v>Órgano Ejecutivo</v>
      </c>
      <c r="W9" s="384"/>
      <c r="X9" s="242">
        <f t="shared" si="2"/>
        <v>6</v>
      </c>
      <c r="Y9" s="242" t="str">
        <f>+VLOOKUP(X9,bd_lista!$A$3:$C$590,3,FALSE)</f>
        <v>Vicepresidencia del Estado Plurinacional</v>
      </c>
      <c r="Z9" s="246"/>
      <c r="AA9" s="246"/>
    </row>
    <row r="10" spans="1:27" ht="17.25" customHeight="1">
      <c r="A10" s="251">
        <v>10</v>
      </c>
      <c r="B10" s="388">
        <f>+A10</f>
        <v>10</v>
      </c>
      <c r="C10" s="247" t="str">
        <f>+VLOOKUP(A10,bd_lista!$A$3:$C$590,3,FALSE)</f>
        <v>Ministerio de Relaciones Exteriores</v>
      </c>
      <c r="D10" s="385" t="str">
        <f>+C10</f>
        <v>Ministerio de Relaciones Exteriores</v>
      </c>
      <c r="E10" s="247" t="s">
        <v>1304</v>
      </c>
      <c r="F10" s="243">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408</v>
      </c>
      <c r="G10" s="243">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3">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3">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3">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3">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3">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3">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3">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3">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3">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3">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3">
        <f t="shared" ca="1" si="0"/>
        <v>408</v>
      </c>
      <c r="S10" s="243"/>
      <c r="T10" s="243">
        <f ca="1">+T11</f>
        <v>995692.92</v>
      </c>
      <c r="U10" s="242">
        <f t="shared" si="1"/>
        <v>1</v>
      </c>
      <c r="V10" s="333" t="str">
        <f>+VLOOKUP(A10,bd_lista!$A$3:$E$590,5,FALSE)</f>
        <v>Órgano Ejecutivo</v>
      </c>
      <c r="W10" s="383" t="str">
        <f>+V10</f>
        <v>Órgano Ejecutivo</v>
      </c>
      <c r="X10" s="242">
        <f t="shared" si="2"/>
        <v>10</v>
      </c>
      <c r="Y10" s="242" t="str">
        <f>+VLOOKUP(X10,bd_lista!$A$3:$C$590,3,FALSE)</f>
        <v>Ministerio de Relaciones Exteriores</v>
      </c>
      <c r="Z10" s="246">
        <f>+X10</f>
        <v>10</v>
      </c>
      <c r="AA10" s="246" t="str">
        <f>+Y10</f>
        <v>Ministerio de Relaciones Exteriores</v>
      </c>
    </row>
    <row r="11" spans="1:27" ht="15" customHeight="1">
      <c r="A11" s="32">
        <v>10</v>
      </c>
      <c r="B11" s="389"/>
      <c r="C11" s="333" t="str">
        <f>+VLOOKUP(A11,bd_lista!$A$3:$C$590,3,FALSE)</f>
        <v>Ministerio de Relaciones Exteriores</v>
      </c>
      <c r="D11" s="386"/>
      <c r="E11" s="333" t="s">
        <v>1305</v>
      </c>
      <c r="F11" s="245">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995284.92</v>
      </c>
      <c r="G11" s="245">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5">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5">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5">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5">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5">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5">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5">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5">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5">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5">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5">
        <f t="shared" ca="1" si="0"/>
        <v>995284.92</v>
      </c>
      <c r="S11" s="245">
        <f ca="1">+R10+R11</f>
        <v>995692.92</v>
      </c>
      <c r="T11" s="245">
        <f ca="1">+S11</f>
        <v>995692.92</v>
      </c>
      <c r="U11" s="244">
        <f t="shared" si="1"/>
        <v>2</v>
      </c>
      <c r="V11" s="333" t="str">
        <f>+VLOOKUP(A11,bd_lista!$A$3:$E$590,5,FALSE)</f>
        <v>Órgano Ejecutivo</v>
      </c>
      <c r="W11" s="384"/>
      <c r="X11" s="242">
        <f t="shared" si="2"/>
        <v>10</v>
      </c>
      <c r="Y11" s="242" t="str">
        <f>+VLOOKUP(X11,bd_lista!$A$3:$C$590,3,FALSE)</f>
        <v>Ministerio de Relaciones Exteriores</v>
      </c>
      <c r="Z11" s="246"/>
      <c r="AA11" s="246"/>
    </row>
    <row r="12" spans="1:27" ht="12.75" customHeight="1">
      <c r="A12" s="251">
        <v>15</v>
      </c>
      <c r="B12" s="388">
        <f>+A12</f>
        <v>15</v>
      </c>
      <c r="C12" s="247" t="str">
        <f>+VLOOKUP(A12,bd_lista!$A$3:$C$590,3,FALSE)</f>
        <v>Ministerio de Gobierno</v>
      </c>
      <c r="D12" s="385" t="str">
        <f>+C12</f>
        <v>Ministerio de Gobierno</v>
      </c>
      <c r="E12" s="247" t="s">
        <v>1304</v>
      </c>
      <c r="F12" s="243">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3">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3">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3">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3">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3">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3">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3">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3">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3">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3">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3">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3">
        <f t="shared" ca="1" si="0"/>
        <v>0</v>
      </c>
      <c r="S12" s="243"/>
      <c r="T12" s="243">
        <f ca="1">+T13</f>
        <v>760375.79999999981</v>
      </c>
      <c r="U12" s="242">
        <f t="shared" si="1"/>
        <v>1</v>
      </c>
      <c r="V12" s="333" t="str">
        <f>+VLOOKUP(A12,bd_lista!$A$3:$E$590,5,FALSE)</f>
        <v>Órgano Ejecutivo</v>
      </c>
      <c r="W12" s="383" t="str">
        <f>+V12</f>
        <v>Órgano Ejecutivo</v>
      </c>
      <c r="X12" s="242">
        <f t="shared" si="2"/>
        <v>15</v>
      </c>
      <c r="Y12" s="242" t="str">
        <f>+VLOOKUP(X12,bd_lista!$A$3:$C$590,3,FALSE)</f>
        <v>Ministerio de Gobierno</v>
      </c>
      <c r="Z12" s="246">
        <f>+X12</f>
        <v>15</v>
      </c>
      <c r="AA12" s="246" t="str">
        <f>+Y12</f>
        <v>Ministerio de Gobierno</v>
      </c>
    </row>
    <row r="13" spans="1:27" ht="15" customHeight="1">
      <c r="A13" s="32">
        <v>15</v>
      </c>
      <c r="B13" s="389"/>
      <c r="C13" s="333" t="str">
        <f>+VLOOKUP(A13,bd_lista!$A$3:$C$590,3,FALSE)</f>
        <v>Ministerio de Gobierno</v>
      </c>
      <c r="D13" s="386"/>
      <c r="E13" s="333" t="s">
        <v>1305</v>
      </c>
      <c r="F13" s="245">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760375.79999999981</v>
      </c>
      <c r="G13" s="245">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5">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5">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5">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5">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5">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5">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5">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5">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5">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5">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5">
        <f t="shared" ca="1" si="0"/>
        <v>760375.79999999981</v>
      </c>
      <c r="S13" s="245">
        <f ca="1">+R12+R13</f>
        <v>760375.79999999981</v>
      </c>
      <c r="T13" s="245">
        <f ca="1">+S13</f>
        <v>760375.79999999981</v>
      </c>
      <c r="U13" s="244">
        <f t="shared" si="1"/>
        <v>2</v>
      </c>
      <c r="V13" s="333" t="str">
        <f>+VLOOKUP(A13,bd_lista!$A$3:$E$590,5,FALSE)</f>
        <v>Órgano Ejecutivo</v>
      </c>
      <c r="W13" s="384"/>
      <c r="X13" s="242">
        <f t="shared" si="2"/>
        <v>15</v>
      </c>
      <c r="Y13" s="242" t="str">
        <f>+VLOOKUP(X13,bd_lista!$A$3:$C$590,3,FALSE)</f>
        <v>Ministerio de Gobierno</v>
      </c>
      <c r="Z13" s="246"/>
      <c r="AA13" s="246"/>
    </row>
    <row r="14" spans="1:27" ht="15" customHeight="1">
      <c r="A14" s="251">
        <v>16</v>
      </c>
      <c r="B14" s="388">
        <f>+A14</f>
        <v>16</v>
      </c>
      <c r="C14" s="247" t="str">
        <f>+VLOOKUP(A14,bd_lista!$A$3:$C$590,3,FALSE)</f>
        <v>Ministerio de Educación</v>
      </c>
      <c r="D14" s="385" t="str">
        <f>+C14</f>
        <v>Ministerio de Educación</v>
      </c>
      <c r="E14" s="247" t="s">
        <v>1304</v>
      </c>
      <c r="F14" s="243">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3">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3">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3">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3">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3">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3">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3">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3">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3">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3">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3">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3">
        <f t="shared" ca="1" si="0"/>
        <v>0</v>
      </c>
      <c r="S14" s="243"/>
      <c r="T14" s="243">
        <f ca="1">+T15</f>
        <v>294287.66000000003</v>
      </c>
      <c r="U14" s="242">
        <f t="shared" si="1"/>
        <v>1</v>
      </c>
      <c r="V14" s="333" t="str">
        <f>+VLOOKUP(A14,bd_lista!$A$3:$E$590,5,FALSE)</f>
        <v>Órgano Ejecutivo</v>
      </c>
      <c r="W14" s="383" t="str">
        <f>+V14</f>
        <v>Órgano Ejecutivo</v>
      </c>
      <c r="X14" s="242">
        <f t="shared" si="2"/>
        <v>16</v>
      </c>
      <c r="Y14" s="242" t="str">
        <f>+VLOOKUP(X14,bd_lista!$A$3:$C$590,3,FALSE)</f>
        <v>Ministerio de Educación</v>
      </c>
      <c r="Z14" s="246">
        <f>+X14</f>
        <v>16</v>
      </c>
      <c r="AA14" s="246" t="str">
        <f>+Y14</f>
        <v>Ministerio de Educación</v>
      </c>
    </row>
    <row r="15" spans="1:27" ht="15" customHeight="1">
      <c r="A15" s="32">
        <v>16</v>
      </c>
      <c r="B15" s="389"/>
      <c r="C15" s="333" t="str">
        <f>+VLOOKUP(A15,bd_lista!$A$3:$C$590,3,FALSE)</f>
        <v>Ministerio de Educación</v>
      </c>
      <c r="D15" s="386"/>
      <c r="E15" s="333" t="s">
        <v>1305</v>
      </c>
      <c r="F15" s="245">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294287.66000000003</v>
      </c>
      <c r="G15" s="245">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5">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5">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5">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5">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5">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5">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5">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5">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5">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5">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5">
        <f t="shared" ca="1" si="0"/>
        <v>294287.66000000003</v>
      </c>
      <c r="S15" s="245">
        <f ca="1">+R14+R15</f>
        <v>294287.66000000003</v>
      </c>
      <c r="T15" s="245">
        <f ca="1">+S15</f>
        <v>294287.66000000003</v>
      </c>
      <c r="U15" s="244">
        <f t="shared" si="1"/>
        <v>2</v>
      </c>
      <c r="V15" s="333" t="str">
        <f>+VLOOKUP(A15,bd_lista!$A$3:$E$590,5,FALSE)</f>
        <v>Órgano Ejecutivo</v>
      </c>
      <c r="W15" s="384"/>
      <c r="X15" s="242">
        <f t="shared" si="2"/>
        <v>16</v>
      </c>
      <c r="Y15" s="242" t="str">
        <f>+VLOOKUP(X15,bd_lista!$A$3:$C$590,3,FALSE)</f>
        <v>Ministerio de Educación</v>
      </c>
      <c r="Z15" s="246"/>
      <c r="AA15" s="246"/>
    </row>
    <row r="16" spans="1:27" ht="15" customHeight="1">
      <c r="A16" s="251">
        <v>20</v>
      </c>
      <c r="B16" s="388">
        <f>+A16</f>
        <v>20</v>
      </c>
      <c r="C16" s="247" t="str">
        <f>+VLOOKUP(A16,bd_lista!$A$3:$C$590,3,FALSE)</f>
        <v>Ministerio de Defensa</v>
      </c>
      <c r="D16" s="385" t="str">
        <f>+C16</f>
        <v>Ministerio de Defensa</v>
      </c>
      <c r="E16" s="247" t="s">
        <v>1304</v>
      </c>
      <c r="F16" s="243">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4952.0199999999995</v>
      </c>
      <c r="G16" s="243">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3">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3">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3">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3">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3">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3">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3">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3">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3">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3">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3">
        <f t="shared" ca="1" si="0"/>
        <v>4952.0199999999995</v>
      </c>
      <c r="S16" s="243"/>
      <c r="T16" s="243">
        <f ca="1">+T17</f>
        <v>9483238.8299999982</v>
      </c>
      <c r="U16" s="242">
        <f t="shared" si="1"/>
        <v>1</v>
      </c>
      <c r="V16" s="333" t="str">
        <f>+VLOOKUP(A16,bd_lista!$A$3:$E$590,5,FALSE)</f>
        <v>Órgano Ejecutivo</v>
      </c>
      <c r="W16" s="383" t="str">
        <f>+V16</f>
        <v>Órgano Ejecutivo</v>
      </c>
      <c r="X16" s="242">
        <f t="shared" si="2"/>
        <v>20</v>
      </c>
      <c r="Y16" s="242" t="str">
        <f>+VLOOKUP(X16,bd_lista!$A$3:$C$590,3,FALSE)</f>
        <v>Ministerio de Defensa</v>
      </c>
      <c r="Z16" s="246">
        <f>+X16</f>
        <v>20</v>
      </c>
      <c r="AA16" s="246" t="str">
        <f>+Y16</f>
        <v>Ministerio de Defensa</v>
      </c>
    </row>
    <row r="17" spans="1:27" ht="15" customHeight="1">
      <c r="A17" s="32">
        <v>20</v>
      </c>
      <c r="B17" s="389"/>
      <c r="C17" s="333" t="str">
        <f>+VLOOKUP(A17,bd_lista!$A$3:$C$590,3,FALSE)</f>
        <v>Ministerio de Defensa</v>
      </c>
      <c r="D17" s="386"/>
      <c r="E17" s="333" t="s">
        <v>1305</v>
      </c>
      <c r="F17" s="245">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9478286.8099999987</v>
      </c>
      <c r="G17" s="245">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5">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5">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5">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5">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5">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5">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5">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5">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5">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5">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5">
        <f t="shared" ca="1" si="0"/>
        <v>9478286.8099999987</v>
      </c>
      <c r="S17" s="245">
        <f ca="1">+R16+R17</f>
        <v>9483238.8299999982</v>
      </c>
      <c r="T17" s="245">
        <f ca="1">+S17</f>
        <v>9483238.8299999982</v>
      </c>
      <c r="U17" s="244">
        <f t="shared" si="1"/>
        <v>2</v>
      </c>
      <c r="V17" s="333" t="str">
        <f>+VLOOKUP(A17,bd_lista!$A$3:$E$590,5,FALSE)</f>
        <v>Órgano Ejecutivo</v>
      </c>
      <c r="W17" s="384"/>
      <c r="X17" s="242">
        <f t="shared" si="2"/>
        <v>20</v>
      </c>
      <c r="Y17" s="242" t="str">
        <f>+VLOOKUP(X17,bd_lista!$A$3:$C$590,3,FALSE)</f>
        <v>Ministerio de Defensa</v>
      </c>
      <c r="Z17" s="246"/>
      <c r="AA17" s="246"/>
    </row>
    <row r="18" spans="1:27" ht="15" customHeight="1">
      <c r="A18" s="251">
        <v>25</v>
      </c>
      <c r="B18" s="388">
        <f>+A18</f>
        <v>25</v>
      </c>
      <c r="C18" s="247" t="str">
        <f>+VLOOKUP(A18,bd_lista!$A$3:$C$590,3,FALSE)</f>
        <v>Ministerio de la Presidencia</v>
      </c>
      <c r="D18" s="385" t="str">
        <f>+C18</f>
        <v>Ministerio de la Presidencia</v>
      </c>
      <c r="E18" s="247" t="s">
        <v>1304</v>
      </c>
      <c r="F18" s="243">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3">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3">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3">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3">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3">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3">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3">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3">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3">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3">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3">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3">
        <f t="shared" ca="1" si="0"/>
        <v>0</v>
      </c>
      <c r="S18" s="243"/>
      <c r="T18" s="243">
        <f ca="1">+T19</f>
        <v>1478531.77</v>
      </c>
      <c r="U18" s="242">
        <f t="shared" si="1"/>
        <v>1</v>
      </c>
      <c r="V18" s="333" t="str">
        <f>+VLOOKUP(A18,bd_lista!$A$3:$E$590,5,FALSE)</f>
        <v>Órgano Ejecutivo</v>
      </c>
      <c r="W18" s="383" t="str">
        <f>+V18</f>
        <v>Órgano Ejecutivo</v>
      </c>
      <c r="X18" s="242">
        <f t="shared" si="2"/>
        <v>25</v>
      </c>
      <c r="Y18" s="242" t="str">
        <f>+VLOOKUP(X18,bd_lista!$A$3:$C$590,3,FALSE)</f>
        <v>Ministerio de la Presidencia</v>
      </c>
      <c r="Z18" s="246">
        <f>+X18</f>
        <v>25</v>
      </c>
      <c r="AA18" s="246" t="str">
        <f>+Y18</f>
        <v>Ministerio de la Presidencia</v>
      </c>
    </row>
    <row r="19" spans="1:27" ht="15" customHeight="1">
      <c r="A19" s="32">
        <v>25</v>
      </c>
      <c r="B19" s="389"/>
      <c r="C19" s="333" t="str">
        <f>+VLOOKUP(A19,bd_lista!$A$3:$C$590,3,FALSE)</f>
        <v>Ministerio de la Presidencia</v>
      </c>
      <c r="D19" s="386"/>
      <c r="E19" s="333" t="s">
        <v>1305</v>
      </c>
      <c r="F19" s="245">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1478531.77</v>
      </c>
      <c r="G19" s="245">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5">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5">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5">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5">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5">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5">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5">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5">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5">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5">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5">
        <f t="shared" ca="1" si="0"/>
        <v>1478531.77</v>
      </c>
      <c r="S19" s="245">
        <f ca="1">+R18+R19</f>
        <v>1478531.77</v>
      </c>
      <c r="T19" s="245">
        <f ca="1">+S19</f>
        <v>1478531.77</v>
      </c>
      <c r="U19" s="244">
        <f t="shared" si="1"/>
        <v>2</v>
      </c>
      <c r="V19" s="333" t="str">
        <f>+VLOOKUP(A19,bd_lista!$A$3:$E$590,5,FALSE)</f>
        <v>Órgano Ejecutivo</v>
      </c>
      <c r="W19" s="384"/>
      <c r="X19" s="242">
        <f t="shared" si="2"/>
        <v>25</v>
      </c>
      <c r="Y19" s="242" t="str">
        <f>+VLOOKUP(X19,bd_lista!$A$3:$C$590,3,FALSE)</f>
        <v>Ministerio de la Presidencia</v>
      </c>
      <c r="Z19" s="246"/>
      <c r="AA19" s="246"/>
    </row>
    <row r="20" spans="1:27" ht="15" customHeight="1">
      <c r="A20" s="251">
        <v>30</v>
      </c>
      <c r="B20" s="388">
        <f>+A20</f>
        <v>30</v>
      </c>
      <c r="C20" s="247" t="str">
        <f>+VLOOKUP(A20,bd_lista!$A$3:$C$590,3,FALSE)</f>
        <v>Ministerio de Justicia y Transparencia Institucional</v>
      </c>
      <c r="D20" s="385" t="str">
        <f>+C20</f>
        <v>Ministerio de Justicia y Transparencia Institucional</v>
      </c>
      <c r="E20" s="247" t="s">
        <v>1304</v>
      </c>
      <c r="F20" s="243">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3">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3">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3">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3">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3">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3">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3">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3">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3">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3">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3">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3">
        <f t="shared" ca="1" si="0"/>
        <v>0</v>
      </c>
      <c r="S20" s="243"/>
      <c r="T20" s="243">
        <f ca="1">+T21</f>
        <v>964.67</v>
      </c>
      <c r="U20" s="242">
        <f t="shared" si="1"/>
        <v>1</v>
      </c>
      <c r="V20" s="333" t="str">
        <f>+VLOOKUP(A20,bd_lista!$A$3:$E$590,5,FALSE)</f>
        <v>Órgano Ejecutivo</v>
      </c>
      <c r="W20" s="383" t="str">
        <f>+V20</f>
        <v>Órgano Ejecutivo</v>
      </c>
      <c r="X20" s="242">
        <v>30</v>
      </c>
      <c r="Y20" s="242" t="str">
        <f>+VLOOKUP(X20,bd_lista!$A$3:$C$590,3,FALSE)</f>
        <v>Ministerio de Justicia y Transparencia Institucional</v>
      </c>
      <c r="Z20" s="246">
        <f>+X20</f>
        <v>30</v>
      </c>
      <c r="AA20" s="246" t="str">
        <f>+Y20</f>
        <v>Ministerio de Justicia y Transparencia Institucional</v>
      </c>
    </row>
    <row r="21" spans="1:27" ht="15" customHeight="1">
      <c r="A21" s="32">
        <v>30</v>
      </c>
      <c r="B21" s="389"/>
      <c r="C21" s="333" t="str">
        <f>+VLOOKUP(A21,bd_lista!$A$3:$C$590,3,FALSE)</f>
        <v>Ministerio de Justicia y Transparencia Institucional</v>
      </c>
      <c r="D21" s="386"/>
      <c r="E21" s="333" t="s">
        <v>1305</v>
      </c>
      <c r="F21" s="245">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964.67</v>
      </c>
      <c r="G21" s="245">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5">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5">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5">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5">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5">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5">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5">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5">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5">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5">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5">
        <f t="shared" ca="1" si="0"/>
        <v>964.67</v>
      </c>
      <c r="S21" s="245">
        <f ca="1">+R20+R21</f>
        <v>964.67</v>
      </c>
      <c r="T21" s="245">
        <f ca="1">+S21</f>
        <v>964.67</v>
      </c>
      <c r="U21" s="244">
        <f t="shared" si="1"/>
        <v>2</v>
      </c>
      <c r="V21" s="333" t="str">
        <f>+VLOOKUP(A21,bd_lista!$A$3:$E$590,5,FALSE)</f>
        <v>Órgano Ejecutivo</v>
      </c>
      <c r="W21" s="384"/>
      <c r="X21" s="242">
        <v>30</v>
      </c>
      <c r="Y21" s="242" t="str">
        <f>+VLOOKUP(X21,bd_lista!$A$3:$C$590,3,FALSE)</f>
        <v>Ministerio de Justicia y Transparencia Institucional</v>
      </c>
      <c r="Z21" s="246"/>
      <c r="AA21" s="246"/>
    </row>
    <row r="22" spans="1:27" ht="15" customHeight="1">
      <c r="A22" s="251">
        <v>35</v>
      </c>
      <c r="B22" s="388">
        <f>+A22</f>
        <v>35</v>
      </c>
      <c r="C22" s="247" t="str">
        <f>+VLOOKUP(A22,bd_lista!$A$3:$C$590,3,FALSE)</f>
        <v>Ministerio de Economía y Finanzas Públicas</v>
      </c>
      <c r="D22" s="385" t="str">
        <f>+C22</f>
        <v>Ministerio de Economía y Finanzas Públicas</v>
      </c>
      <c r="E22" s="247" t="s">
        <v>1304</v>
      </c>
      <c r="F22" s="243">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3">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3">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3">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3">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3">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3">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3">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3">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3">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3">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3">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3">
        <f t="shared" ca="1" si="0"/>
        <v>0</v>
      </c>
      <c r="S22" s="243"/>
      <c r="T22" s="243">
        <f ca="1">+T23</f>
        <v>14768.320000000002</v>
      </c>
      <c r="U22" s="242">
        <f t="shared" si="1"/>
        <v>1</v>
      </c>
      <c r="V22" s="333" t="str">
        <f>+VLOOKUP(A22,bd_lista!$A$3:$E$590,5,FALSE)</f>
        <v>Órgano Ejecutivo</v>
      </c>
      <c r="W22" s="383" t="str">
        <f>+V22</f>
        <v>Órgano Ejecutivo</v>
      </c>
      <c r="X22" s="242">
        <f t="shared" ref="X22:X31" si="3">+A22</f>
        <v>35</v>
      </c>
      <c r="Y22" s="242" t="str">
        <f>+VLOOKUP(X22,bd_lista!$A$3:$C$590,3,FALSE)</f>
        <v>Ministerio de Economía y Finanzas Públicas</v>
      </c>
      <c r="Z22" s="246">
        <f>+X22</f>
        <v>35</v>
      </c>
      <c r="AA22" s="246" t="str">
        <f>+Y22</f>
        <v>Ministerio de Economía y Finanzas Públicas</v>
      </c>
    </row>
    <row r="23" spans="1:27" ht="15" customHeight="1">
      <c r="A23" s="32">
        <v>35</v>
      </c>
      <c r="B23" s="389"/>
      <c r="C23" s="333" t="str">
        <f>+VLOOKUP(A23,bd_lista!$A$3:$C$590,3,FALSE)</f>
        <v>Ministerio de Economía y Finanzas Públicas</v>
      </c>
      <c r="D23" s="386"/>
      <c r="E23" s="333" t="s">
        <v>1305</v>
      </c>
      <c r="F23" s="245">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14768.320000000002</v>
      </c>
      <c r="G23" s="245">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5">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5">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5">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5">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5">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5">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5">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5">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5">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5">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5">
        <f t="shared" ca="1" si="0"/>
        <v>14768.320000000002</v>
      </c>
      <c r="S23" s="245">
        <f ca="1">+R22+R23</f>
        <v>14768.320000000002</v>
      </c>
      <c r="T23" s="245">
        <f ca="1">+S23</f>
        <v>14768.320000000002</v>
      </c>
      <c r="U23" s="244">
        <f t="shared" si="1"/>
        <v>2</v>
      </c>
      <c r="V23" s="333" t="str">
        <f>+VLOOKUP(A23,bd_lista!$A$3:$E$590,5,FALSE)</f>
        <v>Órgano Ejecutivo</v>
      </c>
      <c r="W23" s="384"/>
      <c r="X23" s="242">
        <f t="shared" si="3"/>
        <v>35</v>
      </c>
      <c r="Y23" s="242" t="str">
        <f>+VLOOKUP(X23,bd_lista!$A$3:$C$590,3,FALSE)</f>
        <v>Ministerio de Economía y Finanzas Públicas</v>
      </c>
      <c r="Z23" s="246"/>
      <c r="AA23" s="246"/>
    </row>
    <row r="24" spans="1:27" ht="15" customHeight="1">
      <c r="A24" s="251">
        <v>41</v>
      </c>
      <c r="B24" s="388">
        <f>+A24</f>
        <v>41</v>
      </c>
      <c r="C24" s="247" t="str">
        <f>+VLOOKUP(A24,bd_lista!$A$3:$C$590,3,FALSE)</f>
        <v>Ministerio de Desarrollo Productivo y Economía Plural</v>
      </c>
      <c r="D24" s="385" t="str">
        <f>+C24</f>
        <v>Ministerio de Desarrollo Productivo y Economía Plural</v>
      </c>
      <c r="E24" s="247" t="s">
        <v>1304</v>
      </c>
      <c r="F24" s="243">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3">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3">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3">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3">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3">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3">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3">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3">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3">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3">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3">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3">
        <f t="shared" ca="1" si="0"/>
        <v>0</v>
      </c>
      <c r="S24" s="243"/>
      <c r="T24" s="243">
        <f ca="1">+T25</f>
        <v>15098934.58</v>
      </c>
      <c r="U24" s="242">
        <f t="shared" si="1"/>
        <v>1</v>
      </c>
      <c r="V24" s="333" t="str">
        <f>+VLOOKUP(A24,bd_lista!$A$3:$E$590,5,FALSE)</f>
        <v>Órgano Ejecutivo</v>
      </c>
      <c r="W24" s="383" t="str">
        <f>+V24</f>
        <v>Órgano Ejecutivo</v>
      </c>
      <c r="X24" s="242">
        <f t="shared" si="3"/>
        <v>41</v>
      </c>
      <c r="Y24" s="242" t="str">
        <f>+VLOOKUP(X24,bd_lista!$A$3:$C$590,3,FALSE)</f>
        <v>Ministerio de Desarrollo Productivo y Economía Plural</v>
      </c>
      <c r="Z24" s="246">
        <f>+X24</f>
        <v>41</v>
      </c>
      <c r="AA24" s="246" t="str">
        <f>+Y24</f>
        <v>Ministerio de Desarrollo Productivo y Economía Plural</v>
      </c>
    </row>
    <row r="25" spans="1:27" ht="15" customHeight="1">
      <c r="A25" s="32">
        <v>41</v>
      </c>
      <c r="B25" s="389"/>
      <c r="C25" s="333" t="str">
        <f>+VLOOKUP(A25,bd_lista!$A$3:$C$590,3,FALSE)</f>
        <v>Ministerio de Desarrollo Productivo y Economía Plural</v>
      </c>
      <c r="D25" s="386"/>
      <c r="E25" s="333" t="s">
        <v>1305</v>
      </c>
      <c r="F25" s="245">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15098934.58</v>
      </c>
      <c r="G25" s="245">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5">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5">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5">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5">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5">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5">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5">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5">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5">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5">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5">
        <f t="shared" ca="1" si="0"/>
        <v>15098934.58</v>
      </c>
      <c r="S25" s="245">
        <f ca="1">+R24+R25</f>
        <v>15098934.58</v>
      </c>
      <c r="T25" s="245">
        <f ca="1">+S25</f>
        <v>15098934.58</v>
      </c>
      <c r="U25" s="244">
        <f t="shared" si="1"/>
        <v>2</v>
      </c>
      <c r="V25" s="333" t="str">
        <f>+VLOOKUP(A25,bd_lista!$A$3:$E$590,5,FALSE)</f>
        <v>Órgano Ejecutivo</v>
      </c>
      <c r="W25" s="384"/>
      <c r="X25" s="242">
        <f t="shared" si="3"/>
        <v>41</v>
      </c>
      <c r="Y25" s="242" t="str">
        <f>+VLOOKUP(X25,bd_lista!$A$3:$C$590,3,FALSE)</f>
        <v>Ministerio de Desarrollo Productivo y Economía Plural</v>
      </c>
      <c r="Z25" s="246"/>
      <c r="AA25" s="246"/>
    </row>
    <row r="26" spans="1:27" ht="15" customHeight="1">
      <c r="A26" s="251">
        <v>46</v>
      </c>
      <c r="B26" s="388">
        <f>+A26</f>
        <v>46</v>
      </c>
      <c r="C26" s="247" t="str">
        <f>+VLOOKUP(A26,bd_lista!$A$3:$C$590,3,FALSE)</f>
        <v>Ministerio de Salud y Deportes</v>
      </c>
      <c r="D26" s="385" t="str">
        <f>+C26</f>
        <v>Ministerio de Salud y Deportes</v>
      </c>
      <c r="E26" s="247" t="s">
        <v>1304</v>
      </c>
      <c r="F26" s="243">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159950.22999999998</v>
      </c>
      <c r="G26" s="243">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3">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3">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3">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3">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3">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3">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3">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3">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3">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3">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3">
        <f t="shared" ca="1" si="0"/>
        <v>159950.22999999998</v>
      </c>
      <c r="S26" s="243"/>
      <c r="T26" s="243">
        <f ca="1">+T27</f>
        <v>13017558.810000002</v>
      </c>
      <c r="U26" s="242">
        <f t="shared" si="1"/>
        <v>1</v>
      </c>
      <c r="V26" s="333" t="str">
        <f>+VLOOKUP(A26,bd_lista!$A$3:$E$590,5,FALSE)</f>
        <v>Órgano Ejecutivo</v>
      </c>
      <c r="W26" s="383" t="str">
        <f>+V26</f>
        <v>Órgano Ejecutivo</v>
      </c>
      <c r="X26" s="242">
        <f t="shared" si="3"/>
        <v>46</v>
      </c>
      <c r="Y26" s="242" t="str">
        <f>+VLOOKUP(X26,bd_lista!$A$3:$C$590,3,FALSE)</f>
        <v>Ministerio de Salud y Deportes</v>
      </c>
      <c r="Z26" s="246">
        <f>+X26</f>
        <v>46</v>
      </c>
      <c r="AA26" s="246" t="str">
        <f>+Y26</f>
        <v>Ministerio de Salud y Deportes</v>
      </c>
    </row>
    <row r="27" spans="1:27" ht="15" customHeight="1">
      <c r="A27" s="32">
        <v>46</v>
      </c>
      <c r="B27" s="389"/>
      <c r="C27" s="333" t="str">
        <f>+VLOOKUP(A27,bd_lista!$A$3:$C$590,3,FALSE)</f>
        <v>Ministerio de Salud y Deportes</v>
      </c>
      <c r="D27" s="386"/>
      <c r="E27" s="333" t="s">
        <v>1305</v>
      </c>
      <c r="F27" s="245">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12857608.580000002</v>
      </c>
      <c r="G27" s="245">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5">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5">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5">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5">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5">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5">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5">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5">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5">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5">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5">
        <f t="shared" ca="1" si="0"/>
        <v>12857608.580000002</v>
      </c>
      <c r="S27" s="245">
        <f ca="1">+R26+R27</f>
        <v>13017558.810000002</v>
      </c>
      <c r="T27" s="245">
        <f ca="1">+S27</f>
        <v>13017558.810000002</v>
      </c>
      <c r="U27" s="244">
        <f t="shared" si="1"/>
        <v>2</v>
      </c>
      <c r="V27" s="333" t="str">
        <f>+VLOOKUP(A27,bd_lista!$A$3:$E$590,5,FALSE)</f>
        <v>Órgano Ejecutivo</v>
      </c>
      <c r="W27" s="384"/>
      <c r="X27" s="242">
        <f t="shared" si="3"/>
        <v>46</v>
      </c>
      <c r="Y27" s="242" t="str">
        <f>+VLOOKUP(X27,bd_lista!$A$3:$C$590,3,FALSE)</f>
        <v>Ministerio de Salud y Deportes</v>
      </c>
      <c r="Z27" s="246"/>
      <c r="AA27" s="246"/>
    </row>
    <row r="28" spans="1:27" ht="15" customHeight="1">
      <c r="A28" s="251">
        <v>47</v>
      </c>
      <c r="B28" s="388">
        <f>+A28</f>
        <v>47</v>
      </c>
      <c r="C28" s="247" t="str">
        <f>+VLOOKUP(A28,bd_lista!$A$3:$C$590,3,FALSE)</f>
        <v>Ministerio de Desarrollo Rural y Tierras</v>
      </c>
      <c r="D28" s="385" t="str">
        <f>+C28</f>
        <v>Ministerio de Desarrollo Rural y Tierras</v>
      </c>
      <c r="E28" s="247" t="s">
        <v>1304</v>
      </c>
      <c r="F28" s="243">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3">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3">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3">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3">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3">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3">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3">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3">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3">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3">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3">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3">
        <f t="shared" ca="1" si="0"/>
        <v>0</v>
      </c>
      <c r="S28" s="243"/>
      <c r="T28" s="243">
        <f ca="1">+T29</f>
        <v>89111.09</v>
      </c>
      <c r="U28" s="242">
        <f t="shared" si="1"/>
        <v>1</v>
      </c>
      <c r="V28" s="333" t="str">
        <f>+VLOOKUP(A28,bd_lista!$A$3:$E$590,5,FALSE)</f>
        <v>Órgano Ejecutivo</v>
      </c>
      <c r="W28" s="383" t="str">
        <f>+V28</f>
        <v>Órgano Ejecutivo</v>
      </c>
      <c r="X28" s="242">
        <f t="shared" si="3"/>
        <v>47</v>
      </c>
      <c r="Y28" s="242" t="str">
        <f>+VLOOKUP(X28,bd_lista!$A$3:$C$590,3,FALSE)</f>
        <v>Ministerio de Desarrollo Rural y Tierras</v>
      </c>
      <c r="Z28" s="246">
        <f>+X28</f>
        <v>47</v>
      </c>
      <c r="AA28" s="246" t="str">
        <f>+Y28</f>
        <v>Ministerio de Desarrollo Rural y Tierras</v>
      </c>
    </row>
    <row r="29" spans="1:27" ht="15" customHeight="1">
      <c r="A29" s="32">
        <v>47</v>
      </c>
      <c r="B29" s="389"/>
      <c r="C29" s="333" t="str">
        <f>+VLOOKUP(A29,bd_lista!$A$3:$C$590,3,FALSE)</f>
        <v>Ministerio de Desarrollo Rural y Tierras</v>
      </c>
      <c r="D29" s="386"/>
      <c r="E29" s="333" t="s">
        <v>1305</v>
      </c>
      <c r="F29" s="245">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89111.09</v>
      </c>
      <c r="G29" s="245">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45">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0</v>
      </c>
      <c r="I29" s="245">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5">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5">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5">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5">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5">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5">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5">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5">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5">
        <f t="shared" ca="1" si="0"/>
        <v>89111.09</v>
      </c>
      <c r="S29" s="245">
        <f ca="1">+R28+R29</f>
        <v>89111.09</v>
      </c>
      <c r="T29" s="245">
        <f ca="1">+S29</f>
        <v>89111.09</v>
      </c>
      <c r="U29" s="244">
        <f t="shared" si="1"/>
        <v>2</v>
      </c>
      <c r="V29" s="333" t="str">
        <f>+VLOOKUP(A29,bd_lista!$A$3:$E$590,5,FALSE)</f>
        <v>Órgano Ejecutivo</v>
      </c>
      <c r="W29" s="384"/>
      <c r="X29" s="242">
        <f t="shared" si="3"/>
        <v>47</v>
      </c>
      <c r="Y29" s="242" t="str">
        <f>+VLOOKUP(X29,bd_lista!$A$3:$C$590,3,FALSE)</f>
        <v>Ministerio de Desarrollo Rural y Tierras</v>
      </c>
      <c r="Z29" s="246"/>
      <c r="AA29" s="246"/>
    </row>
    <row r="30" spans="1:27" ht="15" hidden="1" customHeight="1">
      <c r="A30" s="251">
        <v>48</v>
      </c>
      <c r="B30" s="388">
        <f>+A30</f>
        <v>48</v>
      </c>
      <c r="C30" s="247" t="e">
        <f>+VLOOKUP(A30,bd_lista!$A$3:$C$590,3,FALSE)</f>
        <v>#N/A</v>
      </c>
      <c r="D30" s="385" t="e">
        <f>+C30</f>
        <v>#N/A</v>
      </c>
      <c r="E30" s="247" t="s">
        <v>1304</v>
      </c>
      <c r="F30" s="243">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3">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3">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3">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3">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3">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3">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3">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3">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3">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3">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3">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3">
        <f t="shared" ca="1" si="0"/>
        <v>0</v>
      </c>
      <c r="S30" s="243"/>
      <c r="T30" s="243">
        <f ca="1">+T31</f>
        <v>0</v>
      </c>
      <c r="U30" s="242">
        <f t="shared" si="1"/>
        <v>1</v>
      </c>
      <c r="V30" s="333" t="e">
        <f>+VLOOKUP(A30,bd_lista!$A$3:$E$590,5,FALSE)</f>
        <v>#N/A</v>
      </c>
      <c r="W30" s="383" t="e">
        <f>+V30</f>
        <v>#N/A</v>
      </c>
      <c r="X30" s="242">
        <f t="shared" si="3"/>
        <v>48</v>
      </c>
      <c r="Y30" s="242" t="e">
        <f>+VLOOKUP(X30,bd_lista!$A$3:$C$590,3,FALSE)</f>
        <v>#N/A</v>
      </c>
      <c r="Z30" s="246">
        <f>+X30</f>
        <v>48</v>
      </c>
      <c r="AA30" s="247" t="e">
        <f>+Y30</f>
        <v>#N/A</v>
      </c>
    </row>
    <row r="31" spans="1:27" ht="15" hidden="1" customHeight="1">
      <c r="A31" s="32">
        <v>48</v>
      </c>
      <c r="B31" s="389"/>
      <c r="C31" s="333" t="e">
        <f>+VLOOKUP(A31,bd_lista!$A$3:$C$590,3,FALSE)</f>
        <v>#N/A</v>
      </c>
      <c r="D31" s="386"/>
      <c r="E31" s="333" t="s">
        <v>1305</v>
      </c>
      <c r="F31" s="245">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5">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5">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5">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5">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5">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5">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5">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5">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5">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5">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5">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5">
        <f t="shared" ca="1" si="0"/>
        <v>0</v>
      </c>
      <c r="S31" s="245">
        <f ca="1">+R30+R31</f>
        <v>0</v>
      </c>
      <c r="T31" s="245">
        <f ca="1">+S31</f>
        <v>0</v>
      </c>
      <c r="U31" s="244">
        <f t="shared" si="1"/>
        <v>2</v>
      </c>
      <c r="V31" s="333" t="e">
        <f>+VLOOKUP(A31,bd_lista!$A$3:$E$590,5,FALSE)</f>
        <v>#N/A</v>
      </c>
      <c r="W31" s="384"/>
      <c r="X31" s="242">
        <f t="shared" si="3"/>
        <v>48</v>
      </c>
      <c r="Y31" s="242" t="e">
        <f>+VLOOKUP(X31,bd_lista!$A$3:$C$590,3,FALSE)</f>
        <v>#N/A</v>
      </c>
      <c r="Z31" s="246"/>
      <c r="AA31" s="247"/>
    </row>
    <row r="32" spans="1:27" ht="15" customHeight="1">
      <c r="A32" s="251">
        <v>53</v>
      </c>
      <c r="B32" s="388">
        <f>+A32</f>
        <v>53</v>
      </c>
      <c r="C32" s="247" t="str">
        <f>+VLOOKUP(A32,bd_lista!$A$3:$C$590,3,FALSE)</f>
        <v>Ministerio de Culturas, Descolonización y Despatriarcalización</v>
      </c>
      <c r="D32" s="385" t="str">
        <f>+C32</f>
        <v>Ministerio de Culturas, Descolonización y Despatriarcalización</v>
      </c>
      <c r="E32" s="247" t="s">
        <v>1304</v>
      </c>
      <c r="F32" s="243">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3">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3">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3">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3">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3">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3">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3">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3">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3">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3">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3">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3">
        <f t="shared" ca="1" si="0"/>
        <v>0</v>
      </c>
      <c r="S32" s="243"/>
      <c r="T32" s="243">
        <f ca="1">+T33</f>
        <v>114</v>
      </c>
      <c r="U32" s="242">
        <f t="shared" si="1"/>
        <v>1</v>
      </c>
      <c r="V32" s="333" t="str">
        <f>+VLOOKUP(A32,bd_lista!$A$3:$E$590,5,FALSE)</f>
        <v>Órgano Ejecutivo</v>
      </c>
      <c r="W32" s="383" t="str">
        <f>+V32</f>
        <v>Órgano Ejecutivo</v>
      </c>
      <c r="X32" s="242">
        <v>53</v>
      </c>
      <c r="Y32" s="242" t="str">
        <f>+VLOOKUP(X32,bd_lista!$A$3:$C$590,3,FALSE)</f>
        <v>Ministerio de Culturas, Descolonización y Despatriarcalización</v>
      </c>
      <c r="Z32" s="246">
        <f>+X32</f>
        <v>53</v>
      </c>
      <c r="AA32" s="246" t="str">
        <f>+Y32</f>
        <v>Ministerio de Culturas, Descolonización y Despatriarcalización</v>
      </c>
    </row>
    <row r="33" spans="1:27" ht="15" customHeight="1">
      <c r="A33" s="32">
        <v>53</v>
      </c>
      <c r="B33" s="389"/>
      <c r="C33" s="333" t="str">
        <f>+VLOOKUP(A33,bd_lista!$A$3:$C$590,3,FALSE)</f>
        <v>Ministerio de Culturas, Descolonización y Despatriarcalización</v>
      </c>
      <c r="D33" s="386"/>
      <c r="E33" s="333" t="s">
        <v>1305</v>
      </c>
      <c r="F33" s="245">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114</v>
      </c>
      <c r="G33" s="245">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5">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45">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5">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5">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5">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5">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5">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5">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5">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5">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5">
        <f t="shared" ca="1" si="0"/>
        <v>114</v>
      </c>
      <c r="S33" s="245">
        <f ca="1">+R32+R33</f>
        <v>114</v>
      </c>
      <c r="T33" s="245">
        <f ca="1">+S33</f>
        <v>114</v>
      </c>
      <c r="U33" s="244">
        <f t="shared" si="1"/>
        <v>2</v>
      </c>
      <c r="V33" s="333" t="str">
        <f>+VLOOKUP(A33,bd_lista!$A$3:$E$590,5,FALSE)</f>
        <v>Órgano Ejecutivo</v>
      </c>
      <c r="W33" s="384"/>
      <c r="X33" s="242">
        <v>53</v>
      </c>
      <c r="Y33" s="242" t="str">
        <f>+VLOOKUP(X33,bd_lista!$A$3:$C$590,3,FALSE)</f>
        <v>Ministerio de Culturas, Descolonización y Despatriarcalización</v>
      </c>
      <c r="Z33" s="246"/>
      <c r="AA33" s="246"/>
    </row>
    <row r="34" spans="1:27" ht="15" customHeight="1">
      <c r="A34" s="251">
        <v>66</v>
      </c>
      <c r="B34" s="388">
        <f>+A34</f>
        <v>66</v>
      </c>
      <c r="C34" s="247" t="str">
        <f>+VLOOKUP(A34,bd_lista!$A$3:$C$590,3,FALSE)</f>
        <v>Ministerio de Planificación del Desarrollo</v>
      </c>
      <c r="D34" s="385" t="str">
        <f>+C34</f>
        <v>Ministerio de Planificación del Desarrollo</v>
      </c>
      <c r="E34" s="247" t="s">
        <v>1304</v>
      </c>
      <c r="F34" s="243">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722182.65300000005</v>
      </c>
      <c r="G34" s="243">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3">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3">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3">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3">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3">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3">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3">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3">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3">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3">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3">
        <f t="shared" ca="1" si="0"/>
        <v>722182.65300000005</v>
      </c>
      <c r="S34" s="243"/>
      <c r="T34" s="243">
        <f ca="1">+T35</f>
        <v>2953993.673</v>
      </c>
      <c r="U34" s="242">
        <f t="shared" si="1"/>
        <v>1</v>
      </c>
      <c r="V34" s="333" t="str">
        <f>+VLOOKUP(A34,bd_lista!$A$3:$E$590,5,FALSE)</f>
        <v>Órgano Ejecutivo</v>
      </c>
      <c r="W34" s="383" t="str">
        <f>+V34</f>
        <v>Órgano Ejecutivo</v>
      </c>
      <c r="X34" s="242">
        <f t="shared" ref="X34:X41" si="4">+A34</f>
        <v>66</v>
      </c>
      <c r="Y34" s="242" t="str">
        <f>+VLOOKUP(X34,bd_lista!$A$3:$C$590,3,FALSE)</f>
        <v>Ministerio de Planificación del Desarrollo</v>
      </c>
      <c r="Z34" s="246">
        <f>+X34</f>
        <v>66</v>
      </c>
      <c r="AA34" s="246" t="str">
        <f>+Y34</f>
        <v>Ministerio de Planificación del Desarrollo</v>
      </c>
    </row>
    <row r="35" spans="1:27" ht="15" customHeight="1">
      <c r="A35" s="32">
        <v>66</v>
      </c>
      <c r="B35" s="389"/>
      <c r="C35" s="333" t="str">
        <f>+VLOOKUP(A35,bd_lista!$A$3:$C$590,3,FALSE)</f>
        <v>Ministerio de Planificación del Desarrollo</v>
      </c>
      <c r="D35" s="386"/>
      <c r="E35" s="333" t="s">
        <v>1305</v>
      </c>
      <c r="F35" s="245">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2231811.02</v>
      </c>
      <c r="G35" s="245">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5">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5">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5">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5">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5">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5">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5">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5">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5">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5">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5">
        <f t="shared" ca="1" si="0"/>
        <v>2231811.02</v>
      </c>
      <c r="S35" s="245">
        <f ca="1">+R34+R35</f>
        <v>2953993.673</v>
      </c>
      <c r="T35" s="245">
        <f ca="1">+S35</f>
        <v>2953993.673</v>
      </c>
      <c r="U35" s="244">
        <f t="shared" si="1"/>
        <v>2</v>
      </c>
      <c r="V35" s="333" t="str">
        <f>+VLOOKUP(A35,bd_lista!$A$3:$E$590,5,FALSE)</f>
        <v>Órgano Ejecutivo</v>
      </c>
      <c r="W35" s="384"/>
      <c r="X35" s="242">
        <f t="shared" si="4"/>
        <v>66</v>
      </c>
      <c r="Y35" s="242" t="str">
        <f>+VLOOKUP(X35,bd_lista!$A$3:$C$590,3,FALSE)</f>
        <v>Ministerio de Planificación del Desarrollo</v>
      </c>
      <c r="Z35" s="246"/>
      <c r="AA35" s="246"/>
    </row>
    <row r="36" spans="1:27" ht="15" customHeight="1">
      <c r="A36" s="251">
        <v>70</v>
      </c>
      <c r="B36" s="388">
        <f>+A36</f>
        <v>70</v>
      </c>
      <c r="C36" s="247" t="str">
        <f>+VLOOKUP(A36,bd_lista!$A$3:$C$590,3,FALSE)</f>
        <v>Ministerio de Trabajo, Empleo y Previsión Social</v>
      </c>
      <c r="D36" s="385" t="str">
        <f>+C36</f>
        <v>Ministerio de Trabajo, Empleo y Previsión Social</v>
      </c>
      <c r="E36" s="247" t="s">
        <v>1304</v>
      </c>
      <c r="F36" s="243">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3">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3">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3">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3">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3">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3">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3">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3">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3">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3">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3">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3">
        <f t="shared" ca="1" si="0"/>
        <v>0</v>
      </c>
      <c r="S36" s="243"/>
      <c r="T36" s="243">
        <f ca="1">+T37</f>
        <v>1230</v>
      </c>
      <c r="U36" s="242">
        <f t="shared" si="1"/>
        <v>1</v>
      </c>
      <c r="V36" s="333" t="str">
        <f>+VLOOKUP(A36,bd_lista!$A$3:$E$590,5,FALSE)</f>
        <v>Órgano Ejecutivo</v>
      </c>
      <c r="W36" s="383" t="str">
        <f>+V36</f>
        <v>Órgano Ejecutivo</v>
      </c>
      <c r="X36" s="242">
        <f t="shared" si="4"/>
        <v>70</v>
      </c>
      <c r="Y36" s="242" t="str">
        <f>+VLOOKUP(X36,bd_lista!$A$3:$C$590,3,FALSE)</f>
        <v>Ministerio de Trabajo, Empleo y Previsión Social</v>
      </c>
      <c r="Z36" s="246">
        <f>+X36</f>
        <v>70</v>
      </c>
      <c r="AA36" s="246" t="str">
        <f>+Y36</f>
        <v>Ministerio de Trabajo, Empleo y Previsión Social</v>
      </c>
    </row>
    <row r="37" spans="1:27" ht="15" customHeight="1">
      <c r="A37" s="32">
        <v>70</v>
      </c>
      <c r="B37" s="389"/>
      <c r="C37" s="333" t="str">
        <f>+VLOOKUP(A37,bd_lista!$A$3:$C$590,3,FALSE)</f>
        <v>Ministerio de Trabajo, Empleo y Previsión Social</v>
      </c>
      <c r="D37" s="386"/>
      <c r="E37" s="333" t="s">
        <v>1305</v>
      </c>
      <c r="F37" s="245">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1230</v>
      </c>
      <c r="G37" s="245">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5">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5">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5">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5">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5">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5">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5">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5">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5">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5">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5">
        <f t="shared" ca="1" si="0"/>
        <v>1230</v>
      </c>
      <c r="S37" s="245">
        <f ca="1">+R36+R37</f>
        <v>1230</v>
      </c>
      <c r="T37" s="245">
        <f ca="1">+S37</f>
        <v>1230</v>
      </c>
      <c r="U37" s="244">
        <f t="shared" si="1"/>
        <v>2</v>
      </c>
      <c r="V37" s="333" t="str">
        <f>+VLOOKUP(A37,bd_lista!$A$3:$E$590,5,FALSE)</f>
        <v>Órgano Ejecutivo</v>
      </c>
      <c r="W37" s="384"/>
      <c r="X37" s="242">
        <f t="shared" si="4"/>
        <v>70</v>
      </c>
      <c r="Y37" s="242" t="str">
        <f>+VLOOKUP(X37,bd_lista!$A$3:$C$590,3,FALSE)</f>
        <v>Ministerio de Trabajo, Empleo y Previsión Social</v>
      </c>
      <c r="Z37" s="246"/>
      <c r="AA37" s="246"/>
    </row>
    <row r="38" spans="1:27" ht="15" customHeight="1">
      <c r="A38" s="251">
        <v>76</v>
      </c>
      <c r="B38" s="388">
        <f>+A38</f>
        <v>76</v>
      </c>
      <c r="C38" s="247" t="str">
        <f>+VLOOKUP(A38,bd_lista!$A$3:$C$590,3,FALSE)</f>
        <v>Ministerio de Minería y Metalurgia</v>
      </c>
      <c r="D38" s="385" t="str">
        <f>+C38</f>
        <v>Ministerio de Minería y Metalurgia</v>
      </c>
      <c r="E38" s="247" t="s">
        <v>1304</v>
      </c>
      <c r="F38" s="243">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3">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3">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3">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3">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3">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3">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3">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3">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3">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3">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3">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3">
        <f t="shared" ca="1" si="0"/>
        <v>0</v>
      </c>
      <c r="S38" s="243"/>
      <c r="T38" s="243">
        <f ca="1">+T39</f>
        <v>3.84</v>
      </c>
      <c r="U38" s="242">
        <f t="shared" si="1"/>
        <v>1</v>
      </c>
      <c r="V38" s="333" t="str">
        <f>+VLOOKUP(A38,bd_lista!$A$3:$E$590,5,FALSE)</f>
        <v>Órgano Ejecutivo</v>
      </c>
      <c r="W38" s="383" t="str">
        <f>+V38</f>
        <v>Órgano Ejecutivo</v>
      </c>
      <c r="X38" s="242">
        <f t="shared" si="4"/>
        <v>76</v>
      </c>
      <c r="Y38" s="242" t="str">
        <f>+VLOOKUP(X38,bd_lista!$A$3:$C$590,3,FALSE)</f>
        <v>Ministerio de Minería y Metalurgia</v>
      </c>
      <c r="Z38" s="246">
        <f>+X38</f>
        <v>76</v>
      </c>
      <c r="AA38" s="246" t="str">
        <f>+Y38</f>
        <v>Ministerio de Minería y Metalurgia</v>
      </c>
    </row>
    <row r="39" spans="1:27" ht="15" customHeight="1">
      <c r="A39" s="32">
        <v>76</v>
      </c>
      <c r="B39" s="389"/>
      <c r="C39" s="333" t="str">
        <f>+VLOOKUP(A39,bd_lista!$A$3:$C$590,3,FALSE)</f>
        <v>Ministerio de Minería y Metalurgia</v>
      </c>
      <c r="D39" s="386"/>
      <c r="E39" s="333" t="s">
        <v>1305</v>
      </c>
      <c r="F39" s="245">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3.84</v>
      </c>
      <c r="G39" s="245">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5">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5">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5">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5">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5">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5">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5">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5">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5">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5">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5">
        <f t="shared" ca="1" si="0"/>
        <v>3.84</v>
      </c>
      <c r="S39" s="245">
        <f ca="1">+R38+R39</f>
        <v>3.84</v>
      </c>
      <c r="T39" s="245">
        <f ca="1">+S39</f>
        <v>3.84</v>
      </c>
      <c r="U39" s="244">
        <f t="shared" si="1"/>
        <v>2</v>
      </c>
      <c r="V39" s="333" t="str">
        <f>+VLOOKUP(A39,bd_lista!$A$3:$E$590,5,FALSE)</f>
        <v>Órgano Ejecutivo</v>
      </c>
      <c r="W39" s="384"/>
      <c r="X39" s="242">
        <f t="shared" si="4"/>
        <v>76</v>
      </c>
      <c r="Y39" s="242" t="str">
        <f>+VLOOKUP(X39,bd_lista!$A$3:$C$590,3,FALSE)</f>
        <v>Ministerio de Minería y Metalurgia</v>
      </c>
      <c r="Z39" s="246"/>
      <c r="AA39" s="246"/>
    </row>
    <row r="40" spans="1:27" ht="15" customHeight="1">
      <c r="A40" s="251">
        <v>78</v>
      </c>
      <c r="B40" s="388">
        <f>+A40</f>
        <v>78</v>
      </c>
      <c r="C40" s="247" t="str">
        <f>+VLOOKUP(A40,bd_lista!$A$3:$C$590,3,FALSE)</f>
        <v>Ministerio de Hidrocarburos y Energías</v>
      </c>
      <c r="D40" s="385" t="str">
        <f>+C40</f>
        <v>Ministerio de Hidrocarburos y Energías</v>
      </c>
      <c r="E40" s="247" t="s">
        <v>1304</v>
      </c>
      <c r="F40" s="243">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3">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3">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3">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3">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3">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3">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3">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3">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3">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3">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3">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3">
        <f t="shared" ca="1" si="0"/>
        <v>0</v>
      </c>
      <c r="S40" s="243"/>
      <c r="T40" s="243">
        <f ca="1">+T41</f>
        <v>13605537.829999998</v>
      </c>
      <c r="U40" s="242">
        <f t="shared" si="1"/>
        <v>1</v>
      </c>
      <c r="V40" s="333" t="str">
        <f>+VLOOKUP(A40,bd_lista!$A$3:$E$590,5,FALSE)</f>
        <v>Órgano Ejecutivo</v>
      </c>
      <c r="W40" s="383" t="str">
        <f>+V40</f>
        <v>Órgano Ejecutivo</v>
      </c>
      <c r="X40" s="242">
        <f t="shared" si="4"/>
        <v>78</v>
      </c>
      <c r="Y40" s="242" t="str">
        <f>+VLOOKUP(X40,bd_lista!$A$3:$C$590,3,FALSE)</f>
        <v>Ministerio de Hidrocarburos y Energías</v>
      </c>
      <c r="Z40" s="246">
        <f>+X40</f>
        <v>78</v>
      </c>
      <c r="AA40" s="246" t="str">
        <f>+Y40</f>
        <v>Ministerio de Hidrocarburos y Energías</v>
      </c>
    </row>
    <row r="41" spans="1:27" ht="15" customHeight="1">
      <c r="A41" s="32">
        <v>78</v>
      </c>
      <c r="B41" s="389"/>
      <c r="C41" s="333" t="str">
        <f>+VLOOKUP(A41,bd_lista!$A$3:$C$590,3,FALSE)</f>
        <v>Ministerio de Hidrocarburos y Energías</v>
      </c>
      <c r="D41" s="386"/>
      <c r="E41" s="333" t="s">
        <v>1305</v>
      </c>
      <c r="F41" s="245">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13605537.829999998</v>
      </c>
      <c r="G41" s="245">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5">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5">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5">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5">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5">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5">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5">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5">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5">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5">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5">
        <f t="shared" ca="1" si="0"/>
        <v>13605537.829999998</v>
      </c>
      <c r="S41" s="245">
        <f ca="1">+R40+R41</f>
        <v>13605537.829999998</v>
      </c>
      <c r="T41" s="245">
        <f ca="1">+S41</f>
        <v>13605537.829999998</v>
      </c>
      <c r="U41" s="244">
        <f t="shared" si="1"/>
        <v>2</v>
      </c>
      <c r="V41" s="333" t="str">
        <f>+VLOOKUP(A41,bd_lista!$A$3:$E$590,5,FALSE)</f>
        <v>Órgano Ejecutivo</v>
      </c>
      <c r="W41" s="384"/>
      <c r="X41" s="242">
        <f t="shared" si="4"/>
        <v>78</v>
      </c>
      <c r="Y41" s="242" t="str">
        <f>+VLOOKUP(X41,bd_lista!$A$3:$C$590,3,FALSE)</f>
        <v>Ministerio de Hidrocarburos y Energías</v>
      </c>
      <c r="Z41" s="246"/>
      <c r="AA41" s="246"/>
    </row>
    <row r="42" spans="1:27" ht="15" customHeight="1">
      <c r="A42" s="251">
        <v>81</v>
      </c>
      <c r="B42" s="388">
        <f>+A42</f>
        <v>81</v>
      </c>
      <c r="C42" s="247" t="str">
        <f>+VLOOKUP(A42,bd_lista!$A$3:$C$590,3,FALSE)</f>
        <v>Ministerio de Obras Públicas, Servicios y Vivienda</v>
      </c>
      <c r="D42" s="385" t="str">
        <f>+C42</f>
        <v>Ministerio de Obras Públicas, Servicios y Vivienda</v>
      </c>
      <c r="E42" s="247" t="s">
        <v>1304</v>
      </c>
      <c r="F42" s="243">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3">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3">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3">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3">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3">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3">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3">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3">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3">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3">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3">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3">
        <f t="shared" ca="1" si="0"/>
        <v>0</v>
      </c>
      <c r="S42" s="243"/>
      <c r="T42" s="243">
        <f ca="1">+T43</f>
        <v>63996.52</v>
      </c>
      <c r="U42" s="242">
        <f t="shared" si="1"/>
        <v>1</v>
      </c>
      <c r="V42" s="333" t="str">
        <f>+VLOOKUP(A42,bd_lista!$A$3:$E$590,5,FALSE)</f>
        <v>Órgano Ejecutivo</v>
      </c>
      <c r="W42" s="383" t="str">
        <f>+V42</f>
        <v>Órgano Ejecutivo</v>
      </c>
      <c r="X42" s="242">
        <v>81</v>
      </c>
      <c r="Y42" s="242" t="str">
        <f>+VLOOKUP(X42,bd_lista!$A$3:$C$590,3,FALSE)</f>
        <v>Ministerio de Obras Públicas, Servicios y Vivienda</v>
      </c>
      <c r="Z42" s="246">
        <f>+X42</f>
        <v>81</v>
      </c>
      <c r="AA42" s="246" t="str">
        <f>+Y42</f>
        <v>Ministerio de Obras Públicas, Servicios y Vivienda</v>
      </c>
    </row>
    <row r="43" spans="1:27" ht="15" customHeight="1">
      <c r="A43" s="32">
        <v>81</v>
      </c>
      <c r="B43" s="389"/>
      <c r="C43" s="333" t="str">
        <f>+VLOOKUP(A43,bd_lista!$A$3:$C$590,3,FALSE)</f>
        <v>Ministerio de Obras Públicas, Servicios y Vivienda</v>
      </c>
      <c r="D43" s="386"/>
      <c r="E43" s="333" t="s">
        <v>1305</v>
      </c>
      <c r="F43" s="245">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63996.52</v>
      </c>
      <c r="G43" s="245">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5">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5">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5">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5">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5">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5">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5">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5">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5">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5">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5">
        <f t="shared" ca="1" si="0"/>
        <v>63996.52</v>
      </c>
      <c r="S43" s="245">
        <f ca="1">+R42+R43</f>
        <v>63996.52</v>
      </c>
      <c r="T43" s="245">
        <f ca="1">+S43</f>
        <v>63996.52</v>
      </c>
      <c r="U43" s="244">
        <f t="shared" si="1"/>
        <v>2</v>
      </c>
      <c r="V43" s="333" t="str">
        <f>+VLOOKUP(A43,bd_lista!$A$3:$E$590,5,FALSE)</f>
        <v>Órgano Ejecutivo</v>
      </c>
      <c r="W43" s="384"/>
      <c r="X43" s="242">
        <v>81</v>
      </c>
      <c r="Y43" s="242" t="str">
        <f>+VLOOKUP(X43,bd_lista!$A$3:$C$590,3,FALSE)</f>
        <v>Ministerio de Obras Públicas, Servicios y Vivienda</v>
      </c>
      <c r="Z43" s="246"/>
      <c r="AA43" s="246"/>
    </row>
    <row r="44" spans="1:27" ht="15" hidden="1" customHeight="1">
      <c r="A44" s="251">
        <v>85</v>
      </c>
      <c r="B44" s="388">
        <f>+A44</f>
        <v>85</v>
      </c>
      <c r="C44" s="247" t="e">
        <f>+VLOOKUP(A44,bd_lista!$A$3:$C$590,3,FALSE)</f>
        <v>#N/A</v>
      </c>
      <c r="D44" s="385" t="e">
        <f>+C44</f>
        <v>#N/A</v>
      </c>
      <c r="E44" s="247" t="s">
        <v>1304</v>
      </c>
      <c r="F44" s="243">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3">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3">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3">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3">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3">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3">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3">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3">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3">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3">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3">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3">
        <f t="shared" ca="1" si="0"/>
        <v>0</v>
      </c>
      <c r="S44" s="243"/>
      <c r="T44" s="243">
        <f ca="1">+T45</f>
        <v>0</v>
      </c>
      <c r="U44" s="242">
        <f t="shared" si="1"/>
        <v>1</v>
      </c>
      <c r="V44" s="333" t="e">
        <f>+VLOOKUP(A44,bd_lista!$A$3:$E$590,5,FALSE)</f>
        <v>#N/A</v>
      </c>
      <c r="W44" s="383" t="e">
        <f>+V44</f>
        <v>#N/A</v>
      </c>
      <c r="X44" s="242">
        <v>78</v>
      </c>
      <c r="Y44" s="242" t="str">
        <f>+VLOOKUP(X44,bd_lista!$A$3:$C$590,3,FALSE)</f>
        <v>Ministerio de Hidrocarburos y Energías</v>
      </c>
      <c r="Z44" s="246">
        <f>+X44</f>
        <v>78</v>
      </c>
      <c r="AA44" s="247" t="str">
        <f>+Y44</f>
        <v>Ministerio de Hidrocarburos y Energías</v>
      </c>
    </row>
    <row r="45" spans="1:27" ht="15" hidden="1" customHeight="1">
      <c r="A45" s="32">
        <v>85</v>
      </c>
      <c r="B45" s="389"/>
      <c r="C45" s="333" t="e">
        <f>+VLOOKUP(A45,bd_lista!$A$3:$C$590,3,FALSE)</f>
        <v>#N/A</v>
      </c>
      <c r="D45" s="386"/>
      <c r="E45" s="333" t="s">
        <v>1305</v>
      </c>
      <c r="F45" s="245">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5">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5">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5">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5">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5">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5">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5">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5">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5">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5">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5">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5">
        <f t="shared" ca="1" si="0"/>
        <v>0</v>
      </c>
      <c r="S45" s="245">
        <f ca="1">+R44+R45</f>
        <v>0</v>
      </c>
      <c r="T45" s="245">
        <f ca="1">+S45</f>
        <v>0</v>
      </c>
      <c r="U45" s="244">
        <f t="shared" si="1"/>
        <v>2</v>
      </c>
      <c r="V45" s="333" t="e">
        <f>+VLOOKUP(A45,bd_lista!$A$3:$E$590,5,FALSE)</f>
        <v>#N/A</v>
      </c>
      <c r="W45" s="384"/>
      <c r="X45" s="242">
        <v>78</v>
      </c>
      <c r="Y45" s="242" t="str">
        <f>+VLOOKUP(X45,bd_lista!$A$3:$C$590,3,FALSE)</f>
        <v>Ministerio de Hidrocarburos y Energías</v>
      </c>
      <c r="Z45" s="246"/>
      <c r="AA45" s="247"/>
    </row>
    <row r="46" spans="1:27" ht="15" customHeight="1">
      <c r="A46" s="251">
        <v>86</v>
      </c>
      <c r="B46" s="388">
        <f>+A46</f>
        <v>86</v>
      </c>
      <c r="C46" s="247" t="str">
        <f>+VLOOKUP(A46,bd_lista!$A$3:$C$590,3,FALSE)</f>
        <v>Ministerio de Medio Ambiente y Agua</v>
      </c>
      <c r="D46" s="385" t="str">
        <f>+C46</f>
        <v>Ministerio de Medio Ambiente y Agua</v>
      </c>
      <c r="E46" s="247" t="s">
        <v>1304</v>
      </c>
      <c r="F46" s="243">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27293349.793200001</v>
      </c>
      <c r="G46" s="243">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3">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3">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3">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3">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3">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3">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3">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3">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3">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3">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3">
        <f t="shared" ca="1" si="0"/>
        <v>27293349.793200001</v>
      </c>
      <c r="S46" s="243"/>
      <c r="T46" s="243">
        <f ca="1">+T47</f>
        <v>56710399.6932</v>
      </c>
      <c r="U46" s="242">
        <f t="shared" si="1"/>
        <v>1</v>
      </c>
      <c r="V46" s="333" t="str">
        <f>+VLOOKUP(A46,bd_lista!$A$3:$E$590,5,FALSE)</f>
        <v>Órgano Ejecutivo</v>
      </c>
      <c r="W46" s="383" t="str">
        <f>+V46</f>
        <v>Órgano Ejecutivo</v>
      </c>
      <c r="X46" s="242">
        <f>+A46</f>
        <v>86</v>
      </c>
      <c r="Y46" s="242" t="str">
        <f>+VLOOKUP(X46,bd_lista!$A$3:$C$590,3,FALSE)</f>
        <v>Ministerio de Medio Ambiente y Agua</v>
      </c>
      <c r="Z46" s="246">
        <f>+X46</f>
        <v>86</v>
      </c>
      <c r="AA46" s="380" t="str">
        <f>+Y46</f>
        <v>Ministerio de Medio Ambiente y Agua</v>
      </c>
    </row>
    <row r="47" spans="1:27" ht="15" customHeight="1">
      <c r="A47" s="32">
        <v>86</v>
      </c>
      <c r="B47" s="389"/>
      <c r="C47" s="333" t="str">
        <f>+VLOOKUP(A47,bd_lista!$A$3:$C$590,3,FALSE)</f>
        <v>Ministerio de Medio Ambiente y Agua</v>
      </c>
      <c r="D47" s="386"/>
      <c r="E47" s="333" t="s">
        <v>1305</v>
      </c>
      <c r="F47" s="245">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29417049.899999999</v>
      </c>
      <c r="G47" s="245">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5">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5">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5">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5">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5">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5">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5">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5">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5">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5">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5">
        <f t="shared" ca="1" si="0"/>
        <v>29417049.899999999</v>
      </c>
      <c r="S47" s="245">
        <f ca="1">+R46+R47</f>
        <v>56710399.6932</v>
      </c>
      <c r="T47" s="245">
        <f ca="1">+S47</f>
        <v>56710399.6932</v>
      </c>
      <c r="U47" s="244">
        <f t="shared" si="1"/>
        <v>2</v>
      </c>
      <c r="V47" s="333" t="str">
        <f>+VLOOKUP(A47,bd_lista!$A$3:$E$590,5,FALSE)</f>
        <v>Órgano Ejecutivo</v>
      </c>
      <c r="W47" s="384"/>
      <c r="X47" s="242">
        <f>+A47</f>
        <v>86</v>
      </c>
      <c r="Y47" s="242" t="str">
        <f>+VLOOKUP(X47,bd_lista!$A$3:$C$590,3,FALSE)</f>
        <v>Ministerio de Medio Ambiente y Agua</v>
      </c>
      <c r="Z47" s="292"/>
      <c r="AA47" s="321"/>
    </row>
    <row r="48" spans="1:27" ht="15" hidden="1" customHeight="1">
      <c r="A48" s="251">
        <v>87</v>
      </c>
      <c r="B48" s="388">
        <f>+A48</f>
        <v>87</v>
      </c>
      <c r="C48" s="247" t="e">
        <f>+VLOOKUP(A48,bd_lista!$A$3:$C$590,3,FALSE)</f>
        <v>#N/A</v>
      </c>
      <c r="D48" s="385" t="e">
        <f>+C48</f>
        <v>#N/A</v>
      </c>
      <c r="E48" s="247" t="s">
        <v>1304</v>
      </c>
      <c r="F48" s="243">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3">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3">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3">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3">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3">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3">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3">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3">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3">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3">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3">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3">
        <f t="shared" ca="1" si="0"/>
        <v>0</v>
      </c>
      <c r="S48" s="243"/>
      <c r="T48" s="243">
        <f ca="1">+T49</f>
        <v>0</v>
      </c>
      <c r="U48" s="242">
        <f t="shared" si="1"/>
        <v>1</v>
      </c>
      <c r="V48" s="333" t="e">
        <f>+VLOOKUP(A48,bd_lista!$A$3:$E$590,5,FALSE)</f>
        <v>#N/A</v>
      </c>
      <c r="W48" s="383" t="e">
        <f>+V48</f>
        <v>#N/A</v>
      </c>
      <c r="X48" s="242">
        <v>25</v>
      </c>
      <c r="Y48" s="242" t="str">
        <f>+VLOOKUP(X48,bd_lista!$A$3:$C$590,3,FALSE)</f>
        <v>Ministerio de la Presidencia</v>
      </c>
      <c r="Z48" s="294">
        <f>+X48</f>
        <v>25</v>
      </c>
      <c r="AA48" s="295" t="str">
        <f>+Y48</f>
        <v>Ministerio de la Presidencia</v>
      </c>
    </row>
    <row r="49" spans="1:27" ht="15" hidden="1" customHeight="1">
      <c r="A49" s="32">
        <v>87</v>
      </c>
      <c r="B49" s="389"/>
      <c r="C49" s="333" t="e">
        <f>+VLOOKUP(A49,bd_lista!$A$3:$C$590,3,FALSE)</f>
        <v>#N/A</v>
      </c>
      <c r="D49" s="386"/>
      <c r="E49" s="333" t="s">
        <v>1305</v>
      </c>
      <c r="F49" s="245">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5">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5">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45">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45">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45">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5">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5">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5">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5">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5">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5">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5">
        <f t="shared" ca="1" si="0"/>
        <v>0</v>
      </c>
      <c r="S49" s="245">
        <f ca="1">+R48+R49</f>
        <v>0</v>
      </c>
      <c r="T49" s="245">
        <f ca="1">+S49</f>
        <v>0</v>
      </c>
      <c r="U49" s="244">
        <f t="shared" si="1"/>
        <v>2</v>
      </c>
      <c r="V49" s="333" t="e">
        <f>+VLOOKUP(A49,bd_lista!$A$3:$E$590,5,FALSE)</f>
        <v>#N/A</v>
      </c>
      <c r="W49" s="384"/>
      <c r="X49" s="242">
        <v>25</v>
      </c>
      <c r="Y49" s="242" t="str">
        <f>+VLOOKUP(X49,bd_lista!$A$3:$C$590,3,FALSE)</f>
        <v>Ministerio de la Presidencia</v>
      </c>
      <c r="Z49" s="292"/>
      <c r="AA49" s="293"/>
    </row>
    <row r="50" spans="1:27" ht="15" hidden="1" customHeight="1">
      <c r="A50" s="251">
        <v>108</v>
      </c>
      <c r="B50" s="388">
        <f>+A50</f>
        <v>108</v>
      </c>
      <c r="C50" s="247" t="str">
        <f>+VLOOKUP(A50,bd_lista!$A$3:$C$590,3,FALSE)</f>
        <v>Orquesta Sinfónica Nacional</v>
      </c>
      <c r="D50" s="385" t="str">
        <f>+C50</f>
        <v>Orquesta Sinfónica Nacional</v>
      </c>
      <c r="E50" s="247" t="s">
        <v>1304</v>
      </c>
      <c r="F50" s="243">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3">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3">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3">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3">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3">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3">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3">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3">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3">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3">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3">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3">
        <f t="shared" ca="1" si="0"/>
        <v>0</v>
      </c>
      <c r="S50" s="268"/>
      <c r="T50" s="243">
        <f ca="1">+T51</f>
        <v>0</v>
      </c>
      <c r="U50" s="242">
        <f t="shared" si="1"/>
        <v>1</v>
      </c>
      <c r="V50" s="333" t="str">
        <f>+VLOOKUP(A50,bd_lista!$A$3:$E$590,5,FALSE)</f>
        <v>Instituciones Descentralizadas</v>
      </c>
      <c r="W50" s="383" t="str">
        <f>+V50</f>
        <v>Instituciones Descentralizadas</v>
      </c>
      <c r="X50" s="242">
        <v>53</v>
      </c>
      <c r="Y50" s="242" t="str">
        <f>+VLOOKUP(X50,bd_lista!$A$3:$C$590,3,FALSE)</f>
        <v>Ministerio de Culturas, Descolonización y Despatriarcalización</v>
      </c>
      <c r="Z50" s="294">
        <f>+X50</f>
        <v>53</v>
      </c>
      <c r="AA50" s="319" t="str">
        <f>+Y50</f>
        <v>Ministerio de Culturas, Descolonización y Despatriarcalización</v>
      </c>
    </row>
    <row r="51" spans="1:27" ht="15" hidden="1" customHeight="1">
      <c r="A51" s="32">
        <v>108</v>
      </c>
      <c r="B51" s="389"/>
      <c r="C51" s="333" t="str">
        <f>+VLOOKUP(A51,bd_lista!$A$3:$C$590,3,FALSE)</f>
        <v>Orquesta Sinfónica Nacional</v>
      </c>
      <c r="D51" s="386"/>
      <c r="E51" s="333" t="s">
        <v>1305</v>
      </c>
      <c r="F51" s="245">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45">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45">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5">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v>
      </c>
      <c r="J51" s="245">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5">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5">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5">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5">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5">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5">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5">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5">
        <f t="shared" ca="1" si="0"/>
        <v>0</v>
      </c>
      <c r="S51" s="245">
        <f ca="1">+R50+R51</f>
        <v>0</v>
      </c>
      <c r="T51" s="245">
        <f ca="1">+S51</f>
        <v>0</v>
      </c>
      <c r="U51" s="244">
        <f t="shared" si="1"/>
        <v>2</v>
      </c>
      <c r="V51" s="333" t="str">
        <f>+VLOOKUP(A51,bd_lista!$A$3:$E$590,5,FALSE)</f>
        <v>Instituciones Descentralizadas</v>
      </c>
      <c r="W51" s="384"/>
      <c r="X51" s="242">
        <v>53</v>
      </c>
      <c r="Y51" s="242" t="str">
        <f>+VLOOKUP(X51,bd_lista!$A$3:$C$590,3,FALSE)</f>
        <v>Ministerio de Culturas, Descolonización y Despatriarcalización</v>
      </c>
      <c r="Z51" s="292"/>
      <c r="AA51" s="321"/>
    </row>
    <row r="52" spans="1:27" ht="15" customHeight="1">
      <c r="A52" s="251">
        <v>109</v>
      </c>
      <c r="B52" s="388">
        <f>+A52</f>
        <v>109</v>
      </c>
      <c r="C52" s="247" t="str">
        <f>+VLOOKUP(A52,bd_lista!$A$3:$C$590,3,FALSE)</f>
        <v>Conservatorio Plurinacional de Musica</v>
      </c>
      <c r="D52" s="385" t="str">
        <f>+C52</f>
        <v>Conservatorio Plurinacional de Musica</v>
      </c>
      <c r="E52" s="247" t="s">
        <v>1304</v>
      </c>
      <c r="F52" s="243">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3">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3">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3">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3">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3">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3">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3">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3">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3">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3">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3">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3">
        <f t="shared" ca="1" si="0"/>
        <v>0</v>
      </c>
      <c r="S52" s="243"/>
      <c r="T52" s="243">
        <f ca="1">+T53</f>
        <v>623099.1</v>
      </c>
      <c r="U52" s="242">
        <f t="shared" si="1"/>
        <v>1</v>
      </c>
      <c r="V52" s="333" t="str">
        <f>+VLOOKUP(A52,bd_lista!$A$3:$E$590,5,FALSE)</f>
        <v>Instituciones Descentralizadas</v>
      </c>
      <c r="W52" s="383" t="str">
        <f>+V52</f>
        <v>Instituciones Descentralizadas</v>
      </c>
      <c r="X52" s="242">
        <f>+VLOOKUP(A52,[3]Sheet1!$A$13:$D$744,4,FALSE)</f>
        <v>16</v>
      </c>
      <c r="Y52" s="242" t="str">
        <f>+VLOOKUP(X52,bd_lista!$A$3:$C$590,3,FALSE)</f>
        <v>Ministerio de Educación</v>
      </c>
      <c r="Z52" s="294">
        <f>+X52</f>
        <v>16</v>
      </c>
      <c r="AA52" s="319" t="str">
        <f>+Y52</f>
        <v>Ministerio de Educación</v>
      </c>
    </row>
    <row r="53" spans="1:27" ht="15" customHeight="1">
      <c r="A53" s="32">
        <v>109</v>
      </c>
      <c r="B53" s="389"/>
      <c r="C53" s="333" t="str">
        <f>+VLOOKUP(A53,bd_lista!$A$3:$C$590,3,FALSE)</f>
        <v>Conservatorio Plurinacional de Musica</v>
      </c>
      <c r="D53" s="386"/>
      <c r="E53" s="333" t="s">
        <v>1305</v>
      </c>
      <c r="F53" s="245">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623099.1</v>
      </c>
      <c r="G53" s="245">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5">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5">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5">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5">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5">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5">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5">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5">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5">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5">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5">
        <f t="shared" ca="1" si="0"/>
        <v>623099.1</v>
      </c>
      <c r="S53" s="245">
        <f ca="1">+R52+R53</f>
        <v>623099.1</v>
      </c>
      <c r="T53" s="245">
        <f ca="1">+S53</f>
        <v>623099.1</v>
      </c>
      <c r="U53" s="244">
        <f t="shared" si="1"/>
        <v>2</v>
      </c>
      <c r="V53" s="333" t="str">
        <f>+VLOOKUP(A53,bd_lista!$A$3:$E$590,5,FALSE)</f>
        <v>Instituciones Descentralizadas</v>
      </c>
      <c r="W53" s="384"/>
      <c r="X53" s="242">
        <f>+VLOOKUP(A53,[3]Sheet1!$A$13:$D$744,4,FALSE)</f>
        <v>16</v>
      </c>
      <c r="Y53" s="242" t="str">
        <f>+VLOOKUP(X53,bd_lista!$A$3:$C$590,3,FALSE)</f>
        <v>Ministerio de Educación</v>
      </c>
      <c r="Z53" s="292"/>
      <c r="AA53" s="321"/>
    </row>
    <row r="54" spans="1:27" customFormat="1" ht="15" hidden="1" customHeight="1">
      <c r="A54" s="251">
        <v>111</v>
      </c>
      <c r="B54" s="388">
        <f>+A54</f>
        <v>111</v>
      </c>
      <c r="C54" s="247" t="str">
        <f>+VLOOKUP(A54,bd_lista!$A$3:$C$590,3,FALSE)</f>
        <v>Instituto Boliviano de la Ceguera</v>
      </c>
      <c r="D54" s="385" t="str">
        <f>+C54</f>
        <v>Instituto Boliviano de la Ceguera</v>
      </c>
      <c r="E54" s="247" t="s">
        <v>1304</v>
      </c>
      <c r="F54" s="243">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3">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3">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3">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3">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3">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3">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3">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3">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3">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3">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3">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3">
        <f t="shared" ca="1" si="0"/>
        <v>0</v>
      </c>
      <c r="S54" s="243"/>
      <c r="T54" s="243">
        <f ca="1">+T55</f>
        <v>0</v>
      </c>
      <c r="U54" s="242">
        <f t="shared" si="1"/>
        <v>1</v>
      </c>
      <c r="V54" s="333" t="str">
        <f>+VLOOKUP(A54,bd_lista!$A$3:$E$590,5,FALSE)</f>
        <v>Instituciones Descentralizadas</v>
      </c>
      <c r="W54" s="383" t="str">
        <f>+V54</f>
        <v>Instituciones Descentralizadas</v>
      </c>
      <c r="X54" s="242">
        <f>+VLOOKUP(A54,[3]Sheet1!$A$13:$D$744,4,FALSE)</f>
        <v>46</v>
      </c>
      <c r="Y54" s="242" t="str">
        <f>+VLOOKUP(X54,bd_lista!$A$3:$C$590,3,FALSE)</f>
        <v>Ministerio de Salud y Deportes</v>
      </c>
      <c r="Z54" s="294">
        <f>+X54</f>
        <v>46</v>
      </c>
      <c r="AA54" s="295" t="str">
        <f>+Y54</f>
        <v>Ministerio de Salud y Deportes</v>
      </c>
    </row>
    <row r="55" spans="1:27" customFormat="1" ht="15" hidden="1" customHeight="1">
      <c r="A55" s="32">
        <v>111</v>
      </c>
      <c r="B55" s="389"/>
      <c r="C55" s="333" t="str">
        <f>+VLOOKUP(A55,bd_lista!$A$3:$C$590,3,FALSE)</f>
        <v>Instituto Boliviano de la Ceguera</v>
      </c>
      <c r="D55" s="386"/>
      <c r="E55" s="333" t="s">
        <v>1305</v>
      </c>
      <c r="F55" s="245">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5">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5">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5">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5">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5">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5">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5">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5">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5">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5">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5">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5">
        <f t="shared" ca="1" si="0"/>
        <v>0</v>
      </c>
      <c r="S55" s="245">
        <f ca="1">+R54+R55</f>
        <v>0</v>
      </c>
      <c r="T55" s="245">
        <f ca="1">+S55</f>
        <v>0</v>
      </c>
      <c r="U55" s="244">
        <f t="shared" si="1"/>
        <v>2</v>
      </c>
      <c r="V55" s="333" t="str">
        <f>+VLOOKUP(A55,bd_lista!$A$3:$E$590,5,FALSE)</f>
        <v>Instituciones Descentralizadas</v>
      </c>
      <c r="W55" s="384"/>
      <c r="X55" s="242">
        <f>+VLOOKUP(A55,[3]Sheet1!$A$13:$D$744,4,FALSE)</f>
        <v>46</v>
      </c>
      <c r="Y55" s="242" t="str">
        <f>+VLOOKUP(X55,bd_lista!$A$3:$C$590,3,FALSE)</f>
        <v>Ministerio de Salud y Deportes</v>
      </c>
      <c r="Z55" s="292"/>
      <c r="AA55" s="293"/>
    </row>
    <row r="56" spans="1:27" customFormat="1" ht="15" hidden="1" customHeight="1">
      <c r="A56" s="32">
        <v>112</v>
      </c>
      <c r="B56" s="388">
        <f>+A56</f>
        <v>112</v>
      </c>
      <c r="C56" s="247" t="str">
        <f>+VLOOKUP(A56,bd_lista!$A$3:$C$590,3,FALSE)</f>
        <v>Comité Nacional de la Persona con Discapacidad</v>
      </c>
      <c r="D56" s="385" t="str">
        <f>+C56</f>
        <v>Comité Nacional de la Persona con Discapacidad</v>
      </c>
      <c r="E56" s="247" t="s">
        <v>1304</v>
      </c>
      <c r="F56" s="243">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3">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3">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3">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3">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3">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3">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3">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3">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3">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3">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3">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3">
        <f t="shared" ca="1" si="0"/>
        <v>0</v>
      </c>
      <c r="S56" s="243"/>
      <c r="T56" s="243">
        <f ca="1">+T57</f>
        <v>0</v>
      </c>
      <c r="U56" s="242">
        <f t="shared" si="1"/>
        <v>1</v>
      </c>
      <c r="V56" s="333" t="str">
        <f>+VLOOKUP(A56,bd_lista!$A$3:$E$590,5,FALSE)</f>
        <v>Instituciones Descentralizadas</v>
      </c>
      <c r="W56" s="383" t="str">
        <f>+V56</f>
        <v>Instituciones Descentralizadas</v>
      </c>
      <c r="X56" s="242">
        <f>+VLOOKUP(A56,[3]Sheet1!$A$13:$D$744,4,FALSE)</f>
        <v>30</v>
      </c>
      <c r="Y56" s="242" t="str">
        <f>+VLOOKUP(X56,bd_lista!$A$3:$C$590,3,FALSE)</f>
        <v>Ministerio de Justicia y Transparencia Institucional</v>
      </c>
      <c r="Z56" s="294">
        <f>+X56</f>
        <v>30</v>
      </c>
      <c r="AA56" s="295" t="str">
        <f>+Y56</f>
        <v>Ministerio de Justicia y Transparencia Institucional</v>
      </c>
    </row>
    <row r="57" spans="1:27" customFormat="1" ht="15" hidden="1" customHeight="1">
      <c r="A57" s="32">
        <v>112</v>
      </c>
      <c r="B57" s="389"/>
      <c r="C57" s="333" t="str">
        <f>+VLOOKUP(A57,bd_lista!$A$3:$C$590,3,FALSE)</f>
        <v>Comité Nacional de la Persona con Discapacidad</v>
      </c>
      <c r="D57" s="386"/>
      <c r="E57" s="333" t="s">
        <v>1305</v>
      </c>
      <c r="F57" s="245">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5">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5">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5">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5">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5">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5">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5">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5">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5">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5">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5">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5">
        <f t="shared" ca="1" si="0"/>
        <v>0</v>
      </c>
      <c r="S57" s="245">
        <f ca="1">+R56+R57</f>
        <v>0</v>
      </c>
      <c r="T57" s="245">
        <f ca="1">+S57</f>
        <v>0</v>
      </c>
      <c r="U57" s="244">
        <f t="shared" si="1"/>
        <v>2</v>
      </c>
      <c r="V57" s="333" t="str">
        <f>+VLOOKUP(A57,bd_lista!$A$3:$E$590,5,FALSE)</f>
        <v>Instituciones Descentralizadas</v>
      </c>
      <c r="W57" s="384"/>
      <c r="X57" s="242">
        <f>+VLOOKUP(A57,[3]Sheet1!$A$13:$D$744,4,FALSE)</f>
        <v>30</v>
      </c>
      <c r="Y57" s="242" t="str">
        <f>+VLOOKUP(X57,bd_lista!$A$3:$C$590,3,FALSE)</f>
        <v>Ministerio de Justicia y Transparencia Institucional</v>
      </c>
      <c r="Z57" s="292"/>
      <c r="AA57" s="293"/>
    </row>
    <row r="58" spans="1:27" customFormat="1" ht="15" customHeight="1">
      <c r="A58" s="32">
        <v>117</v>
      </c>
      <c r="B58" s="388">
        <f>+A58</f>
        <v>117</v>
      </c>
      <c r="C58" s="247" t="str">
        <f>+VLOOKUP(A58,bd_lista!$A$3:$C$590,3,FALSE)</f>
        <v>Dirección General de Aeronáutica Civil</v>
      </c>
      <c r="D58" s="385" t="str">
        <f>+C58</f>
        <v>Dirección General de Aeronáutica Civil</v>
      </c>
      <c r="E58" s="247" t="s">
        <v>1304</v>
      </c>
      <c r="F58" s="243">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2880</v>
      </c>
      <c r="G58" s="243">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43">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3">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3">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3">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3">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3">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3">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3">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3">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3">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3">
        <f t="shared" ca="1" si="0"/>
        <v>2880</v>
      </c>
      <c r="S58" s="243"/>
      <c r="T58" s="243">
        <f ca="1">+T59</f>
        <v>3411463.9000000004</v>
      </c>
      <c r="U58" s="242">
        <f t="shared" si="1"/>
        <v>1</v>
      </c>
      <c r="V58" s="333" t="str">
        <f>+VLOOKUP(A58,bd_lista!$A$3:$E$590,5,FALSE)</f>
        <v>Instituciones Descentralizadas</v>
      </c>
      <c r="W58" s="383" t="str">
        <f>+V58</f>
        <v>Instituciones Descentralizadas</v>
      </c>
      <c r="X58" s="242">
        <f>+VLOOKUP(A58,[3]Sheet1!$A$13:$D$744,4,FALSE)</f>
        <v>81</v>
      </c>
      <c r="Y58" s="242" t="str">
        <f>+VLOOKUP(X58,bd_lista!$A$3:$C$590,3,FALSE)</f>
        <v>Ministerio de Obras Públicas, Servicios y Vivienda</v>
      </c>
      <c r="Z58" s="294">
        <f>+X58</f>
        <v>81</v>
      </c>
      <c r="AA58" s="319" t="str">
        <f>+Y58</f>
        <v>Ministerio de Obras Públicas, Servicios y Vivienda</v>
      </c>
    </row>
    <row r="59" spans="1:27" customFormat="1" ht="15" customHeight="1">
      <c r="A59" s="32">
        <v>117</v>
      </c>
      <c r="B59" s="389"/>
      <c r="C59" s="333" t="str">
        <f>+VLOOKUP(A59,bd_lista!$A$3:$C$590,3,FALSE)</f>
        <v>Dirección General de Aeronáutica Civil</v>
      </c>
      <c r="D59" s="386"/>
      <c r="E59" s="333" t="s">
        <v>1305</v>
      </c>
      <c r="F59" s="245">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3408583.9000000004</v>
      </c>
      <c r="G59" s="245">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0</v>
      </c>
      <c r="H59" s="245">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45">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245">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5">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5">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5">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5">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5">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5">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5">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5">
        <f t="shared" ca="1" si="0"/>
        <v>3408583.9000000004</v>
      </c>
      <c r="S59" s="245">
        <f ca="1">+R58+R59</f>
        <v>3411463.9000000004</v>
      </c>
      <c r="T59" s="245">
        <f ca="1">+S59</f>
        <v>3411463.9000000004</v>
      </c>
      <c r="U59" s="244">
        <f t="shared" si="1"/>
        <v>2</v>
      </c>
      <c r="V59" s="333" t="str">
        <f>+VLOOKUP(A59,bd_lista!$A$3:$E$590,5,FALSE)</f>
        <v>Instituciones Descentralizadas</v>
      </c>
      <c r="W59" s="384"/>
      <c r="X59" s="242">
        <f>+VLOOKUP(A59,[3]Sheet1!$A$13:$D$744,4,FALSE)</f>
        <v>81</v>
      </c>
      <c r="Y59" s="242" t="str">
        <f>+VLOOKUP(X59,bd_lista!$A$3:$C$590,3,FALSE)</f>
        <v>Ministerio de Obras Públicas, Servicios y Vivienda</v>
      </c>
      <c r="Z59" s="292"/>
      <c r="AA59" s="321"/>
    </row>
    <row r="60" spans="1:27" ht="15" customHeight="1">
      <c r="A60" s="32">
        <v>119</v>
      </c>
      <c r="B60" s="388">
        <f>+A60</f>
        <v>119</v>
      </c>
      <c r="C60" s="247" t="str">
        <f>+VLOOKUP(A60,bd_lista!$A$3:$C$590,3,FALSE)</f>
        <v>Agencia para el Des. de la Soc. de la Información en Bolivia</v>
      </c>
      <c r="D60" s="385" t="str">
        <f>+C60</f>
        <v>Agencia para el Des. de la Soc. de la Información en Bolivia</v>
      </c>
      <c r="E60" s="247" t="s">
        <v>1304</v>
      </c>
      <c r="F60" s="243">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120</v>
      </c>
      <c r="G60" s="243">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3">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3">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43">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3">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3">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3">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3">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3">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3">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3">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3">
        <f t="shared" ca="1" si="0"/>
        <v>120</v>
      </c>
      <c r="S60" s="243"/>
      <c r="T60" s="243">
        <f ca="1">+T61</f>
        <v>270</v>
      </c>
      <c r="U60" s="242">
        <f t="shared" si="1"/>
        <v>1</v>
      </c>
      <c r="V60" s="333" t="str">
        <f>+VLOOKUP(A60,bd_lista!$A$3:$E$590,5,FALSE)</f>
        <v>Instituciones Descentralizadas</v>
      </c>
      <c r="W60" s="383" t="str">
        <f>+V60</f>
        <v>Instituciones Descentralizadas</v>
      </c>
      <c r="X60" s="242">
        <f>+VLOOKUP(A60,[3]Sheet1!$A$13:$D$744,4,FALSE)</f>
        <v>6</v>
      </c>
      <c r="Y60" s="242" t="str">
        <f>+VLOOKUP(X60,bd_lista!$A$3:$C$590,3,FALSE)</f>
        <v>Vicepresidencia del Estado Plurinacional</v>
      </c>
      <c r="Z60" s="294">
        <f>+X60</f>
        <v>6</v>
      </c>
      <c r="AA60" s="319" t="str">
        <f>+Y60</f>
        <v>Vicepresidencia del Estado Plurinacional</v>
      </c>
    </row>
    <row r="61" spans="1:27" ht="15" customHeight="1">
      <c r="A61" s="32">
        <v>119</v>
      </c>
      <c r="B61" s="389"/>
      <c r="C61" s="333" t="str">
        <f>+VLOOKUP(A61,bd_lista!$A$3:$C$590,3,FALSE)</f>
        <v>Agencia para el Des. de la Soc. de la Información en Bolivia</v>
      </c>
      <c r="D61" s="386"/>
      <c r="E61" s="333" t="s">
        <v>1305</v>
      </c>
      <c r="F61" s="245">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150</v>
      </c>
      <c r="G61" s="245">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45">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5">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45">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5">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5">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5">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5">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5">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5">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5">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5">
        <f t="shared" ca="1" si="0"/>
        <v>150</v>
      </c>
      <c r="S61" s="245">
        <f ca="1">+R60+R61</f>
        <v>270</v>
      </c>
      <c r="T61" s="245">
        <f ca="1">+S61</f>
        <v>270</v>
      </c>
      <c r="U61" s="244">
        <f t="shared" si="1"/>
        <v>2</v>
      </c>
      <c r="V61" s="333" t="str">
        <f>+VLOOKUP(A61,bd_lista!$A$3:$E$590,5,FALSE)</f>
        <v>Instituciones Descentralizadas</v>
      </c>
      <c r="W61" s="384"/>
      <c r="X61" s="242">
        <f>+VLOOKUP(A61,[3]Sheet1!$A$13:$D$744,4,FALSE)</f>
        <v>6</v>
      </c>
      <c r="Y61" s="242" t="str">
        <f>+VLOOKUP(X61,bd_lista!$A$3:$C$590,3,FALSE)</f>
        <v>Vicepresidencia del Estado Plurinacional</v>
      </c>
      <c r="Z61" s="292"/>
      <c r="AA61" s="321"/>
    </row>
    <row r="62" spans="1:27" customFormat="1" ht="15" hidden="1" customHeight="1">
      <c r="A62" s="251">
        <v>121</v>
      </c>
      <c r="B62" s="388">
        <f>+A62</f>
        <v>121</v>
      </c>
      <c r="C62" s="247" t="e">
        <f>+VLOOKUP(A62,bd_lista!$A$3:$C$590,3,FALSE)</f>
        <v>#N/A</v>
      </c>
      <c r="D62" s="385" t="e">
        <f>+C62</f>
        <v>#N/A</v>
      </c>
      <c r="E62" s="247" t="s">
        <v>1304</v>
      </c>
      <c r="F62" s="243">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43">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3">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43">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3">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3">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3">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3">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3">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3">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3">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3">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3">
        <f t="shared" ca="1" si="0"/>
        <v>0</v>
      </c>
      <c r="S62" s="243"/>
      <c r="T62" s="243">
        <f ca="1">+T63</f>
        <v>0</v>
      </c>
      <c r="U62" s="242">
        <f t="shared" si="1"/>
        <v>1</v>
      </c>
      <c r="V62" s="333" t="e">
        <f>+VLOOKUP(A62,bd_lista!$A$3:$E$590,5,FALSE)</f>
        <v>#N/A</v>
      </c>
      <c r="W62" s="383" t="e">
        <f>+V62</f>
        <v>#N/A</v>
      </c>
      <c r="X62" s="242" t="e">
        <f>+VLOOKUP(A62,[3]Sheet1!$A$13:$D$744,4,FALSE)</f>
        <v>#N/A</v>
      </c>
      <c r="Y62" s="242" t="e">
        <f>+VLOOKUP(X62,bd_lista!$A$3:$C$590,3,FALSE)</f>
        <v>#N/A</v>
      </c>
      <c r="Z62" s="294" t="e">
        <f>+X62</f>
        <v>#N/A</v>
      </c>
      <c r="AA62" s="295" t="e">
        <f>+Y62</f>
        <v>#N/A</v>
      </c>
    </row>
    <row r="63" spans="1:27" customFormat="1" ht="15" hidden="1" customHeight="1">
      <c r="A63" s="32">
        <v>121</v>
      </c>
      <c r="B63" s="389"/>
      <c r="C63" s="333" t="e">
        <f>+VLOOKUP(A63,bd_lista!$A$3:$C$590,3,FALSE)</f>
        <v>#N/A</v>
      </c>
      <c r="D63" s="386"/>
      <c r="E63" s="333" t="s">
        <v>1305</v>
      </c>
      <c r="F63" s="245">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0</v>
      </c>
      <c r="G63" s="245">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45">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0</v>
      </c>
      <c r="I63" s="245">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5">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45">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5">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5">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5">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5">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5">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5">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5">
        <f t="shared" ca="1" si="0"/>
        <v>0</v>
      </c>
      <c r="S63" s="245">
        <f ca="1">+R62+R63</f>
        <v>0</v>
      </c>
      <c r="T63" s="245">
        <f ca="1">+S63</f>
        <v>0</v>
      </c>
      <c r="U63" s="244">
        <f t="shared" si="1"/>
        <v>2</v>
      </c>
      <c r="V63" s="333" t="e">
        <f>+VLOOKUP(A63,bd_lista!$A$3:$E$590,5,FALSE)</f>
        <v>#N/A</v>
      </c>
      <c r="W63" s="384"/>
      <c r="X63" s="242" t="e">
        <f>+VLOOKUP(A63,[3]Sheet1!$A$13:$D$744,4,FALSE)</f>
        <v>#N/A</v>
      </c>
      <c r="Y63" s="242" t="e">
        <f>+VLOOKUP(X63,bd_lista!$A$3:$C$590,3,FALSE)</f>
        <v>#N/A</v>
      </c>
      <c r="Z63" s="292"/>
      <c r="AA63" s="293"/>
    </row>
    <row r="64" spans="1:27" customFormat="1" ht="15" hidden="1" customHeight="1">
      <c r="A64" s="32">
        <v>124</v>
      </c>
      <c r="B64" s="388">
        <f>+A64</f>
        <v>124</v>
      </c>
      <c r="C64" s="247" t="str">
        <f>+VLOOKUP(A64,bd_lista!$A$3:$C$590,3,FALSE)</f>
        <v>Academia Nacional de Ciencias</v>
      </c>
      <c r="D64" s="385" t="str">
        <f>+C64</f>
        <v>Academia Nacional de Ciencias</v>
      </c>
      <c r="E64" s="247" t="s">
        <v>1304</v>
      </c>
      <c r="F64" s="243">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3">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3">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3">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3">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3">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3">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3">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3">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3">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3">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3">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3">
        <f t="shared" ca="1" si="0"/>
        <v>0</v>
      </c>
      <c r="S64" s="243"/>
      <c r="T64" s="243">
        <f ca="1">+T65</f>
        <v>0</v>
      </c>
      <c r="U64" s="242">
        <f t="shared" si="1"/>
        <v>1</v>
      </c>
      <c r="V64" s="333" t="str">
        <f>+VLOOKUP(A64,bd_lista!$A$3:$E$590,5,FALSE)</f>
        <v>Instituciones Descentralizadas</v>
      </c>
      <c r="W64" s="383" t="str">
        <f>+V64</f>
        <v>Instituciones Descentralizadas</v>
      </c>
      <c r="X64" s="242">
        <f>+VLOOKUP(A64,[3]Sheet1!$A$13:$D$744,4,FALSE)</f>
        <v>16</v>
      </c>
      <c r="Y64" s="242" t="str">
        <f>+VLOOKUP(X64,bd_lista!$A$3:$C$590,3,FALSE)</f>
        <v>Ministerio de Educación</v>
      </c>
      <c r="Z64" s="294">
        <f>+X64</f>
        <v>16</v>
      </c>
      <c r="AA64" s="295" t="str">
        <f>+Y64</f>
        <v>Ministerio de Educación</v>
      </c>
    </row>
    <row r="65" spans="1:27" customFormat="1" ht="15" hidden="1" customHeight="1">
      <c r="A65" s="32">
        <v>124</v>
      </c>
      <c r="B65" s="389"/>
      <c r="C65" s="333" t="str">
        <f>+VLOOKUP(A65,bd_lista!$A$3:$C$590,3,FALSE)</f>
        <v>Academia Nacional de Ciencias</v>
      </c>
      <c r="D65" s="386"/>
      <c r="E65" s="333" t="s">
        <v>1305</v>
      </c>
      <c r="F65" s="245">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5">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5">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5">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5">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5">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5">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5">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5">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5">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5">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5">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5">
        <f t="shared" ca="1" si="0"/>
        <v>0</v>
      </c>
      <c r="S65" s="245">
        <f ca="1">+R64+R65</f>
        <v>0</v>
      </c>
      <c r="T65" s="245">
        <f ca="1">+S65</f>
        <v>0</v>
      </c>
      <c r="U65" s="244">
        <f t="shared" si="1"/>
        <v>2</v>
      </c>
      <c r="V65" s="333" t="str">
        <f>+VLOOKUP(A65,bd_lista!$A$3:$E$590,5,FALSE)</f>
        <v>Instituciones Descentralizadas</v>
      </c>
      <c r="W65" s="384"/>
      <c r="X65" s="242">
        <f>+VLOOKUP(A65,[3]Sheet1!$A$13:$D$744,4,FALSE)</f>
        <v>16</v>
      </c>
      <c r="Y65" s="242" t="str">
        <f>+VLOOKUP(X65,bd_lista!$A$3:$C$590,3,FALSE)</f>
        <v>Ministerio de Educación</v>
      </c>
      <c r="Z65" s="292"/>
      <c r="AA65" s="293"/>
    </row>
    <row r="66" spans="1:27" customFormat="1" ht="15" customHeight="1">
      <c r="A66" s="32">
        <v>129</v>
      </c>
      <c r="B66" s="388">
        <f>+A66</f>
        <v>129</v>
      </c>
      <c r="C66" s="247" t="str">
        <f>+VLOOKUP(A66,bd_lista!$A$3:$C$590,3,FALSE)</f>
        <v>Escuela de Gestión Pública Plurinacional</v>
      </c>
      <c r="D66" s="385" t="str">
        <f>+C66</f>
        <v>Escuela de Gestión Pública Plurinacional</v>
      </c>
      <c r="E66" s="247" t="s">
        <v>1304</v>
      </c>
      <c r="F66" s="243">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3">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3">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3">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3">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3">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3">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3">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3">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3">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3">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3">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3">
        <f t="shared" ca="1" si="0"/>
        <v>0</v>
      </c>
      <c r="S66" s="243"/>
      <c r="T66" s="243">
        <f ca="1">+T67</f>
        <v>202409.98</v>
      </c>
      <c r="U66" s="242">
        <f t="shared" si="1"/>
        <v>1</v>
      </c>
      <c r="V66" s="333" t="str">
        <f>+VLOOKUP(A66,bd_lista!$A$3:$E$590,5,FALSE)</f>
        <v>Instituciones Descentralizadas</v>
      </c>
      <c r="W66" s="383" t="str">
        <f>+V66</f>
        <v>Instituciones Descentralizadas</v>
      </c>
      <c r="X66" s="242">
        <f>+VLOOKUP(A66,[3]Sheet1!$A$13:$D$744,4,FALSE)</f>
        <v>16</v>
      </c>
      <c r="Y66" s="242" t="str">
        <f>+VLOOKUP(X66,bd_lista!$A$3:$C$590,3,FALSE)</f>
        <v>Ministerio de Educación</v>
      </c>
      <c r="Z66" s="294">
        <f>+X66</f>
        <v>16</v>
      </c>
      <c r="AA66" s="319" t="str">
        <f>+Y66</f>
        <v>Ministerio de Educación</v>
      </c>
    </row>
    <row r="67" spans="1:27" customFormat="1" ht="15" customHeight="1">
      <c r="A67" s="32">
        <v>129</v>
      </c>
      <c r="B67" s="389"/>
      <c r="C67" s="333" t="str">
        <f>+VLOOKUP(A67,bd_lista!$A$3:$C$590,3,FALSE)</f>
        <v>Escuela de Gestión Pública Plurinacional</v>
      </c>
      <c r="D67" s="386"/>
      <c r="E67" s="333" t="s">
        <v>1305</v>
      </c>
      <c r="F67" s="245">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202409.98</v>
      </c>
      <c r="G67" s="245">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0</v>
      </c>
      <c r="H67" s="245">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5">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5">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5">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5">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5">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5">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5">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5">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5">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5">
        <f t="shared" ca="1" si="0"/>
        <v>202409.98</v>
      </c>
      <c r="S67" s="245">
        <f ca="1">+R66+R67</f>
        <v>202409.98</v>
      </c>
      <c r="T67" s="245">
        <f ca="1">+S67</f>
        <v>202409.98</v>
      </c>
      <c r="U67" s="244">
        <f t="shared" si="1"/>
        <v>2</v>
      </c>
      <c r="V67" s="333" t="str">
        <f>+VLOOKUP(A67,bd_lista!$A$3:$E$590,5,FALSE)</f>
        <v>Instituciones Descentralizadas</v>
      </c>
      <c r="W67" s="384"/>
      <c r="X67" s="242">
        <f>+VLOOKUP(A67,[3]Sheet1!$A$13:$D$744,4,FALSE)</f>
        <v>16</v>
      </c>
      <c r="Y67" s="242" t="str">
        <f>+VLOOKUP(X67,bd_lista!$A$3:$C$590,3,FALSE)</f>
        <v>Ministerio de Educación</v>
      </c>
      <c r="Z67" s="292"/>
      <c r="AA67" s="321"/>
    </row>
    <row r="68" spans="1:27" ht="15" customHeight="1">
      <c r="A68" s="32">
        <v>130</v>
      </c>
      <c r="B68" s="388">
        <f>+A68</f>
        <v>130</v>
      </c>
      <c r="C68" s="247" t="str">
        <f>+VLOOKUP(A68,bd_lista!$A$3:$C$590,3,FALSE)</f>
        <v>Fondo de Financiamiento para la Minería</v>
      </c>
      <c r="D68" s="385" t="str">
        <f>+C68</f>
        <v>Fondo de Financiamiento para la Minería</v>
      </c>
      <c r="E68" s="247" t="s">
        <v>1304</v>
      </c>
      <c r="F68" s="243">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3">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3">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3">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3">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3">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3">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3">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3">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3">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3">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3">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3">
        <f t="shared" ca="1" si="0"/>
        <v>0</v>
      </c>
      <c r="S68" s="243"/>
      <c r="T68" s="243">
        <f ca="1">+T69</f>
        <v>26400</v>
      </c>
      <c r="U68" s="242">
        <f t="shared" si="1"/>
        <v>1</v>
      </c>
      <c r="V68" s="333" t="str">
        <f>+VLOOKUP(A68,bd_lista!$A$3:$E$590,5,FALSE)</f>
        <v>Instituciones Descentralizadas</v>
      </c>
      <c r="W68" s="383" t="str">
        <f>+V68</f>
        <v>Instituciones Descentralizadas</v>
      </c>
      <c r="X68" s="242">
        <f>+VLOOKUP(A68,[3]Sheet1!$A$13:$D$744,4,FALSE)</f>
        <v>76</v>
      </c>
      <c r="Y68" s="242" t="str">
        <f>+VLOOKUP(X68,bd_lista!$A$3:$C$590,3,FALSE)</f>
        <v>Ministerio de Minería y Metalurgia</v>
      </c>
      <c r="Z68" s="294">
        <f>+X68</f>
        <v>76</v>
      </c>
      <c r="AA68" s="319" t="str">
        <f>+Y68</f>
        <v>Ministerio de Minería y Metalurgia</v>
      </c>
    </row>
    <row r="69" spans="1:27" ht="15" customHeight="1">
      <c r="A69" s="32">
        <v>130</v>
      </c>
      <c r="B69" s="389"/>
      <c r="C69" s="333" t="str">
        <f>+VLOOKUP(A69,bd_lista!$A$3:$C$590,3,FALSE)</f>
        <v>Fondo de Financiamiento para la Minería</v>
      </c>
      <c r="D69" s="386"/>
      <c r="E69" s="333" t="s">
        <v>1305</v>
      </c>
      <c r="F69" s="245">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26400</v>
      </c>
      <c r="G69" s="245">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5">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5">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5">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5">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5">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5">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5">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5">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5">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5">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5">
        <f t="shared" ca="1" si="0"/>
        <v>26400</v>
      </c>
      <c r="S69" s="245">
        <f ca="1">+R68+R69</f>
        <v>26400</v>
      </c>
      <c r="T69" s="245">
        <f ca="1">+S69</f>
        <v>26400</v>
      </c>
      <c r="U69" s="244">
        <f t="shared" si="1"/>
        <v>2</v>
      </c>
      <c r="V69" s="333" t="str">
        <f>+VLOOKUP(A69,bd_lista!$A$3:$E$590,5,FALSE)</f>
        <v>Instituciones Descentralizadas</v>
      </c>
      <c r="W69" s="384"/>
      <c r="X69" s="242">
        <f>+VLOOKUP(A69,[3]Sheet1!$A$13:$D$744,4,FALSE)</f>
        <v>76</v>
      </c>
      <c r="Y69" s="242" t="str">
        <f>+VLOOKUP(X69,bd_lista!$A$3:$C$590,3,FALSE)</f>
        <v>Ministerio de Minería y Metalurgia</v>
      </c>
      <c r="Z69" s="292"/>
      <c r="AA69" s="321"/>
    </row>
    <row r="70" spans="1:27" customFormat="1" ht="15" customHeight="1">
      <c r="A70" s="251">
        <v>132</v>
      </c>
      <c r="B70" s="388">
        <f>+A70</f>
        <v>132</v>
      </c>
      <c r="C70" s="247" t="str">
        <f>+VLOOKUP(A70,bd_lista!$A$3:$C$590,3,FALSE)</f>
        <v>Servicio de Desarrollo de las Empresas Púb. Productivas</v>
      </c>
      <c r="D70" s="385" t="str">
        <f>+C70</f>
        <v>Servicio de Desarrollo de las Empresas Púb. Productivas</v>
      </c>
      <c r="E70" s="247" t="s">
        <v>1304</v>
      </c>
      <c r="F70" s="243">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8456.84</v>
      </c>
      <c r="G70" s="243">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43">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3">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3">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3">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3">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3">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3">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3">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3">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3">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3">
        <f t="shared" ref="R70:R133" ca="1" si="5">+SUM(F70:Q70)</f>
        <v>8456.84</v>
      </c>
      <c r="S70" s="243"/>
      <c r="T70" s="243">
        <f ca="1">+T71</f>
        <v>6412716.7699999996</v>
      </c>
      <c r="U70" s="242">
        <f t="shared" ref="U70:U133" si="6">+IF(E70="Débitos",1,2)</f>
        <v>1</v>
      </c>
      <c r="V70" s="333" t="str">
        <f>+VLOOKUP(A70,bd_lista!$A$3:$E$590,5,FALSE)</f>
        <v>Instituciones Descentralizadas</v>
      </c>
      <c r="W70" s="383" t="str">
        <f>+V70</f>
        <v>Instituciones Descentralizadas</v>
      </c>
      <c r="X70" s="242">
        <f>+VLOOKUP(A70,[3]Sheet1!$A$13:$D$744,4,FALSE)</f>
        <v>41</v>
      </c>
      <c r="Y70" s="242" t="str">
        <f>+VLOOKUP(X70,bd_lista!$A$3:$C$590,3,FALSE)</f>
        <v>Ministerio de Desarrollo Productivo y Economía Plural</v>
      </c>
      <c r="Z70" s="294">
        <f>+X70</f>
        <v>41</v>
      </c>
      <c r="AA70" s="295" t="str">
        <f>+Y70</f>
        <v>Ministerio de Desarrollo Productivo y Economía Plural</v>
      </c>
    </row>
    <row r="71" spans="1:27" customFormat="1" ht="15" customHeight="1">
      <c r="A71" s="32">
        <v>132</v>
      </c>
      <c r="B71" s="389"/>
      <c r="C71" s="333" t="str">
        <f>+VLOOKUP(A71,bd_lista!$A$3:$C$590,3,FALSE)</f>
        <v>Servicio de Desarrollo de las Empresas Púb. Productivas</v>
      </c>
      <c r="D71" s="386"/>
      <c r="E71" s="333" t="s">
        <v>1305</v>
      </c>
      <c r="F71" s="245">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6404259.9299999997</v>
      </c>
      <c r="G71" s="245">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5">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45">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5">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5">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5">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5">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5">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5">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5">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5">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5">
        <f t="shared" ca="1" si="5"/>
        <v>6404259.9299999997</v>
      </c>
      <c r="S71" s="245">
        <f ca="1">+R70+R71</f>
        <v>6412716.7699999996</v>
      </c>
      <c r="T71" s="245">
        <f ca="1">+S71</f>
        <v>6412716.7699999996</v>
      </c>
      <c r="U71" s="244">
        <f t="shared" si="6"/>
        <v>2</v>
      </c>
      <c r="V71" s="333" t="str">
        <f>+VLOOKUP(A71,bd_lista!$A$3:$E$590,5,FALSE)</f>
        <v>Instituciones Descentralizadas</v>
      </c>
      <c r="W71" s="384"/>
      <c r="X71" s="242">
        <f>+VLOOKUP(A71,[3]Sheet1!$A$13:$D$744,4,FALSE)</f>
        <v>41</v>
      </c>
      <c r="Y71" s="242" t="str">
        <f>+VLOOKUP(X71,bd_lista!$A$3:$C$590,3,FALSE)</f>
        <v>Ministerio de Desarrollo Productivo y Economía Plural</v>
      </c>
      <c r="Z71" s="292"/>
      <c r="AA71" s="293"/>
    </row>
    <row r="72" spans="1:27" ht="15" customHeight="1">
      <c r="A72" s="32">
        <v>133</v>
      </c>
      <c r="B72" s="388">
        <f>+A72</f>
        <v>133</v>
      </c>
      <c r="C72" s="247" t="str">
        <f>+VLOOKUP(A72,bd_lista!$A$3:$C$590,3,FALSE)</f>
        <v>Lotería Nacional de Beneficencia y Salubridad</v>
      </c>
      <c r="D72" s="385" t="str">
        <f>+C72</f>
        <v>Lotería Nacional de Beneficencia y Salubridad</v>
      </c>
      <c r="E72" s="247" t="s">
        <v>1304</v>
      </c>
      <c r="F72" s="243">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3">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3">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3">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3">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3">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3">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3">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3">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3">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3">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3">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3">
        <f t="shared" ca="1" si="5"/>
        <v>0</v>
      </c>
      <c r="S72" s="243"/>
      <c r="T72" s="243">
        <f ca="1">+T73</f>
        <v>370877.37000000005</v>
      </c>
      <c r="U72" s="242">
        <f t="shared" si="6"/>
        <v>1</v>
      </c>
      <c r="V72" s="333" t="str">
        <f>+VLOOKUP(A72,bd_lista!$A$3:$E$590,5,FALSE)</f>
        <v>Instituciones Descentralizadas</v>
      </c>
      <c r="W72" s="383" t="str">
        <f>+V72</f>
        <v>Instituciones Descentralizadas</v>
      </c>
      <c r="X72" s="242">
        <f>+VLOOKUP(A72,[3]Sheet1!$A$13:$D$744,4,FALSE)</f>
        <v>46</v>
      </c>
      <c r="Y72" s="242" t="str">
        <f>+VLOOKUP(X72,bd_lista!$A$3:$C$590,3,FALSE)</f>
        <v>Ministerio de Salud y Deportes</v>
      </c>
      <c r="Z72" s="294">
        <f>+X72</f>
        <v>46</v>
      </c>
      <c r="AA72" s="319" t="str">
        <f>+Y72</f>
        <v>Ministerio de Salud y Deportes</v>
      </c>
    </row>
    <row r="73" spans="1:27" ht="15" customHeight="1">
      <c r="A73" s="32">
        <v>133</v>
      </c>
      <c r="B73" s="389"/>
      <c r="C73" s="333" t="str">
        <f>+VLOOKUP(A73,bd_lista!$A$3:$C$590,3,FALSE)</f>
        <v>Lotería Nacional de Beneficencia y Salubridad</v>
      </c>
      <c r="D73" s="386"/>
      <c r="E73" s="333" t="s">
        <v>1305</v>
      </c>
      <c r="F73" s="245">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370877.37000000005</v>
      </c>
      <c r="G73" s="245">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45">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45">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5">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5">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5">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5">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5">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5">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5">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5">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5">
        <f t="shared" ca="1" si="5"/>
        <v>370877.37000000005</v>
      </c>
      <c r="S73" s="245">
        <f ca="1">+R72+R73</f>
        <v>370877.37000000005</v>
      </c>
      <c r="T73" s="245">
        <f ca="1">+S73</f>
        <v>370877.37000000005</v>
      </c>
      <c r="U73" s="244">
        <f t="shared" si="6"/>
        <v>2</v>
      </c>
      <c r="V73" s="333" t="str">
        <f>+VLOOKUP(A73,bd_lista!$A$3:$E$590,5,FALSE)</f>
        <v>Instituciones Descentralizadas</v>
      </c>
      <c r="W73" s="384"/>
      <c r="X73" s="242">
        <f>+VLOOKUP(A73,[3]Sheet1!$A$13:$D$744,4,FALSE)</f>
        <v>46</v>
      </c>
      <c r="Y73" s="242" t="str">
        <f>+VLOOKUP(X73,bd_lista!$A$3:$C$590,3,FALSE)</f>
        <v>Ministerio de Salud y Deportes</v>
      </c>
      <c r="Z73" s="292"/>
      <c r="AA73" s="321"/>
    </row>
    <row r="74" spans="1:27" ht="15" customHeight="1">
      <c r="A74" s="251">
        <v>134</v>
      </c>
      <c r="B74" s="388">
        <f>+A74</f>
        <v>134</v>
      </c>
      <c r="C74" s="247" t="str">
        <f>+VLOOKUP(A74,bd_lista!$A$3:$C$590,3,FALSE)</f>
        <v>Consejo Nacional de Vivienda Policial</v>
      </c>
      <c r="D74" s="385" t="str">
        <f>+C74</f>
        <v>Consejo Nacional de Vivienda Policial</v>
      </c>
      <c r="E74" s="247" t="s">
        <v>1304</v>
      </c>
      <c r="F74" s="243">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3">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3">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3">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3">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3">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3">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3">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3">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3">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3">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3">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3">
        <f t="shared" ca="1" si="5"/>
        <v>0</v>
      </c>
      <c r="S74" s="243"/>
      <c r="T74" s="243">
        <f ca="1">+T75</f>
        <v>15333473.459999999</v>
      </c>
      <c r="U74" s="242">
        <f t="shared" si="6"/>
        <v>1</v>
      </c>
      <c r="V74" s="333" t="str">
        <f>+VLOOKUP(A74,bd_lista!$A$3:$E$590,5,FALSE)</f>
        <v>Instituciones Descentralizadas</v>
      </c>
      <c r="W74" s="383" t="str">
        <f>+V74</f>
        <v>Instituciones Descentralizadas</v>
      </c>
      <c r="X74" s="242">
        <f>+VLOOKUP(A74,[3]Sheet1!$A$13:$D$744,4,FALSE)</f>
        <v>81</v>
      </c>
      <c r="Y74" s="242" t="str">
        <f>+VLOOKUP(X74,bd_lista!$A$3:$C$590,3,FALSE)</f>
        <v>Ministerio de Obras Públicas, Servicios y Vivienda</v>
      </c>
      <c r="Z74" s="294">
        <f>+X74</f>
        <v>81</v>
      </c>
      <c r="AA74" s="319" t="str">
        <f>+Y74</f>
        <v>Ministerio de Obras Públicas, Servicios y Vivienda</v>
      </c>
    </row>
    <row r="75" spans="1:27" ht="15" customHeight="1">
      <c r="A75" s="32">
        <v>134</v>
      </c>
      <c r="B75" s="389"/>
      <c r="C75" s="333" t="str">
        <f>+VLOOKUP(A75,bd_lista!$A$3:$C$590,3,FALSE)</f>
        <v>Consejo Nacional de Vivienda Policial</v>
      </c>
      <c r="D75" s="386"/>
      <c r="E75" s="333" t="s">
        <v>1305</v>
      </c>
      <c r="F75" s="245">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15333473.459999999</v>
      </c>
      <c r="G75" s="245">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45">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5">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5">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5">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5">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5">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5">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5">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5">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5">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5">
        <f t="shared" ca="1" si="5"/>
        <v>15333473.459999999</v>
      </c>
      <c r="S75" s="245">
        <f ca="1">+R74+R75</f>
        <v>15333473.459999999</v>
      </c>
      <c r="T75" s="245">
        <f ca="1">+S75</f>
        <v>15333473.459999999</v>
      </c>
      <c r="U75" s="244">
        <f t="shared" si="6"/>
        <v>2</v>
      </c>
      <c r="V75" s="333" t="str">
        <f>+VLOOKUP(A75,bd_lista!$A$3:$E$590,5,FALSE)</f>
        <v>Instituciones Descentralizadas</v>
      </c>
      <c r="W75" s="384"/>
      <c r="X75" s="242">
        <f>+VLOOKUP(A75,[3]Sheet1!$A$13:$D$744,4,FALSE)</f>
        <v>81</v>
      </c>
      <c r="Y75" s="242" t="str">
        <f>+VLOOKUP(X75,bd_lista!$A$3:$C$590,3,FALSE)</f>
        <v>Ministerio de Obras Públicas, Servicios y Vivienda</v>
      </c>
      <c r="Z75" s="292"/>
      <c r="AA75" s="321"/>
    </row>
    <row r="76" spans="1:27" ht="15" hidden="1" customHeight="1">
      <c r="A76" s="251">
        <v>137</v>
      </c>
      <c r="B76" s="388">
        <f>+A76</f>
        <v>137</v>
      </c>
      <c r="C76" s="247" t="str">
        <f>+VLOOKUP(A76,bd_lista!$A$3:$C$590,3,FALSE)</f>
        <v>Comité Ejecutivo de la Universidad Boliviana</v>
      </c>
      <c r="D76" s="385" t="str">
        <f>+C76</f>
        <v>Comité Ejecutivo de la Universidad Boliviana</v>
      </c>
      <c r="E76" s="247" t="s">
        <v>1304</v>
      </c>
      <c r="F76" s="243">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3">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3">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3">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3">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3">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3">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3">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3">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3">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3">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3">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3">
        <f t="shared" ca="1" si="5"/>
        <v>0</v>
      </c>
      <c r="S76" s="243"/>
      <c r="T76" s="243">
        <f ca="1">+T77</f>
        <v>0</v>
      </c>
      <c r="U76" s="242">
        <f t="shared" si="6"/>
        <v>1</v>
      </c>
      <c r="V76" s="333" t="str">
        <f>+VLOOKUP(A76,bd_lista!$A$3:$E$590,5,FALSE)</f>
        <v>Instituciones Descentralizadas</v>
      </c>
      <c r="W76" s="383" t="str">
        <f>+V76</f>
        <v>Instituciones Descentralizadas</v>
      </c>
      <c r="X76" s="242">
        <f>+VLOOKUP(A76,[3]Sheet1!$A$13:$D$744,4,FALSE)</f>
        <v>0</v>
      </c>
      <c r="Y76" s="242" t="e">
        <f>+VLOOKUP(X76,bd_lista!$A$3:$C$590,3,FALSE)</f>
        <v>#N/A</v>
      </c>
      <c r="Z76" s="294">
        <f>+X76</f>
        <v>0</v>
      </c>
      <c r="AA76" s="295" t="e">
        <f>+Y76</f>
        <v>#N/A</v>
      </c>
    </row>
    <row r="77" spans="1:27" ht="15" hidden="1" customHeight="1">
      <c r="A77" s="32">
        <v>137</v>
      </c>
      <c r="B77" s="389"/>
      <c r="C77" s="333" t="str">
        <f>+VLOOKUP(A77,bd_lista!$A$3:$C$590,3,FALSE)</f>
        <v>Comité Ejecutivo de la Universidad Boliviana</v>
      </c>
      <c r="D77" s="386"/>
      <c r="E77" s="333" t="s">
        <v>1305</v>
      </c>
      <c r="F77" s="245">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5">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5">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5">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45">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5">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5">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5">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5">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5">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5">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5">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5">
        <f t="shared" ca="1" si="5"/>
        <v>0</v>
      </c>
      <c r="S77" s="245">
        <f ca="1">+R76+R77</f>
        <v>0</v>
      </c>
      <c r="T77" s="245">
        <f ca="1">+S77</f>
        <v>0</v>
      </c>
      <c r="U77" s="244">
        <f t="shared" si="6"/>
        <v>2</v>
      </c>
      <c r="V77" s="333" t="str">
        <f>+VLOOKUP(A77,bd_lista!$A$3:$E$590,5,FALSE)</f>
        <v>Instituciones Descentralizadas</v>
      </c>
      <c r="W77" s="384"/>
      <c r="X77" s="242">
        <f>+VLOOKUP(A77,[3]Sheet1!$A$13:$D$744,4,FALSE)</f>
        <v>0</v>
      </c>
      <c r="Y77" s="242" t="e">
        <f>+VLOOKUP(X77,bd_lista!$A$3:$C$590,3,FALSE)</f>
        <v>#N/A</v>
      </c>
      <c r="Z77" s="292"/>
      <c r="AA77" s="293"/>
    </row>
    <row r="78" spans="1:27" customFormat="1" ht="15" hidden="1" customHeight="1">
      <c r="A78" s="251">
        <v>138</v>
      </c>
      <c r="B78" s="388">
        <f>+A78</f>
        <v>138</v>
      </c>
      <c r="C78" s="247" t="str">
        <f>+VLOOKUP(A78,bd_lista!$A$3:$C$590,3,FALSE)</f>
        <v>Universidad Mayor Real y Pontificia de San Francisco Xavier</v>
      </c>
      <c r="D78" s="385" t="str">
        <f>+C78</f>
        <v>Universidad Mayor Real y Pontificia de San Francisco Xavier</v>
      </c>
      <c r="E78" s="247" t="s">
        <v>1304</v>
      </c>
      <c r="F78" s="243">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3">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3">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3">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3">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3">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3">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3">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3">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3">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3">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3">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3">
        <f t="shared" ca="1" si="5"/>
        <v>0</v>
      </c>
      <c r="S78" s="243"/>
      <c r="T78" s="243">
        <f ca="1">+T79</f>
        <v>0</v>
      </c>
      <c r="U78" s="242">
        <f t="shared" si="6"/>
        <v>1</v>
      </c>
      <c r="V78" s="333" t="str">
        <f>+VLOOKUP(A78,bd_lista!$A$3:$E$590,5,FALSE)</f>
        <v>Universidades Públicas</v>
      </c>
      <c r="W78" s="383" t="str">
        <f>+V78</f>
        <v>Universidades Públicas</v>
      </c>
      <c r="X78" s="242">
        <f>+VLOOKUP(A78,[3]Sheet1!$A$13:$D$744,4,FALSE)</f>
        <v>0</v>
      </c>
      <c r="Y78" s="242" t="e">
        <f>+VLOOKUP(X78,bd_lista!$A$3:$C$590,3,FALSE)</f>
        <v>#N/A</v>
      </c>
      <c r="Z78" s="294">
        <f>+X78</f>
        <v>0</v>
      </c>
      <c r="AA78" s="295" t="e">
        <f>+Y78</f>
        <v>#N/A</v>
      </c>
    </row>
    <row r="79" spans="1:27" customFormat="1" ht="15" hidden="1" customHeight="1">
      <c r="A79" s="32">
        <v>138</v>
      </c>
      <c r="B79" s="389"/>
      <c r="C79" s="333" t="str">
        <f>+VLOOKUP(A79,bd_lista!$A$3:$C$590,3,FALSE)</f>
        <v>Universidad Mayor Real y Pontificia de San Francisco Xavier</v>
      </c>
      <c r="D79" s="386"/>
      <c r="E79" s="333" t="s">
        <v>1305</v>
      </c>
      <c r="F79" s="245">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5">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5">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5">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5">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45">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5">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5">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5">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5">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5">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5">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5">
        <f t="shared" ca="1" si="5"/>
        <v>0</v>
      </c>
      <c r="S79" s="245">
        <f ca="1">+R78+R79</f>
        <v>0</v>
      </c>
      <c r="T79" s="245">
        <f ca="1">+S79</f>
        <v>0</v>
      </c>
      <c r="U79" s="244">
        <f t="shared" si="6"/>
        <v>2</v>
      </c>
      <c r="V79" s="333" t="str">
        <f>+VLOOKUP(A79,bd_lista!$A$3:$E$590,5,FALSE)</f>
        <v>Universidades Públicas</v>
      </c>
      <c r="W79" s="384"/>
      <c r="X79" s="242">
        <f>+VLOOKUP(A79,[3]Sheet1!$A$13:$D$744,4,FALSE)</f>
        <v>0</v>
      </c>
      <c r="Y79" s="242" t="e">
        <f>+VLOOKUP(X79,bd_lista!$A$3:$C$590,3,FALSE)</f>
        <v>#N/A</v>
      </c>
      <c r="Z79" s="292"/>
      <c r="AA79" s="293"/>
    </row>
    <row r="80" spans="1:27" customFormat="1" ht="15" hidden="1" customHeight="1">
      <c r="A80" s="32">
        <v>139</v>
      </c>
      <c r="B80" s="388">
        <f>+A80</f>
        <v>139</v>
      </c>
      <c r="C80" s="247" t="str">
        <f>+VLOOKUP(A80,bd_lista!$A$3:$C$590,3,FALSE)</f>
        <v>Universidad Mayor de San Andrés</v>
      </c>
      <c r="D80" s="385" t="str">
        <f>+C80</f>
        <v>Universidad Mayor de San Andrés</v>
      </c>
      <c r="E80" s="247" t="s">
        <v>1304</v>
      </c>
      <c r="F80" s="243">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3">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3">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3">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243">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3">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3">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3">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3">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3">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3">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3">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3">
        <f t="shared" ca="1" si="5"/>
        <v>0</v>
      </c>
      <c r="S80" s="243"/>
      <c r="T80" s="243">
        <f ca="1">+T81</f>
        <v>0</v>
      </c>
      <c r="U80" s="242">
        <f t="shared" si="6"/>
        <v>1</v>
      </c>
      <c r="V80" s="333" t="str">
        <f>+VLOOKUP(A80,bd_lista!$A$3:$E$590,5,FALSE)</f>
        <v>Universidades Públicas</v>
      </c>
      <c r="W80" s="383" t="str">
        <f>+V80</f>
        <v>Universidades Públicas</v>
      </c>
      <c r="X80" s="242">
        <f>+VLOOKUP(A80,[3]Sheet1!$A$13:$D$744,4,FALSE)</f>
        <v>0</v>
      </c>
      <c r="Y80" s="242" t="e">
        <f>+VLOOKUP(X80,bd_lista!$A$3:$C$590,3,FALSE)</f>
        <v>#N/A</v>
      </c>
      <c r="Z80" s="294">
        <f>+X80</f>
        <v>0</v>
      </c>
      <c r="AA80" s="295" t="e">
        <f>+Y80</f>
        <v>#N/A</v>
      </c>
    </row>
    <row r="81" spans="1:27" customFormat="1" ht="15" hidden="1" customHeight="1">
      <c r="A81" s="32">
        <v>139</v>
      </c>
      <c r="B81" s="389"/>
      <c r="C81" s="333" t="str">
        <f>+VLOOKUP(A81,bd_lista!$A$3:$C$590,3,FALSE)</f>
        <v>Universidad Mayor de San Andrés</v>
      </c>
      <c r="D81" s="386"/>
      <c r="E81" s="333" t="s">
        <v>1305</v>
      </c>
      <c r="F81" s="245">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5">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0</v>
      </c>
      <c r="H81" s="245">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0</v>
      </c>
      <c r="I81" s="245">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245">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5">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5">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5">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5">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5">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5">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5">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5">
        <f t="shared" ca="1" si="5"/>
        <v>0</v>
      </c>
      <c r="S81" s="245">
        <f ca="1">+R80+R81</f>
        <v>0</v>
      </c>
      <c r="T81" s="245">
        <f ca="1">+S81</f>
        <v>0</v>
      </c>
      <c r="U81" s="244">
        <f t="shared" si="6"/>
        <v>2</v>
      </c>
      <c r="V81" s="333" t="str">
        <f>+VLOOKUP(A81,bd_lista!$A$3:$E$590,5,FALSE)</f>
        <v>Universidades Públicas</v>
      </c>
      <c r="W81" s="384"/>
      <c r="X81" s="242">
        <f>+VLOOKUP(A81,[3]Sheet1!$A$13:$D$744,4,FALSE)</f>
        <v>0</v>
      </c>
      <c r="Y81" s="242" t="e">
        <f>+VLOOKUP(X81,bd_lista!$A$3:$C$590,3,FALSE)</f>
        <v>#N/A</v>
      </c>
      <c r="Z81" s="292"/>
      <c r="AA81" s="293"/>
    </row>
    <row r="82" spans="1:27" customFormat="1" ht="15" hidden="1" customHeight="1">
      <c r="A82" s="32">
        <v>140</v>
      </c>
      <c r="B82" s="388">
        <f>+A82</f>
        <v>140</v>
      </c>
      <c r="C82" s="247" t="str">
        <f>+VLOOKUP(A82,bd_lista!$A$3:$C$590,3,FALSE)</f>
        <v>Universidad Pública de El Alto</v>
      </c>
      <c r="D82" s="385" t="str">
        <f>+C82</f>
        <v>Universidad Pública de El Alto</v>
      </c>
      <c r="E82" s="247" t="s">
        <v>1304</v>
      </c>
      <c r="F82" s="243">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3">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3">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3">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3">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3">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3">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3">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3">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3">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3">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3">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3">
        <f t="shared" ca="1" si="5"/>
        <v>0</v>
      </c>
      <c r="S82" s="243"/>
      <c r="T82" s="243">
        <f ca="1">+T83</f>
        <v>295914.15000000002</v>
      </c>
      <c r="U82" s="242">
        <f t="shared" si="6"/>
        <v>1</v>
      </c>
      <c r="V82" s="333" t="str">
        <f>+VLOOKUP(A82,bd_lista!$A$3:$E$590,5,FALSE)</f>
        <v>Universidades Públicas</v>
      </c>
      <c r="W82" s="383" t="str">
        <f>+V82</f>
        <v>Universidades Públicas</v>
      </c>
      <c r="X82" s="242">
        <f>+VLOOKUP(A82,[3]Sheet1!$A$13:$D$744,4,FALSE)</f>
        <v>0</v>
      </c>
      <c r="Y82" s="242" t="e">
        <f>+VLOOKUP(X82,bd_lista!$A$3:$C$590,3,FALSE)</f>
        <v>#N/A</v>
      </c>
      <c r="Z82" s="294">
        <f>+X82</f>
        <v>0</v>
      </c>
      <c r="AA82" s="295" t="e">
        <f>+Y82</f>
        <v>#N/A</v>
      </c>
    </row>
    <row r="83" spans="1:27" customFormat="1" ht="15" hidden="1" customHeight="1">
      <c r="A83" s="32">
        <v>140</v>
      </c>
      <c r="B83" s="389"/>
      <c r="C83" s="333" t="str">
        <f>+VLOOKUP(A83,bd_lista!$A$3:$C$590,3,FALSE)</f>
        <v>Universidad Pública de El Alto</v>
      </c>
      <c r="D83" s="386"/>
      <c r="E83" s="333" t="s">
        <v>1305</v>
      </c>
      <c r="F83" s="245">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295914.15000000002</v>
      </c>
      <c r="G83" s="245">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5">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5">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5">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5">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5">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5">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5">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5">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5">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5">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5">
        <f t="shared" ca="1" si="5"/>
        <v>295914.15000000002</v>
      </c>
      <c r="S83" s="245">
        <f ca="1">+R82+R83</f>
        <v>295914.15000000002</v>
      </c>
      <c r="T83" s="245">
        <f ca="1">+S83</f>
        <v>295914.15000000002</v>
      </c>
      <c r="U83" s="244">
        <f t="shared" si="6"/>
        <v>2</v>
      </c>
      <c r="V83" s="333" t="str">
        <f>+VLOOKUP(A83,bd_lista!$A$3:$E$590,5,FALSE)</f>
        <v>Universidades Públicas</v>
      </c>
      <c r="W83" s="384"/>
      <c r="X83" s="242">
        <f>+VLOOKUP(A83,[3]Sheet1!$A$13:$D$744,4,FALSE)</f>
        <v>0</v>
      </c>
      <c r="Y83" s="242" t="e">
        <f>+VLOOKUP(X83,bd_lista!$A$3:$C$590,3,FALSE)</f>
        <v>#N/A</v>
      </c>
      <c r="Z83" s="292"/>
      <c r="AA83" s="293"/>
    </row>
    <row r="84" spans="1:27" customFormat="1" ht="15" hidden="1" customHeight="1">
      <c r="A84" s="250">
        <v>141</v>
      </c>
      <c r="B84" s="388">
        <f>+A84</f>
        <v>141</v>
      </c>
      <c r="C84" s="247" t="str">
        <f>+VLOOKUP(A84,bd_lista!$A$3:$C$590,3,FALSE)</f>
        <v>Universidad Mayor de San Simón</v>
      </c>
      <c r="D84" s="385" t="str">
        <f>+C84</f>
        <v>Universidad Mayor de San Simón</v>
      </c>
      <c r="E84" s="247" t="s">
        <v>1304</v>
      </c>
      <c r="F84" s="243">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3">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3">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3">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3">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3">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3">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3">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3">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3">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3">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3">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3">
        <f t="shared" ca="1" si="5"/>
        <v>0</v>
      </c>
      <c r="S84" s="243"/>
      <c r="T84" s="243">
        <f ca="1">+T85</f>
        <v>0</v>
      </c>
      <c r="U84" s="242">
        <f t="shared" si="6"/>
        <v>1</v>
      </c>
      <c r="V84" s="333" t="str">
        <f>+VLOOKUP(A84,bd_lista!$A$3:$E$590,5,FALSE)</f>
        <v>Universidades Públicas</v>
      </c>
      <c r="W84" s="383" t="str">
        <f>+V84</f>
        <v>Universidades Públicas</v>
      </c>
      <c r="X84" s="242">
        <f>+VLOOKUP(A84,[3]Sheet1!$A$13:$D$744,4,FALSE)</f>
        <v>0</v>
      </c>
      <c r="Y84" s="242" t="e">
        <f>+VLOOKUP(X84,bd_lista!$A$3:$C$590,3,FALSE)</f>
        <v>#N/A</v>
      </c>
      <c r="Z84" s="294">
        <f>+X84</f>
        <v>0</v>
      </c>
      <c r="AA84" s="295" t="e">
        <f>+Y84</f>
        <v>#N/A</v>
      </c>
    </row>
    <row r="85" spans="1:27" customFormat="1" ht="15" hidden="1" customHeight="1">
      <c r="A85" s="251">
        <v>141</v>
      </c>
      <c r="B85" s="389"/>
      <c r="C85" s="333" t="str">
        <f>+VLOOKUP(A85,bd_lista!$A$3:$C$590,3,FALSE)</f>
        <v>Universidad Mayor de San Simón</v>
      </c>
      <c r="D85" s="386"/>
      <c r="E85" s="333" t="s">
        <v>1305</v>
      </c>
      <c r="F85" s="245">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5">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5">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5">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5">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5">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5">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5">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5">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5">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5">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5">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5">
        <f t="shared" ca="1" si="5"/>
        <v>0</v>
      </c>
      <c r="S85" s="245">
        <f ca="1">+R84+R85</f>
        <v>0</v>
      </c>
      <c r="T85" s="245">
        <f ca="1">+S85</f>
        <v>0</v>
      </c>
      <c r="U85" s="244">
        <f t="shared" si="6"/>
        <v>2</v>
      </c>
      <c r="V85" s="333" t="str">
        <f>+VLOOKUP(A85,bd_lista!$A$3:$E$590,5,FALSE)</f>
        <v>Universidades Públicas</v>
      </c>
      <c r="W85" s="384"/>
      <c r="X85" s="242">
        <f>+VLOOKUP(A85,[3]Sheet1!$A$13:$D$744,4,FALSE)</f>
        <v>0</v>
      </c>
      <c r="Y85" s="242" t="e">
        <f>+VLOOKUP(X85,bd_lista!$A$3:$C$590,3,FALSE)</f>
        <v>#N/A</v>
      </c>
      <c r="Z85" s="292"/>
      <c r="AA85" s="293"/>
    </row>
    <row r="86" spans="1:27" customFormat="1" ht="15" hidden="1" customHeight="1">
      <c r="A86" s="32">
        <v>142</v>
      </c>
      <c r="B86" s="388">
        <f>+A86</f>
        <v>142</v>
      </c>
      <c r="C86" s="247" t="str">
        <f>+VLOOKUP(A86,bd_lista!$A$3:$C$590,3,FALSE)</f>
        <v>Universidad Técnica de Oruro</v>
      </c>
      <c r="D86" s="385" t="str">
        <f>+C86</f>
        <v>Universidad Técnica de Oruro</v>
      </c>
      <c r="E86" s="247" t="s">
        <v>1304</v>
      </c>
      <c r="F86" s="243">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3">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3">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3">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3">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3">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3">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3">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3">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3">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3">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3">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3">
        <f t="shared" ca="1" si="5"/>
        <v>0</v>
      </c>
      <c r="S86" s="243"/>
      <c r="T86" s="243">
        <f ca="1">+T87</f>
        <v>0</v>
      </c>
      <c r="U86" s="242">
        <f t="shared" si="6"/>
        <v>1</v>
      </c>
      <c r="V86" s="333" t="str">
        <f>+VLOOKUP(A86,bd_lista!$A$3:$E$590,5,FALSE)</f>
        <v>Universidades Públicas</v>
      </c>
      <c r="W86" s="383" t="str">
        <f>+V86</f>
        <v>Universidades Públicas</v>
      </c>
      <c r="X86" s="242">
        <f>+VLOOKUP(A86,[3]Sheet1!$A$13:$D$744,4,FALSE)</f>
        <v>0</v>
      </c>
      <c r="Y86" s="242" t="e">
        <f>+VLOOKUP(X86,bd_lista!$A$3:$C$590,3,FALSE)</f>
        <v>#N/A</v>
      </c>
      <c r="Z86" s="294">
        <f>+X86</f>
        <v>0</v>
      </c>
      <c r="AA86" s="295" t="e">
        <f>+Y86</f>
        <v>#N/A</v>
      </c>
    </row>
    <row r="87" spans="1:27" customFormat="1" ht="15" hidden="1" customHeight="1">
      <c r="A87" s="32">
        <v>142</v>
      </c>
      <c r="B87" s="389"/>
      <c r="C87" s="333" t="str">
        <f>+VLOOKUP(A87,bd_lista!$A$3:$C$590,3,FALSE)</f>
        <v>Universidad Técnica de Oruro</v>
      </c>
      <c r="D87" s="386"/>
      <c r="E87" s="333" t="s">
        <v>1305</v>
      </c>
      <c r="F87" s="245">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5">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5">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5">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5">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5">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5">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5">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5">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5">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5">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5">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5">
        <f t="shared" ca="1" si="5"/>
        <v>0</v>
      </c>
      <c r="S87" s="245">
        <f ca="1">+R86+R87</f>
        <v>0</v>
      </c>
      <c r="T87" s="245">
        <f ca="1">+S87</f>
        <v>0</v>
      </c>
      <c r="U87" s="244">
        <f t="shared" si="6"/>
        <v>2</v>
      </c>
      <c r="V87" s="333" t="str">
        <f>+VLOOKUP(A87,bd_lista!$A$3:$E$590,5,FALSE)</f>
        <v>Universidades Públicas</v>
      </c>
      <c r="W87" s="384"/>
      <c r="X87" s="242">
        <f>+VLOOKUP(A87,[3]Sheet1!$A$13:$D$744,4,FALSE)</f>
        <v>0</v>
      </c>
      <c r="Y87" s="242" t="e">
        <f>+VLOOKUP(X87,bd_lista!$A$3:$C$590,3,FALSE)</f>
        <v>#N/A</v>
      </c>
      <c r="Z87" s="292"/>
      <c r="AA87" s="293"/>
    </row>
    <row r="88" spans="1:27" customFormat="1" ht="15" hidden="1" customHeight="1">
      <c r="A88" s="32">
        <v>143</v>
      </c>
      <c r="B88" s="388">
        <f>+A88</f>
        <v>143</v>
      </c>
      <c r="C88" s="247" t="str">
        <f>+VLOOKUP(A88,bd_lista!$A$3:$C$590,3,FALSE)</f>
        <v>Universidad Autónoma Tomás Frías</v>
      </c>
      <c r="D88" s="385" t="str">
        <f>+C88</f>
        <v>Universidad Autónoma Tomás Frías</v>
      </c>
      <c r="E88" s="247" t="s">
        <v>1304</v>
      </c>
      <c r="F88" s="243">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3">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3">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3">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3">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3">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3">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3">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3">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3">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3">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3">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3">
        <f t="shared" ca="1" si="5"/>
        <v>0</v>
      </c>
      <c r="S88" s="243"/>
      <c r="T88" s="243">
        <f ca="1">+T89</f>
        <v>0</v>
      </c>
      <c r="U88" s="242">
        <f t="shared" si="6"/>
        <v>1</v>
      </c>
      <c r="V88" s="333" t="str">
        <f>+VLOOKUP(A88,bd_lista!$A$3:$E$590,5,FALSE)</f>
        <v>Universidades Públicas</v>
      </c>
      <c r="W88" s="383" t="str">
        <f>+V88</f>
        <v>Universidades Públicas</v>
      </c>
      <c r="X88" s="242">
        <f>+VLOOKUP(A88,[3]Sheet1!$A$13:$D$744,4,FALSE)</f>
        <v>0</v>
      </c>
      <c r="Y88" s="242" t="e">
        <f>+VLOOKUP(X88,bd_lista!$A$3:$C$590,3,FALSE)</f>
        <v>#N/A</v>
      </c>
      <c r="Z88" s="294">
        <f>+X88</f>
        <v>0</v>
      </c>
      <c r="AA88" s="295" t="e">
        <f>+Y88</f>
        <v>#N/A</v>
      </c>
    </row>
    <row r="89" spans="1:27" customFormat="1" ht="15" hidden="1" customHeight="1">
      <c r="A89" s="32">
        <v>143</v>
      </c>
      <c r="B89" s="389"/>
      <c r="C89" s="333" t="str">
        <f>+VLOOKUP(A89,bd_lista!$A$3:$C$590,3,FALSE)</f>
        <v>Universidad Autónoma Tomás Frías</v>
      </c>
      <c r="D89" s="386"/>
      <c r="E89" s="333" t="s">
        <v>1305</v>
      </c>
      <c r="F89" s="245">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5">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5">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5">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5">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5">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5">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5">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5">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5">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5">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5">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5">
        <f t="shared" ca="1" si="5"/>
        <v>0</v>
      </c>
      <c r="S89" s="245">
        <f ca="1">+R88+R89</f>
        <v>0</v>
      </c>
      <c r="T89" s="245">
        <f ca="1">+S89</f>
        <v>0</v>
      </c>
      <c r="U89" s="244">
        <f t="shared" si="6"/>
        <v>2</v>
      </c>
      <c r="V89" s="333" t="str">
        <f>+VLOOKUP(A89,bd_lista!$A$3:$E$590,5,FALSE)</f>
        <v>Universidades Públicas</v>
      </c>
      <c r="W89" s="384"/>
      <c r="X89" s="242">
        <f>+VLOOKUP(A89,[3]Sheet1!$A$13:$D$744,4,FALSE)</f>
        <v>0</v>
      </c>
      <c r="Y89" s="242" t="e">
        <f>+VLOOKUP(X89,bd_lista!$A$3:$C$590,3,FALSE)</f>
        <v>#N/A</v>
      </c>
      <c r="Z89" s="292"/>
      <c r="AA89" s="293"/>
    </row>
    <row r="90" spans="1:27" customFormat="1" ht="15" hidden="1" customHeight="1">
      <c r="A90" s="32">
        <v>144</v>
      </c>
      <c r="B90" s="388">
        <f>+A90</f>
        <v>144</v>
      </c>
      <c r="C90" s="247" t="str">
        <f>+VLOOKUP(A90,bd_lista!$A$3:$C$590,3,FALSE)</f>
        <v>Universidad Nacional Siglo XX</v>
      </c>
      <c r="D90" s="385" t="str">
        <f>+C90</f>
        <v>Universidad Nacional Siglo XX</v>
      </c>
      <c r="E90" s="247" t="s">
        <v>1304</v>
      </c>
      <c r="F90" s="243">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3">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3">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3">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3">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3">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3">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3">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3">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3">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3">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3">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3">
        <f t="shared" ca="1" si="5"/>
        <v>0</v>
      </c>
      <c r="S90" s="243"/>
      <c r="T90" s="243">
        <f ca="1">+T91</f>
        <v>0</v>
      </c>
      <c r="U90" s="242">
        <f t="shared" si="6"/>
        <v>1</v>
      </c>
      <c r="V90" s="333" t="str">
        <f>+VLOOKUP(A90,bd_lista!$A$3:$E$590,5,FALSE)</f>
        <v>Universidades Públicas</v>
      </c>
      <c r="W90" s="383" t="str">
        <f>+V90</f>
        <v>Universidades Públicas</v>
      </c>
      <c r="X90" s="242">
        <f>+VLOOKUP(A90,[3]Sheet1!$A$13:$D$744,4,FALSE)</f>
        <v>0</v>
      </c>
      <c r="Y90" s="242" t="e">
        <f>+VLOOKUP(X90,bd_lista!$A$3:$C$590,3,FALSE)</f>
        <v>#N/A</v>
      </c>
      <c r="Z90" s="294">
        <f>+X90</f>
        <v>0</v>
      </c>
      <c r="AA90" s="295" t="e">
        <f>+Y90</f>
        <v>#N/A</v>
      </c>
    </row>
    <row r="91" spans="1:27" customFormat="1" ht="15" hidden="1" customHeight="1">
      <c r="A91" s="32">
        <v>144</v>
      </c>
      <c r="B91" s="389"/>
      <c r="C91" s="333" t="str">
        <f>+VLOOKUP(A91,bd_lista!$A$3:$C$590,3,FALSE)</f>
        <v>Universidad Nacional Siglo XX</v>
      </c>
      <c r="D91" s="386"/>
      <c r="E91" s="333" t="s">
        <v>1305</v>
      </c>
      <c r="F91" s="245">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5">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5">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5">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5">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5">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5">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5">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5">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5">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5">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5">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5">
        <f t="shared" ca="1" si="5"/>
        <v>0</v>
      </c>
      <c r="S91" s="245">
        <f ca="1">+R90+R91</f>
        <v>0</v>
      </c>
      <c r="T91" s="245">
        <f ca="1">+S91</f>
        <v>0</v>
      </c>
      <c r="U91" s="244">
        <f t="shared" si="6"/>
        <v>2</v>
      </c>
      <c r="V91" s="333" t="str">
        <f>+VLOOKUP(A91,bd_lista!$A$3:$E$590,5,FALSE)</f>
        <v>Universidades Públicas</v>
      </c>
      <c r="W91" s="384"/>
      <c r="X91" s="242">
        <f>+VLOOKUP(A91,[3]Sheet1!$A$13:$D$744,4,FALSE)</f>
        <v>0</v>
      </c>
      <c r="Y91" s="242" t="e">
        <f>+VLOOKUP(X91,bd_lista!$A$3:$C$590,3,FALSE)</f>
        <v>#N/A</v>
      </c>
      <c r="Z91" s="292"/>
      <c r="AA91" s="293"/>
    </row>
    <row r="92" spans="1:27" customFormat="1" ht="15" hidden="1" customHeight="1">
      <c r="A92" s="32">
        <v>145</v>
      </c>
      <c r="B92" s="388">
        <f>+A92</f>
        <v>145</v>
      </c>
      <c r="C92" s="247" t="str">
        <f>+VLOOKUP(A92,bd_lista!$A$3:$C$590,3,FALSE)</f>
        <v>Universidad Autónoma Juan Misael Saracho</v>
      </c>
      <c r="D92" s="385" t="str">
        <f>+C92</f>
        <v>Universidad Autónoma Juan Misael Saracho</v>
      </c>
      <c r="E92" s="247" t="s">
        <v>1304</v>
      </c>
      <c r="F92" s="243">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3">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3">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3">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3">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3">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3">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3">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3">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3">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3">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3">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3">
        <f t="shared" ca="1" si="5"/>
        <v>0</v>
      </c>
      <c r="S92" s="243"/>
      <c r="T92" s="243">
        <f ca="1">+T93</f>
        <v>0</v>
      </c>
      <c r="U92" s="242">
        <f t="shared" si="6"/>
        <v>1</v>
      </c>
      <c r="V92" s="333" t="str">
        <f>+VLOOKUP(A92,bd_lista!$A$3:$E$590,5,FALSE)</f>
        <v>Universidades Públicas</v>
      </c>
      <c r="W92" s="383" t="str">
        <f>+V92</f>
        <v>Universidades Públicas</v>
      </c>
      <c r="X92" s="242">
        <f>+VLOOKUP(A92,[3]Sheet1!$A$13:$D$744,4,FALSE)</f>
        <v>0</v>
      </c>
      <c r="Y92" s="242" t="e">
        <f>+VLOOKUP(X92,bd_lista!$A$3:$C$590,3,FALSE)</f>
        <v>#N/A</v>
      </c>
      <c r="Z92" s="294">
        <f>+X92</f>
        <v>0</v>
      </c>
      <c r="AA92" s="295" t="e">
        <f>+Y92</f>
        <v>#N/A</v>
      </c>
    </row>
    <row r="93" spans="1:27" customFormat="1" ht="15" hidden="1" customHeight="1">
      <c r="A93" s="32">
        <v>145</v>
      </c>
      <c r="B93" s="389"/>
      <c r="C93" s="333" t="str">
        <f>+VLOOKUP(A93,bd_lista!$A$3:$C$590,3,FALSE)</f>
        <v>Universidad Autónoma Juan Misael Saracho</v>
      </c>
      <c r="D93" s="386"/>
      <c r="E93" s="333" t="s">
        <v>1305</v>
      </c>
      <c r="F93" s="245">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5">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5">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5">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5">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5">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5">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5">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5">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5">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5">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5">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5">
        <f t="shared" ca="1" si="5"/>
        <v>0</v>
      </c>
      <c r="S93" s="245">
        <f ca="1">+R92+R93</f>
        <v>0</v>
      </c>
      <c r="T93" s="245">
        <f ca="1">+S93</f>
        <v>0</v>
      </c>
      <c r="U93" s="244">
        <f t="shared" si="6"/>
        <v>2</v>
      </c>
      <c r="V93" s="333" t="str">
        <f>+VLOOKUP(A93,bd_lista!$A$3:$E$590,5,FALSE)</f>
        <v>Universidades Públicas</v>
      </c>
      <c r="W93" s="384"/>
      <c r="X93" s="242">
        <f>+VLOOKUP(A93,[3]Sheet1!$A$13:$D$744,4,FALSE)</f>
        <v>0</v>
      </c>
      <c r="Y93" s="242" t="e">
        <f>+VLOOKUP(X93,bd_lista!$A$3:$C$590,3,FALSE)</f>
        <v>#N/A</v>
      </c>
      <c r="Z93" s="292"/>
      <c r="AA93" s="293"/>
    </row>
    <row r="94" spans="1:27" customFormat="1" ht="15" hidden="1" customHeight="1">
      <c r="A94" s="32">
        <v>146</v>
      </c>
      <c r="B94" s="388">
        <f>+A94</f>
        <v>146</v>
      </c>
      <c r="C94" s="247" t="str">
        <f>+VLOOKUP(A94,bd_lista!$A$3:$C$590,3,FALSE)</f>
        <v>Universidad Autónoma Gabriel René Moreno</v>
      </c>
      <c r="D94" s="385" t="str">
        <f>+C94</f>
        <v>Universidad Autónoma Gabriel René Moreno</v>
      </c>
      <c r="E94" s="247" t="s">
        <v>1304</v>
      </c>
      <c r="F94" s="243">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3">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3">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3">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3">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3">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3">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3">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68">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68">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68">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68">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3">
        <f t="shared" ca="1" si="5"/>
        <v>0</v>
      </c>
      <c r="S94" s="243"/>
      <c r="T94" s="243">
        <f ca="1">+T95</f>
        <v>0</v>
      </c>
      <c r="U94" s="242">
        <f t="shared" si="6"/>
        <v>1</v>
      </c>
      <c r="V94" s="333" t="str">
        <f>+VLOOKUP(A94,bd_lista!$A$3:$E$590,5,FALSE)</f>
        <v>Universidades Públicas</v>
      </c>
      <c r="W94" s="383" t="str">
        <f>+V94</f>
        <v>Universidades Públicas</v>
      </c>
      <c r="X94" s="242">
        <f>+VLOOKUP(A94,[3]Sheet1!$A$13:$D$744,4,FALSE)</f>
        <v>0</v>
      </c>
      <c r="Y94" s="242" t="e">
        <f>+VLOOKUP(X94,bd_lista!$A$3:$C$590,3,FALSE)</f>
        <v>#N/A</v>
      </c>
      <c r="Z94" s="294">
        <f>+X94</f>
        <v>0</v>
      </c>
      <c r="AA94" s="295" t="e">
        <f>+Y94</f>
        <v>#N/A</v>
      </c>
    </row>
    <row r="95" spans="1:27" customFormat="1" ht="15" hidden="1" customHeight="1">
      <c r="A95" s="32">
        <v>146</v>
      </c>
      <c r="B95" s="389"/>
      <c r="C95" s="333" t="str">
        <f>+VLOOKUP(A95,bd_lista!$A$3:$C$590,3,FALSE)</f>
        <v>Universidad Autónoma Gabriel René Moreno</v>
      </c>
      <c r="D95" s="386"/>
      <c r="E95" s="333" t="s">
        <v>1305</v>
      </c>
      <c r="F95" s="245">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5">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5">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245">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5">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5">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5">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5">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5">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5">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5">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5">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5">
        <f t="shared" ca="1" si="5"/>
        <v>0</v>
      </c>
      <c r="S95" s="245">
        <f ca="1">+R94+R95</f>
        <v>0</v>
      </c>
      <c r="T95" s="245">
        <f ca="1">+S95</f>
        <v>0</v>
      </c>
      <c r="U95" s="244">
        <f t="shared" si="6"/>
        <v>2</v>
      </c>
      <c r="V95" s="333" t="str">
        <f>+VLOOKUP(A95,bd_lista!$A$3:$E$590,5,FALSE)</f>
        <v>Universidades Públicas</v>
      </c>
      <c r="W95" s="384"/>
      <c r="X95" s="242">
        <f>+VLOOKUP(A95,[3]Sheet1!$A$13:$D$744,4,FALSE)</f>
        <v>0</v>
      </c>
      <c r="Y95" s="242" t="e">
        <f>+VLOOKUP(X95,bd_lista!$A$3:$C$590,3,FALSE)</f>
        <v>#N/A</v>
      </c>
      <c r="Z95" s="292"/>
      <c r="AA95" s="293"/>
    </row>
    <row r="96" spans="1:27" customFormat="1" ht="15" hidden="1" customHeight="1">
      <c r="A96" s="32">
        <v>147</v>
      </c>
      <c r="B96" s="388">
        <f>+A96</f>
        <v>147</v>
      </c>
      <c r="C96" s="247" t="str">
        <f>+VLOOKUP(A96,bd_lista!$A$3:$C$590,3,FALSE)</f>
        <v>Universidad Autónoma del Beni José Ballivián</v>
      </c>
      <c r="D96" s="385" t="str">
        <f>+C96</f>
        <v>Universidad Autónoma del Beni José Ballivián</v>
      </c>
      <c r="E96" s="247" t="s">
        <v>1304</v>
      </c>
      <c r="F96" s="243">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3">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3">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3">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3">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3">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3">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3">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3">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3">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3">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3">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3">
        <f t="shared" ca="1" si="5"/>
        <v>0</v>
      </c>
      <c r="S96" s="268"/>
      <c r="T96" s="243">
        <f ca="1">+T97</f>
        <v>0</v>
      </c>
      <c r="U96" s="242">
        <f t="shared" si="6"/>
        <v>1</v>
      </c>
      <c r="V96" s="333" t="str">
        <f>+VLOOKUP(A96,bd_lista!$A$3:$E$590,5,FALSE)</f>
        <v>Universidades Públicas</v>
      </c>
      <c r="W96" s="383" t="str">
        <f>+V96</f>
        <v>Universidades Públicas</v>
      </c>
      <c r="X96" s="242">
        <f>+VLOOKUP(A96,[3]Sheet1!$A$13:$D$744,4,FALSE)</f>
        <v>0</v>
      </c>
      <c r="Y96" s="242" t="e">
        <f>+VLOOKUP(X96,bd_lista!$A$3:$C$590,3,FALSE)</f>
        <v>#N/A</v>
      </c>
      <c r="Z96" s="294">
        <f>+X96</f>
        <v>0</v>
      </c>
      <c r="AA96" s="295" t="e">
        <f>+Y96</f>
        <v>#N/A</v>
      </c>
    </row>
    <row r="97" spans="1:27" customFormat="1" ht="15" hidden="1" customHeight="1">
      <c r="A97" s="32">
        <v>147</v>
      </c>
      <c r="B97" s="389"/>
      <c r="C97" s="333" t="str">
        <f>+VLOOKUP(A97,bd_lista!$A$3:$C$590,3,FALSE)</f>
        <v>Universidad Autónoma del Beni José Ballivián</v>
      </c>
      <c r="D97" s="386"/>
      <c r="E97" s="333" t="s">
        <v>1305</v>
      </c>
      <c r="F97" s="245">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5">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5">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5">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245">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5">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5">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5">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5">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5">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5">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5">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5">
        <f t="shared" ca="1" si="5"/>
        <v>0</v>
      </c>
      <c r="S97" s="245">
        <f ca="1">+R96+R97</f>
        <v>0</v>
      </c>
      <c r="T97" s="245">
        <f ca="1">+S97</f>
        <v>0</v>
      </c>
      <c r="U97" s="244">
        <f t="shared" si="6"/>
        <v>2</v>
      </c>
      <c r="V97" s="333" t="str">
        <f>+VLOOKUP(A97,bd_lista!$A$3:$E$590,5,FALSE)</f>
        <v>Universidades Públicas</v>
      </c>
      <c r="W97" s="384"/>
      <c r="X97" s="242">
        <f>+VLOOKUP(A97,[3]Sheet1!$A$13:$D$744,4,FALSE)</f>
        <v>0</v>
      </c>
      <c r="Y97" s="242" t="e">
        <f>+VLOOKUP(X97,bd_lista!$A$3:$C$590,3,FALSE)</f>
        <v>#N/A</v>
      </c>
      <c r="Z97" s="292"/>
      <c r="AA97" s="293"/>
    </row>
    <row r="98" spans="1:27" customFormat="1" ht="15" hidden="1" customHeight="1">
      <c r="A98" s="32">
        <v>148</v>
      </c>
      <c r="B98" s="388">
        <f>+A98</f>
        <v>148</v>
      </c>
      <c r="C98" s="247" t="str">
        <f>+VLOOKUP(A98,bd_lista!$A$3:$C$590,3,FALSE)</f>
        <v>Universidad Amazónica de Pando</v>
      </c>
      <c r="D98" s="385" t="str">
        <f>+C98</f>
        <v>Universidad Amazónica de Pando</v>
      </c>
      <c r="E98" s="247" t="s">
        <v>1304</v>
      </c>
      <c r="F98" s="243">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3">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3">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3">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3">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3">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3">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3">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3">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3">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3">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3">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3">
        <f t="shared" ca="1" si="5"/>
        <v>0</v>
      </c>
      <c r="S98" s="243"/>
      <c r="T98" s="243">
        <f ca="1">+T99</f>
        <v>0</v>
      </c>
      <c r="U98" s="242">
        <f t="shared" si="6"/>
        <v>1</v>
      </c>
      <c r="V98" s="333" t="str">
        <f>+VLOOKUP(A98,bd_lista!$A$3:$E$590,5,FALSE)</f>
        <v>Universidades Públicas</v>
      </c>
      <c r="W98" s="383" t="str">
        <f>+V98</f>
        <v>Universidades Públicas</v>
      </c>
      <c r="X98" s="242">
        <f>+VLOOKUP(A98,[3]Sheet1!$A$13:$D$744,4,FALSE)</f>
        <v>0</v>
      </c>
      <c r="Y98" s="242" t="e">
        <f>+VLOOKUP(X98,bd_lista!$A$3:$C$590,3,FALSE)</f>
        <v>#N/A</v>
      </c>
      <c r="Z98" s="294">
        <f>+X98</f>
        <v>0</v>
      </c>
      <c r="AA98" s="295" t="e">
        <f>+Y98</f>
        <v>#N/A</v>
      </c>
    </row>
    <row r="99" spans="1:27" customFormat="1" ht="15" hidden="1" customHeight="1">
      <c r="A99" s="32">
        <v>148</v>
      </c>
      <c r="B99" s="389"/>
      <c r="C99" s="333" t="str">
        <f>+VLOOKUP(A99,bd_lista!$A$3:$C$590,3,FALSE)</f>
        <v>Universidad Amazónica de Pando</v>
      </c>
      <c r="D99" s="386"/>
      <c r="E99" s="333" t="s">
        <v>1305</v>
      </c>
      <c r="F99" s="245">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0</v>
      </c>
      <c r="G99" s="245">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245">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45">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5">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5">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5">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5">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5">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5">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5">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5">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5">
        <f t="shared" ca="1" si="5"/>
        <v>0</v>
      </c>
      <c r="S99" s="245">
        <f ca="1">+R98+R99</f>
        <v>0</v>
      </c>
      <c r="T99" s="245">
        <f ca="1">+S99</f>
        <v>0</v>
      </c>
      <c r="U99" s="244">
        <f t="shared" si="6"/>
        <v>2</v>
      </c>
      <c r="V99" s="333" t="str">
        <f>+VLOOKUP(A99,bd_lista!$A$3:$E$590,5,FALSE)</f>
        <v>Universidades Públicas</v>
      </c>
      <c r="W99" s="384"/>
      <c r="X99" s="242">
        <f>+VLOOKUP(A99,[3]Sheet1!$A$13:$D$744,4,FALSE)</f>
        <v>0</v>
      </c>
      <c r="Y99" s="242" t="e">
        <f>+VLOOKUP(X99,bd_lista!$A$3:$C$590,3,FALSE)</f>
        <v>#N/A</v>
      </c>
      <c r="Z99" s="292"/>
      <c r="AA99" s="293"/>
    </row>
    <row r="100" spans="1:27" ht="15" hidden="1" customHeight="1">
      <c r="A100" s="32">
        <v>149</v>
      </c>
      <c r="B100" s="388">
        <f>+A100</f>
        <v>149</v>
      </c>
      <c r="C100" s="247" t="e">
        <f>+VLOOKUP(A100,bd_lista!$A$3:$C$590,3,FALSE)</f>
        <v>#N/A</v>
      </c>
      <c r="D100" s="385" t="e">
        <f>+C100</f>
        <v>#N/A</v>
      </c>
      <c r="E100" s="247" t="s">
        <v>1304</v>
      </c>
      <c r="F100" s="243">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3">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3">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3">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3">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3">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3">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3">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3">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3">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3">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3">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3">
        <f t="shared" ca="1" si="5"/>
        <v>0</v>
      </c>
      <c r="S100" s="243"/>
      <c r="T100" s="243">
        <f ca="1">+T101</f>
        <v>0</v>
      </c>
      <c r="U100" s="242">
        <f t="shared" si="6"/>
        <v>1</v>
      </c>
      <c r="V100" s="333" t="e">
        <f>+VLOOKUP(A100,bd_lista!$A$3:$E$590,5,FALSE)</f>
        <v>#N/A</v>
      </c>
      <c r="W100" s="383" t="e">
        <f>+V100</f>
        <v>#N/A</v>
      </c>
      <c r="X100" s="242" t="e">
        <f>+VLOOKUP(A100,[3]Sheet1!$A$13:$D$744,4,FALSE)</f>
        <v>#N/A</v>
      </c>
      <c r="Y100" s="242" t="e">
        <f>+VLOOKUP(X100,bd_lista!$A$3:$C$590,3,FALSE)</f>
        <v>#N/A</v>
      </c>
      <c r="Z100" s="294" t="e">
        <f>+X100</f>
        <v>#N/A</v>
      </c>
      <c r="AA100" s="295" t="e">
        <f>+Y100</f>
        <v>#N/A</v>
      </c>
    </row>
    <row r="101" spans="1:27" ht="15" hidden="1" customHeight="1">
      <c r="A101" s="32">
        <v>149</v>
      </c>
      <c r="B101" s="389"/>
      <c r="C101" s="333" t="e">
        <f>+VLOOKUP(A101,bd_lista!$A$3:$C$590,3,FALSE)</f>
        <v>#N/A</v>
      </c>
      <c r="D101" s="386"/>
      <c r="E101" s="333" t="s">
        <v>1305</v>
      </c>
      <c r="F101" s="245">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5">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5">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5">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5">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5">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5">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5">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5">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5">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5">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5">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5">
        <f t="shared" ca="1" si="5"/>
        <v>0</v>
      </c>
      <c r="S101" s="245">
        <f ca="1">+R100+R101</f>
        <v>0</v>
      </c>
      <c r="T101" s="245">
        <f ca="1">+S101</f>
        <v>0</v>
      </c>
      <c r="U101" s="244">
        <f t="shared" si="6"/>
        <v>2</v>
      </c>
      <c r="V101" s="333" t="e">
        <f>+VLOOKUP(A101,bd_lista!$A$3:$E$590,5,FALSE)</f>
        <v>#N/A</v>
      </c>
      <c r="W101" s="384"/>
      <c r="X101" s="242" t="e">
        <f>+VLOOKUP(A101,[3]Sheet1!$A$13:$D$744,4,FALSE)</f>
        <v>#N/A</v>
      </c>
      <c r="Y101" s="242" t="e">
        <f>+VLOOKUP(X101,bd_lista!$A$3:$C$590,3,FALSE)</f>
        <v>#N/A</v>
      </c>
      <c r="Z101" s="292"/>
      <c r="AA101" s="293"/>
    </row>
    <row r="102" spans="1:27" ht="15" hidden="1" customHeight="1">
      <c r="A102" s="251">
        <v>150</v>
      </c>
      <c r="B102" s="388">
        <f>+A102</f>
        <v>150</v>
      </c>
      <c r="C102" s="247" t="str">
        <f>+VLOOKUP(A102,bd_lista!$A$3:$C$590,3,FALSE)</f>
        <v>Proyecto Sucre Ciudad Universitaria</v>
      </c>
      <c r="D102" s="385" t="str">
        <f>+C102</f>
        <v>Proyecto Sucre Ciudad Universitaria</v>
      </c>
      <c r="E102" s="247" t="s">
        <v>1304</v>
      </c>
      <c r="F102" s="243">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3">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3">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3">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3">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3">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3">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3">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3">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3">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3">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3">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3">
        <f t="shared" ca="1" si="5"/>
        <v>0</v>
      </c>
      <c r="S102" s="243"/>
      <c r="T102" s="243">
        <f ca="1">+T103</f>
        <v>0</v>
      </c>
      <c r="U102" s="242">
        <f t="shared" si="6"/>
        <v>1</v>
      </c>
      <c r="V102" s="333" t="str">
        <f>+VLOOKUP(A102,bd_lista!$A$3:$E$590,5,FALSE)</f>
        <v>Instituciones Descentralizadas</v>
      </c>
      <c r="W102" s="383" t="str">
        <f>+V102</f>
        <v>Instituciones Descentralizadas</v>
      </c>
      <c r="X102" s="242">
        <f>+VLOOKUP(A102,[3]Sheet1!$A$13:$D$744,4,FALSE)</f>
        <v>16</v>
      </c>
      <c r="Y102" s="242" t="str">
        <f>+VLOOKUP(X102,bd_lista!$A$3:$C$590,3,FALSE)</f>
        <v>Ministerio de Educación</v>
      </c>
      <c r="Z102" s="294">
        <f>+X102</f>
        <v>16</v>
      </c>
      <c r="AA102" s="295" t="str">
        <f>+Y102</f>
        <v>Ministerio de Educación</v>
      </c>
    </row>
    <row r="103" spans="1:27" ht="15" hidden="1" customHeight="1">
      <c r="A103" s="32">
        <v>150</v>
      </c>
      <c r="B103" s="389"/>
      <c r="C103" s="333" t="str">
        <f>+VLOOKUP(A103,bd_lista!$A$3:$C$590,3,FALSE)</f>
        <v>Proyecto Sucre Ciudad Universitaria</v>
      </c>
      <c r="D103" s="386"/>
      <c r="E103" s="333" t="s">
        <v>1305</v>
      </c>
      <c r="F103" s="245">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5">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5">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5">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5">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5">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5">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5">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5">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5">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5">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5">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5">
        <f t="shared" ca="1" si="5"/>
        <v>0</v>
      </c>
      <c r="S103" s="245">
        <f ca="1">+R102+R103</f>
        <v>0</v>
      </c>
      <c r="T103" s="245">
        <f ca="1">+S103</f>
        <v>0</v>
      </c>
      <c r="U103" s="244">
        <f t="shared" si="6"/>
        <v>2</v>
      </c>
      <c r="V103" s="333" t="str">
        <f>+VLOOKUP(A103,bd_lista!$A$3:$E$590,5,FALSE)</f>
        <v>Instituciones Descentralizadas</v>
      </c>
      <c r="W103" s="384"/>
      <c r="X103" s="242">
        <f>+VLOOKUP(A103,[3]Sheet1!$A$13:$D$744,4,FALSE)</f>
        <v>16</v>
      </c>
      <c r="Y103" s="242" t="str">
        <f>+VLOOKUP(X103,bd_lista!$A$3:$C$590,3,FALSE)</f>
        <v>Ministerio de Educación</v>
      </c>
      <c r="Z103" s="292"/>
      <c r="AA103" s="293"/>
    </row>
    <row r="104" spans="1:27" ht="15" hidden="1" customHeight="1">
      <c r="A104" s="251">
        <v>152</v>
      </c>
      <c r="B104" s="388">
        <f>+A104</f>
        <v>152</v>
      </c>
      <c r="C104" s="247" t="str">
        <f>+VLOOKUP(A104,bd_lista!$A$3:$C$590,3,FALSE)</f>
        <v>Servicio Plurinacional de Defensa Pública</v>
      </c>
      <c r="D104" s="385" t="str">
        <f>+C104</f>
        <v>Servicio Plurinacional de Defensa Pública</v>
      </c>
      <c r="E104" s="247" t="s">
        <v>1304</v>
      </c>
      <c r="F104" s="243">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3">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3">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3">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3">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3">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3">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3">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3">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3">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3">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3">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3">
        <f t="shared" ca="1" si="5"/>
        <v>0</v>
      </c>
      <c r="S104" s="243"/>
      <c r="T104" s="243">
        <f ca="1">+T105</f>
        <v>0</v>
      </c>
      <c r="U104" s="242">
        <f t="shared" si="6"/>
        <v>1</v>
      </c>
      <c r="V104" s="333" t="str">
        <f>+VLOOKUP(A104,bd_lista!$A$3:$E$590,5,FALSE)</f>
        <v>Instituciones Descentralizadas</v>
      </c>
      <c r="W104" s="383" t="str">
        <f>+V104</f>
        <v>Instituciones Descentralizadas</v>
      </c>
      <c r="X104" s="242">
        <f>+VLOOKUP(A104,[3]Sheet1!$A$13:$D$744,4,FALSE)</f>
        <v>30</v>
      </c>
      <c r="Y104" s="242" t="str">
        <f>+VLOOKUP(X104,bd_lista!$A$3:$C$590,3,FALSE)</f>
        <v>Ministerio de Justicia y Transparencia Institucional</v>
      </c>
      <c r="Z104" s="294">
        <f>+X104</f>
        <v>30</v>
      </c>
      <c r="AA104" s="319" t="str">
        <f>+Y104</f>
        <v>Ministerio de Justicia y Transparencia Institucional</v>
      </c>
    </row>
    <row r="105" spans="1:27" ht="15" hidden="1" customHeight="1">
      <c r="A105" s="32">
        <v>152</v>
      </c>
      <c r="B105" s="389"/>
      <c r="C105" s="333" t="str">
        <f>+VLOOKUP(A105,bd_lista!$A$3:$C$590,3,FALSE)</f>
        <v>Servicio Plurinacional de Defensa Pública</v>
      </c>
      <c r="D105" s="386"/>
      <c r="E105" s="333" t="s">
        <v>1305</v>
      </c>
      <c r="F105" s="245">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5">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5">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5">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5">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5">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5">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5">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5">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5">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5">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5">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5">
        <f t="shared" ca="1" si="5"/>
        <v>0</v>
      </c>
      <c r="S105" s="245">
        <f ca="1">+R104+R105</f>
        <v>0</v>
      </c>
      <c r="T105" s="245">
        <f ca="1">+S105</f>
        <v>0</v>
      </c>
      <c r="U105" s="244">
        <f t="shared" si="6"/>
        <v>2</v>
      </c>
      <c r="V105" s="333" t="str">
        <f>+VLOOKUP(A105,bd_lista!$A$3:$E$590,5,FALSE)</f>
        <v>Instituciones Descentralizadas</v>
      </c>
      <c r="W105" s="384"/>
      <c r="X105" s="242">
        <f>+VLOOKUP(A105,[3]Sheet1!$A$13:$D$744,4,FALSE)</f>
        <v>30</v>
      </c>
      <c r="Y105" s="242" t="str">
        <f>+VLOOKUP(X105,bd_lista!$A$3:$C$590,3,FALSE)</f>
        <v>Ministerio de Justicia y Transparencia Institucional</v>
      </c>
      <c r="Z105" s="292"/>
      <c r="AA105" s="321"/>
    </row>
    <row r="106" spans="1:27" ht="15" hidden="1" customHeight="1">
      <c r="A106" s="251">
        <v>153</v>
      </c>
      <c r="B106" s="388">
        <f>+A106</f>
        <v>153</v>
      </c>
      <c r="C106" s="247" t="str">
        <f>+VLOOKUP(A106,bd_lista!$A$3:$C$590,3,FALSE)</f>
        <v>Observatorio Plurinacional de la Calidad  Educativa</v>
      </c>
      <c r="D106" s="385" t="str">
        <f>+C106</f>
        <v>Observatorio Plurinacional de la Calidad  Educativa</v>
      </c>
      <c r="E106" s="247" t="s">
        <v>1304</v>
      </c>
      <c r="F106" s="243">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3">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3">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3">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3">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3">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3">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3">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3">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3">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3">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3">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3">
        <f t="shared" ca="1" si="5"/>
        <v>0</v>
      </c>
      <c r="S106" s="243"/>
      <c r="T106" s="243">
        <f ca="1">+T107</f>
        <v>0</v>
      </c>
      <c r="U106" s="242">
        <f t="shared" si="6"/>
        <v>1</v>
      </c>
      <c r="V106" s="333" t="str">
        <f>+VLOOKUP(A106,bd_lista!$A$3:$E$590,5,FALSE)</f>
        <v>Instituciones Descentralizadas</v>
      </c>
      <c r="W106" s="383" t="str">
        <f>+V106</f>
        <v>Instituciones Descentralizadas</v>
      </c>
      <c r="X106" s="242">
        <f>+VLOOKUP(A106,[3]Sheet1!$A$13:$D$744,4,FALSE)</f>
        <v>16</v>
      </c>
      <c r="Y106" s="242" t="str">
        <f>+VLOOKUP(X106,bd_lista!$A$3:$C$590,3,FALSE)</f>
        <v>Ministerio de Educación</v>
      </c>
      <c r="Z106" s="294">
        <f>+X106</f>
        <v>16</v>
      </c>
      <c r="AA106" s="319" t="str">
        <f>+Y106</f>
        <v>Ministerio de Educación</v>
      </c>
    </row>
    <row r="107" spans="1:27" ht="15" hidden="1" customHeight="1">
      <c r="A107" s="32">
        <v>153</v>
      </c>
      <c r="B107" s="389"/>
      <c r="C107" s="333" t="str">
        <f>+VLOOKUP(A107,bd_lista!$A$3:$C$590,3,FALSE)</f>
        <v>Observatorio Plurinacional de la Calidad  Educativa</v>
      </c>
      <c r="D107" s="386"/>
      <c r="E107" s="333" t="s">
        <v>1305</v>
      </c>
      <c r="F107" s="245">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5">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5">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5">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5">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5">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5">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5">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5">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5">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5">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5">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5">
        <f t="shared" ca="1" si="5"/>
        <v>0</v>
      </c>
      <c r="S107" s="245">
        <f ca="1">+R106+R107</f>
        <v>0</v>
      </c>
      <c r="T107" s="245">
        <f ca="1">+S107</f>
        <v>0</v>
      </c>
      <c r="U107" s="244">
        <f t="shared" si="6"/>
        <v>2</v>
      </c>
      <c r="V107" s="333" t="str">
        <f>+VLOOKUP(A107,bd_lista!$A$3:$E$590,5,FALSE)</f>
        <v>Instituciones Descentralizadas</v>
      </c>
      <c r="W107" s="384"/>
      <c r="X107" s="242">
        <f>+VLOOKUP(A107,[3]Sheet1!$A$13:$D$744,4,FALSE)</f>
        <v>16</v>
      </c>
      <c r="Y107" s="242" t="str">
        <f>+VLOOKUP(X107,bd_lista!$A$3:$C$590,3,FALSE)</f>
        <v>Ministerio de Educación</v>
      </c>
      <c r="Z107" s="292"/>
      <c r="AA107" s="321"/>
    </row>
    <row r="108" spans="1:27" ht="15" hidden="1" customHeight="1">
      <c r="A108" s="251">
        <v>154</v>
      </c>
      <c r="B108" s="388">
        <f>+A108</f>
        <v>154</v>
      </c>
      <c r="C108" s="247" t="str">
        <f>+VLOOKUP(A108,bd_lista!$A$3:$C$590,3,FALSE)</f>
        <v>Museo Nacional de Historia Natural</v>
      </c>
      <c r="D108" s="385" t="str">
        <f>+C108</f>
        <v>Museo Nacional de Historia Natural</v>
      </c>
      <c r="E108" s="247" t="s">
        <v>1304</v>
      </c>
      <c r="F108" s="243">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3">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3">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3">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3">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3">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3">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3">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3">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3">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3">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3">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3">
        <f t="shared" ca="1" si="5"/>
        <v>0</v>
      </c>
      <c r="S108" s="243"/>
      <c r="T108" s="243">
        <f ca="1">+T109</f>
        <v>0</v>
      </c>
      <c r="U108" s="242">
        <f t="shared" si="6"/>
        <v>1</v>
      </c>
      <c r="V108" s="333" t="str">
        <f>+VLOOKUP(A108,bd_lista!$A$3:$E$590,5,FALSE)</f>
        <v>Instituciones Descentralizadas</v>
      </c>
      <c r="W108" s="383" t="str">
        <f>+V108</f>
        <v>Instituciones Descentralizadas</v>
      </c>
      <c r="X108" s="242">
        <f>+VLOOKUP(A108,[3]Sheet1!$A$13:$D$744,4,FALSE)</f>
        <v>86</v>
      </c>
      <c r="Y108" s="242" t="str">
        <f>+VLOOKUP(X108,bd_lista!$A$3:$C$590,3,FALSE)</f>
        <v>Ministerio de Medio Ambiente y Agua</v>
      </c>
      <c r="Z108" s="294">
        <f>+X108</f>
        <v>86</v>
      </c>
      <c r="AA108" s="295" t="str">
        <f>+Y108</f>
        <v>Ministerio de Medio Ambiente y Agua</v>
      </c>
    </row>
    <row r="109" spans="1:27" ht="15" hidden="1" customHeight="1">
      <c r="A109" s="32">
        <v>154</v>
      </c>
      <c r="B109" s="389"/>
      <c r="C109" s="333" t="str">
        <f>+VLOOKUP(A109,bd_lista!$A$3:$C$590,3,FALSE)</f>
        <v>Museo Nacional de Historia Natural</v>
      </c>
      <c r="D109" s="386"/>
      <c r="E109" s="333" t="s">
        <v>1305</v>
      </c>
      <c r="F109" s="245">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5">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5">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5">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5">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5">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5">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5">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5">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5">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5">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5">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5">
        <f t="shared" ca="1" si="5"/>
        <v>0</v>
      </c>
      <c r="S109" s="245">
        <f ca="1">+R108+R109</f>
        <v>0</v>
      </c>
      <c r="T109" s="245">
        <f ca="1">+S109</f>
        <v>0</v>
      </c>
      <c r="U109" s="244">
        <f t="shared" si="6"/>
        <v>2</v>
      </c>
      <c r="V109" s="333" t="str">
        <f>+VLOOKUP(A109,bd_lista!$A$3:$E$590,5,FALSE)</f>
        <v>Instituciones Descentralizadas</v>
      </c>
      <c r="W109" s="384"/>
      <c r="X109" s="242">
        <f>+VLOOKUP(A109,[3]Sheet1!$A$13:$D$744,4,FALSE)</f>
        <v>86</v>
      </c>
      <c r="Y109" s="242" t="str">
        <f>+VLOOKUP(X109,bd_lista!$A$3:$C$590,3,FALSE)</f>
        <v>Ministerio de Medio Ambiente y Agua</v>
      </c>
      <c r="Z109" s="292"/>
      <c r="AA109" s="293"/>
    </row>
    <row r="110" spans="1:27" ht="15" customHeight="1">
      <c r="A110" s="251">
        <v>155</v>
      </c>
      <c r="B110" s="388">
        <f>+A110</f>
        <v>155</v>
      </c>
      <c r="C110" s="247" t="str">
        <f>+VLOOKUP(A110,bd_lista!$A$3:$C$590,3,FALSE)</f>
        <v>Dirección del Notariado Plurinacional</v>
      </c>
      <c r="D110" s="385" t="str">
        <f>+C110</f>
        <v>Dirección del Notariado Plurinacional</v>
      </c>
      <c r="E110" s="247" t="s">
        <v>1304</v>
      </c>
      <c r="F110" s="243">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3">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3">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3">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3">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3">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3">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3">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3">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3">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3">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3">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3">
        <f t="shared" ca="1" si="5"/>
        <v>0</v>
      </c>
      <c r="S110" s="243"/>
      <c r="T110" s="243">
        <f ca="1">+T111</f>
        <v>121487.47</v>
      </c>
      <c r="U110" s="242">
        <f t="shared" si="6"/>
        <v>1</v>
      </c>
      <c r="V110" s="333" t="str">
        <f>+VLOOKUP(A110,bd_lista!$A$3:$E$590,5,FALSE)</f>
        <v>Instituciones Descentralizadas</v>
      </c>
      <c r="W110" s="383" t="str">
        <f>+V110</f>
        <v>Instituciones Descentralizadas</v>
      </c>
      <c r="X110" s="242">
        <f>+VLOOKUP(A110,[3]Sheet1!$A$13:$D$744,4,FALSE)</f>
        <v>30</v>
      </c>
      <c r="Y110" s="242" t="str">
        <f>+VLOOKUP(X110,bd_lista!$A$3:$C$590,3,FALSE)</f>
        <v>Ministerio de Justicia y Transparencia Institucional</v>
      </c>
      <c r="Z110" s="294">
        <f>+X110</f>
        <v>30</v>
      </c>
      <c r="AA110" s="319" t="str">
        <f>+Y110</f>
        <v>Ministerio de Justicia y Transparencia Institucional</v>
      </c>
    </row>
    <row r="111" spans="1:27" ht="15" customHeight="1">
      <c r="A111" s="32">
        <v>155</v>
      </c>
      <c r="B111" s="389"/>
      <c r="C111" s="333" t="str">
        <f>+VLOOKUP(A111,bd_lista!$A$3:$C$590,3,FALSE)</f>
        <v>Dirección del Notariado Plurinacional</v>
      </c>
      <c r="D111" s="386"/>
      <c r="E111" s="333" t="s">
        <v>1305</v>
      </c>
      <c r="F111" s="245">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121487.47</v>
      </c>
      <c r="G111" s="245">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5">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5">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5">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5">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5">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5">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5">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5">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5">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5">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5">
        <f t="shared" ca="1" si="5"/>
        <v>121487.47</v>
      </c>
      <c r="S111" s="245">
        <f ca="1">+R110+R111</f>
        <v>121487.47</v>
      </c>
      <c r="T111" s="245">
        <f ca="1">+S111</f>
        <v>121487.47</v>
      </c>
      <c r="U111" s="244">
        <f t="shared" si="6"/>
        <v>2</v>
      </c>
      <c r="V111" s="333" t="str">
        <f>+VLOOKUP(A111,bd_lista!$A$3:$E$590,5,FALSE)</f>
        <v>Instituciones Descentralizadas</v>
      </c>
      <c r="W111" s="384"/>
      <c r="X111" s="242">
        <f>+VLOOKUP(A111,[3]Sheet1!$A$13:$D$744,4,FALSE)</f>
        <v>30</v>
      </c>
      <c r="Y111" s="242" t="str">
        <f>+VLOOKUP(X111,bd_lista!$A$3:$C$590,3,FALSE)</f>
        <v>Ministerio de Justicia y Transparencia Institucional</v>
      </c>
      <c r="Z111" s="292"/>
      <c r="AA111" s="321"/>
    </row>
    <row r="112" spans="1:27" ht="15" hidden="1" customHeight="1">
      <c r="A112" s="251">
        <v>156</v>
      </c>
      <c r="B112" s="388">
        <f>+A112</f>
        <v>156</v>
      </c>
      <c r="C112" s="247" t="str">
        <f>+VLOOKUP(A112,bd_lista!$A$3:$C$590,3,FALSE)</f>
        <v>Servicio Plurinacional de Asistencia a la Víctima</v>
      </c>
      <c r="D112" s="385" t="str">
        <f>+C112</f>
        <v>Servicio Plurinacional de Asistencia a la Víctima</v>
      </c>
      <c r="E112" s="247" t="s">
        <v>1304</v>
      </c>
      <c r="F112" s="243">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3">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3">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3">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3">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3">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3">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3">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3">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3">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3">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3">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3">
        <f t="shared" ca="1" si="5"/>
        <v>0</v>
      </c>
      <c r="S112" s="243"/>
      <c r="T112" s="243">
        <f ca="1">+T113</f>
        <v>0</v>
      </c>
      <c r="U112" s="242">
        <f t="shared" si="6"/>
        <v>1</v>
      </c>
      <c r="V112" s="333" t="str">
        <f>+VLOOKUP(A112,bd_lista!$A$3:$E$590,5,FALSE)</f>
        <v>Instituciones Descentralizadas</v>
      </c>
      <c r="W112" s="383" t="str">
        <f>+V112</f>
        <v>Instituciones Descentralizadas</v>
      </c>
      <c r="X112" s="242">
        <f>+VLOOKUP(A112,[3]Sheet1!$A$13:$D$744,4,FALSE)</f>
        <v>30</v>
      </c>
      <c r="Y112" s="242" t="str">
        <f>+VLOOKUP(X112,bd_lista!$A$3:$C$590,3,FALSE)</f>
        <v>Ministerio de Justicia y Transparencia Institucional</v>
      </c>
      <c r="Z112" s="294">
        <f>+X112</f>
        <v>30</v>
      </c>
      <c r="AA112" s="319" t="str">
        <f>+Y112</f>
        <v>Ministerio de Justicia y Transparencia Institucional</v>
      </c>
    </row>
    <row r="113" spans="1:27" ht="15" hidden="1" customHeight="1">
      <c r="A113" s="32">
        <v>156</v>
      </c>
      <c r="B113" s="389"/>
      <c r="C113" s="333" t="str">
        <f>+VLOOKUP(A113,bd_lista!$A$3:$C$590,3,FALSE)</f>
        <v>Servicio Plurinacional de Asistencia a la Víctima</v>
      </c>
      <c r="D113" s="386"/>
      <c r="E113" s="333" t="s">
        <v>1305</v>
      </c>
      <c r="F113" s="245">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5">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5">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5">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5">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5">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5">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5">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5">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5">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5">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5">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5">
        <f t="shared" ca="1" si="5"/>
        <v>0</v>
      </c>
      <c r="S113" s="245">
        <f ca="1">+R112+R113</f>
        <v>0</v>
      </c>
      <c r="T113" s="245">
        <f ca="1">+S113</f>
        <v>0</v>
      </c>
      <c r="U113" s="244">
        <f t="shared" si="6"/>
        <v>2</v>
      </c>
      <c r="V113" s="333" t="str">
        <f>+VLOOKUP(A113,bd_lista!$A$3:$E$590,5,FALSE)</f>
        <v>Instituciones Descentralizadas</v>
      </c>
      <c r="W113" s="384"/>
      <c r="X113" s="242">
        <f>+VLOOKUP(A113,[3]Sheet1!$A$13:$D$744,4,FALSE)</f>
        <v>30</v>
      </c>
      <c r="Y113" s="242" t="str">
        <f>+VLOOKUP(X113,bd_lista!$A$3:$C$590,3,FALSE)</f>
        <v>Ministerio de Justicia y Transparencia Institucional</v>
      </c>
      <c r="Z113" s="292"/>
      <c r="AA113" s="321"/>
    </row>
    <row r="114" spans="1:27" ht="15" hidden="1" customHeight="1">
      <c r="A114" s="251">
        <v>157</v>
      </c>
      <c r="B114" s="388">
        <f>+A114</f>
        <v>157</v>
      </c>
      <c r="C114" s="247" t="str">
        <f>+VLOOKUP(A114,bd_lista!$A$3:$C$590,3,FALSE)</f>
        <v>Servicio para la Prevención de la Tortura</v>
      </c>
      <c r="D114" s="385" t="str">
        <f>+C114</f>
        <v>Servicio para la Prevención de la Tortura</v>
      </c>
      <c r="E114" s="247" t="s">
        <v>1304</v>
      </c>
      <c r="F114" s="243">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3">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3">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3">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3">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3">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3">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3">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3">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3">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3">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3">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3">
        <f t="shared" ca="1" si="5"/>
        <v>0</v>
      </c>
      <c r="S114" s="243"/>
      <c r="T114" s="243">
        <f ca="1">+T115</f>
        <v>0</v>
      </c>
      <c r="U114" s="242">
        <f t="shared" si="6"/>
        <v>1</v>
      </c>
      <c r="V114" s="333" t="str">
        <f>+VLOOKUP(A114,bd_lista!$A$3:$E$590,5,FALSE)</f>
        <v>Instituciones Descentralizadas</v>
      </c>
      <c r="W114" s="383" t="str">
        <f>+V114</f>
        <v>Instituciones Descentralizadas</v>
      </c>
      <c r="X114" s="242">
        <f>+VLOOKUP(A114,[3]Sheet1!$A$13:$D$744,4,FALSE)</f>
        <v>30</v>
      </c>
      <c r="Y114" s="242" t="str">
        <f>+VLOOKUP(X114,bd_lista!$A$3:$C$590,3,FALSE)</f>
        <v>Ministerio de Justicia y Transparencia Institucional</v>
      </c>
      <c r="Z114" s="294">
        <f>+X114</f>
        <v>30</v>
      </c>
      <c r="AA114" s="295" t="str">
        <f>+Y114</f>
        <v>Ministerio de Justicia y Transparencia Institucional</v>
      </c>
    </row>
    <row r="115" spans="1:27" ht="15" hidden="1" customHeight="1">
      <c r="A115" s="32">
        <v>157</v>
      </c>
      <c r="B115" s="389"/>
      <c r="C115" s="333" t="str">
        <f>+VLOOKUP(A115,bd_lista!$A$3:$C$590,3,FALSE)</f>
        <v>Servicio para la Prevención de la Tortura</v>
      </c>
      <c r="D115" s="386"/>
      <c r="E115" s="333" t="s">
        <v>1305</v>
      </c>
      <c r="F115" s="245">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5">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5">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5">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5">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5">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5">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5">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5">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5">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5">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5">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5">
        <f t="shared" ca="1" si="5"/>
        <v>0</v>
      </c>
      <c r="S115" s="245">
        <f ca="1">+R114+R115</f>
        <v>0</v>
      </c>
      <c r="T115" s="245">
        <f ca="1">+S115</f>
        <v>0</v>
      </c>
      <c r="U115" s="244">
        <f t="shared" si="6"/>
        <v>2</v>
      </c>
      <c r="V115" s="333" t="str">
        <f>+VLOOKUP(A115,bd_lista!$A$3:$E$590,5,FALSE)</f>
        <v>Instituciones Descentralizadas</v>
      </c>
      <c r="W115" s="384"/>
      <c r="X115" s="242">
        <f>+VLOOKUP(A115,[3]Sheet1!$A$13:$D$744,4,FALSE)</f>
        <v>30</v>
      </c>
      <c r="Y115" s="242" t="str">
        <f>+VLOOKUP(X115,bd_lista!$A$3:$C$590,3,FALSE)</f>
        <v>Ministerio de Justicia y Transparencia Institucional</v>
      </c>
      <c r="Z115" s="292"/>
      <c r="AA115" s="293"/>
    </row>
    <row r="116" spans="1:27" customFormat="1" ht="15" hidden="1" customHeight="1">
      <c r="A116" s="251">
        <v>159</v>
      </c>
      <c r="B116" s="388">
        <f>+A116</f>
        <v>159</v>
      </c>
      <c r="C116" s="247" t="str">
        <f>+VLOOKUP(A116,bd_lista!$A$3:$C$590,3,FALSE)</f>
        <v>OficinaTécnica para el Fortalecimiento de la Empresa Pública</v>
      </c>
      <c r="D116" s="385" t="str">
        <f>+C116</f>
        <v>OficinaTécnica para el Fortalecimiento de la Empresa Pública</v>
      </c>
      <c r="E116" s="247" t="s">
        <v>1304</v>
      </c>
      <c r="F116" s="243">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3">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3">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3">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3">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3">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3">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3">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3">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3">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3">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3">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3">
        <f t="shared" ca="1" si="5"/>
        <v>0</v>
      </c>
      <c r="S116" s="243"/>
      <c r="T116" s="243">
        <f ca="1">+T117</f>
        <v>0</v>
      </c>
      <c r="U116" s="242">
        <f t="shared" si="6"/>
        <v>1</v>
      </c>
      <c r="V116" s="333" t="str">
        <f>+VLOOKUP(A116,bd_lista!$A$3:$E$590,5,FALSE)</f>
        <v>Instituciones Descentralizadas</v>
      </c>
      <c r="W116" s="383" t="str">
        <f>+V116</f>
        <v>Instituciones Descentralizadas</v>
      </c>
      <c r="X116" s="242">
        <f>+VLOOKUP(A116,[3]Sheet1!$A$13:$D$744,4,FALSE)</f>
        <v>25</v>
      </c>
      <c r="Y116" s="242" t="str">
        <f>+VLOOKUP(X116,bd_lista!$A$3:$C$590,3,FALSE)</f>
        <v>Ministerio de la Presidencia</v>
      </c>
      <c r="Z116" s="294">
        <f>+X116</f>
        <v>25</v>
      </c>
      <c r="AA116" s="295" t="str">
        <f>+Y116</f>
        <v>Ministerio de la Presidencia</v>
      </c>
    </row>
    <row r="117" spans="1:27" customFormat="1" ht="15" hidden="1" customHeight="1">
      <c r="A117" s="32">
        <v>159</v>
      </c>
      <c r="B117" s="389"/>
      <c r="C117" s="333" t="str">
        <f>+VLOOKUP(A117,bd_lista!$A$3:$C$590,3,FALSE)</f>
        <v>OficinaTécnica para el Fortalecimiento de la Empresa Pública</v>
      </c>
      <c r="D117" s="386"/>
      <c r="E117" s="333" t="s">
        <v>1305</v>
      </c>
      <c r="F117" s="245">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5">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5">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5">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5">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5">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5">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5">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5">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5">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5">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5">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5">
        <f t="shared" ca="1" si="5"/>
        <v>0</v>
      </c>
      <c r="S117" s="245">
        <f ca="1">+R116+R117</f>
        <v>0</v>
      </c>
      <c r="T117" s="245">
        <f ca="1">+S117</f>
        <v>0</v>
      </c>
      <c r="U117" s="244">
        <f t="shared" si="6"/>
        <v>2</v>
      </c>
      <c r="V117" s="333" t="str">
        <f>+VLOOKUP(A117,bd_lista!$A$3:$E$590,5,FALSE)</f>
        <v>Instituciones Descentralizadas</v>
      </c>
      <c r="W117" s="384"/>
      <c r="X117" s="242">
        <f>+VLOOKUP(A117,[3]Sheet1!$A$13:$D$744,4,FALSE)</f>
        <v>25</v>
      </c>
      <c r="Y117" s="242" t="str">
        <f>+VLOOKUP(X117,bd_lista!$A$3:$C$590,3,FALSE)</f>
        <v>Ministerio de la Presidencia</v>
      </c>
      <c r="Z117" s="292"/>
      <c r="AA117" s="293"/>
    </row>
    <row r="118" spans="1:27" ht="15" customHeight="1">
      <c r="A118" s="32">
        <v>163</v>
      </c>
      <c r="B118" s="388">
        <f>+A118</f>
        <v>163</v>
      </c>
      <c r="C118" s="247" t="str">
        <f>+VLOOKUP(A118,bd_lista!$A$3:$C$590,3,FALSE)</f>
        <v>Agencia Nacional de Hidrocarburos</v>
      </c>
      <c r="D118" s="385" t="str">
        <f>+C118</f>
        <v>Agencia Nacional de Hidrocarburos</v>
      </c>
      <c r="E118" s="247" t="s">
        <v>1304</v>
      </c>
      <c r="F118" s="243">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3">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3">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3">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3">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3">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3">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3">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3">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3">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3">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3">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3">
        <f t="shared" ca="1" si="5"/>
        <v>0</v>
      </c>
      <c r="S118" s="243"/>
      <c r="T118" s="243">
        <f ca="1">+T119</f>
        <v>992415.14</v>
      </c>
      <c r="U118" s="242">
        <f t="shared" si="6"/>
        <v>1</v>
      </c>
      <c r="V118" s="333" t="str">
        <f>+VLOOKUP(A118,bd_lista!$A$3:$E$590,5,FALSE)</f>
        <v>Instituciones Descentralizadas</v>
      </c>
      <c r="W118" s="383" t="str">
        <f>+V118</f>
        <v>Instituciones Descentralizadas</v>
      </c>
      <c r="X118" s="242">
        <f>+VLOOKUP(A118,[3]Sheet1!$A$13:$D$744,4,FALSE)</f>
        <v>78</v>
      </c>
      <c r="Y118" s="242" t="str">
        <f>+VLOOKUP(X118,bd_lista!$A$3:$C$590,3,FALSE)</f>
        <v>Ministerio de Hidrocarburos y Energías</v>
      </c>
      <c r="Z118" s="294">
        <f>+X118</f>
        <v>78</v>
      </c>
      <c r="AA118" s="319" t="str">
        <f>+Y118</f>
        <v>Ministerio de Hidrocarburos y Energías</v>
      </c>
    </row>
    <row r="119" spans="1:27" ht="15" customHeight="1">
      <c r="A119" s="32">
        <v>163</v>
      </c>
      <c r="B119" s="389"/>
      <c r="C119" s="333" t="str">
        <f>+VLOOKUP(A119,bd_lista!$A$3:$C$590,3,FALSE)</f>
        <v>Agencia Nacional de Hidrocarburos</v>
      </c>
      <c r="D119" s="386"/>
      <c r="E119" s="333" t="s">
        <v>1305</v>
      </c>
      <c r="F119" s="245">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992415.14</v>
      </c>
      <c r="G119" s="245">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5">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5">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5">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5">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5">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5">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5">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5">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5">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5">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5">
        <f t="shared" ca="1" si="5"/>
        <v>992415.14</v>
      </c>
      <c r="S119" s="245">
        <f ca="1">+R118+R119</f>
        <v>992415.14</v>
      </c>
      <c r="T119" s="245">
        <f ca="1">+S119</f>
        <v>992415.14</v>
      </c>
      <c r="U119" s="244">
        <f t="shared" si="6"/>
        <v>2</v>
      </c>
      <c r="V119" s="333" t="str">
        <f>+VLOOKUP(A119,bd_lista!$A$3:$E$590,5,FALSE)</f>
        <v>Instituciones Descentralizadas</v>
      </c>
      <c r="W119" s="384"/>
      <c r="X119" s="242">
        <f>+VLOOKUP(A119,[3]Sheet1!$A$13:$D$744,4,FALSE)</f>
        <v>78</v>
      </c>
      <c r="Y119" s="242" t="str">
        <f>+VLOOKUP(X119,bd_lista!$A$3:$C$590,3,FALSE)</f>
        <v>Ministerio de Hidrocarburos y Energías</v>
      </c>
      <c r="Z119" s="292"/>
      <c r="AA119" s="321"/>
    </row>
    <row r="120" spans="1:27" ht="15" hidden="1" customHeight="1">
      <c r="A120" s="251">
        <v>169</v>
      </c>
      <c r="B120" s="388">
        <f>+A120</f>
        <v>169</v>
      </c>
      <c r="C120" s="247" t="str">
        <f>+VLOOKUP(A120,bd_lista!$A$3:$C$590,3,FALSE)</f>
        <v>Autoridad General de Impugnación Tributaria</v>
      </c>
      <c r="D120" s="385" t="str">
        <f>+C120</f>
        <v>Autoridad General de Impugnación Tributaria</v>
      </c>
      <c r="E120" s="247" t="s">
        <v>1304</v>
      </c>
      <c r="F120" s="243">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3">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3">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3">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3">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3">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3">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3">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3">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3">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3">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3">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3">
        <f t="shared" ca="1" si="5"/>
        <v>0</v>
      </c>
      <c r="S120" s="243"/>
      <c r="T120" s="243">
        <f ca="1">+T121</f>
        <v>0</v>
      </c>
      <c r="U120" s="242">
        <f t="shared" si="6"/>
        <v>1</v>
      </c>
      <c r="V120" s="333" t="str">
        <f>+VLOOKUP(A120,bd_lista!$A$3:$E$590,5,FALSE)</f>
        <v>Instituciones Descentralizadas</v>
      </c>
      <c r="W120" s="383" t="str">
        <f>+V120</f>
        <v>Instituciones Descentralizadas</v>
      </c>
      <c r="X120" s="242">
        <f>+VLOOKUP(A120,[3]Sheet1!$A$13:$D$744,4,FALSE)</f>
        <v>35</v>
      </c>
      <c r="Y120" s="242" t="str">
        <f>+VLOOKUP(X120,bd_lista!$A$3:$C$590,3,FALSE)</f>
        <v>Ministerio de Economía y Finanzas Públicas</v>
      </c>
      <c r="Z120" s="294">
        <f>+X120</f>
        <v>35</v>
      </c>
      <c r="AA120" s="319" t="str">
        <f>+Y120</f>
        <v>Ministerio de Economía y Finanzas Públicas</v>
      </c>
    </row>
    <row r="121" spans="1:27" ht="15" hidden="1" customHeight="1">
      <c r="A121" s="32">
        <v>169</v>
      </c>
      <c r="B121" s="389"/>
      <c r="C121" s="333" t="str">
        <f>+VLOOKUP(A121,bd_lista!$A$3:$C$590,3,FALSE)</f>
        <v>Autoridad General de Impugnación Tributaria</v>
      </c>
      <c r="D121" s="386"/>
      <c r="E121" s="333" t="s">
        <v>1305</v>
      </c>
      <c r="F121" s="245">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5">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5">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5">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5">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5">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5">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5">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5">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5">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5">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5">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5">
        <f t="shared" ca="1" si="5"/>
        <v>0</v>
      </c>
      <c r="S121" s="245">
        <f ca="1">+R120+R121</f>
        <v>0</v>
      </c>
      <c r="T121" s="245">
        <f ca="1">+S121</f>
        <v>0</v>
      </c>
      <c r="U121" s="244">
        <f t="shared" si="6"/>
        <v>2</v>
      </c>
      <c r="V121" s="333" t="str">
        <f>+VLOOKUP(A121,bd_lista!$A$3:$E$590,5,FALSE)</f>
        <v>Instituciones Descentralizadas</v>
      </c>
      <c r="W121" s="384"/>
      <c r="X121" s="242">
        <f>+VLOOKUP(A121,[3]Sheet1!$A$13:$D$744,4,FALSE)</f>
        <v>35</v>
      </c>
      <c r="Y121" s="242" t="str">
        <f>+VLOOKUP(X121,bd_lista!$A$3:$C$590,3,FALSE)</f>
        <v>Ministerio de Economía y Finanzas Públicas</v>
      </c>
      <c r="Z121" s="292"/>
      <c r="AA121" s="321"/>
    </row>
    <row r="122" spans="1:27" ht="15" customHeight="1">
      <c r="A122" s="251">
        <v>170</v>
      </c>
      <c r="B122" s="388">
        <f>+A122</f>
        <v>170</v>
      </c>
      <c r="C122" s="247" t="str">
        <f>+VLOOKUP(A122,bd_lista!$A$3:$C$590,3,FALSE)</f>
        <v>Escuela Militar de Ingeniería</v>
      </c>
      <c r="D122" s="385" t="str">
        <f>+C122</f>
        <v>Escuela Militar de Ingeniería</v>
      </c>
      <c r="E122" s="247" t="s">
        <v>1304</v>
      </c>
      <c r="F122" s="243">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3">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3">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3">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3">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3">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3">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3">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3">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3">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3">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3">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3">
        <f t="shared" ca="1" si="5"/>
        <v>0</v>
      </c>
      <c r="S122" s="243"/>
      <c r="T122" s="243">
        <f ca="1">+T123</f>
        <v>4387506.4000000013</v>
      </c>
      <c r="U122" s="242">
        <f t="shared" si="6"/>
        <v>1</v>
      </c>
      <c r="V122" s="333" t="str">
        <f>+VLOOKUP(A122,bd_lista!$A$3:$E$590,5,FALSE)</f>
        <v>Instituciones Descentralizadas</v>
      </c>
      <c r="W122" s="383" t="str">
        <f>+V122</f>
        <v>Instituciones Descentralizadas</v>
      </c>
      <c r="X122" s="242">
        <f>+VLOOKUP(A122,[3]Sheet1!$A$13:$D$744,4,FALSE)</f>
        <v>20</v>
      </c>
      <c r="Y122" s="242" t="str">
        <f>+VLOOKUP(X122,bd_lista!$A$3:$C$590,3,FALSE)</f>
        <v>Ministerio de Defensa</v>
      </c>
      <c r="Z122" s="294">
        <f>+X122</f>
        <v>20</v>
      </c>
      <c r="AA122" s="295" t="str">
        <f>+Y122</f>
        <v>Ministerio de Defensa</v>
      </c>
    </row>
    <row r="123" spans="1:27" ht="15" customHeight="1">
      <c r="A123" s="32">
        <v>170</v>
      </c>
      <c r="B123" s="389"/>
      <c r="C123" s="333" t="str">
        <f>+VLOOKUP(A123,bd_lista!$A$3:$C$590,3,FALSE)</f>
        <v>Escuela Militar de Ingeniería</v>
      </c>
      <c r="D123" s="386"/>
      <c r="E123" s="333" t="s">
        <v>1305</v>
      </c>
      <c r="F123" s="245">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4387506.4000000013</v>
      </c>
      <c r="G123" s="245">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5">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5">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5">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5">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5">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5">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5">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5">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5">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5">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5">
        <f t="shared" ca="1" si="5"/>
        <v>4387506.4000000013</v>
      </c>
      <c r="S123" s="245">
        <f ca="1">+R122+R123</f>
        <v>4387506.4000000013</v>
      </c>
      <c r="T123" s="245">
        <f ca="1">+S123</f>
        <v>4387506.4000000013</v>
      </c>
      <c r="U123" s="244">
        <f t="shared" si="6"/>
        <v>2</v>
      </c>
      <c r="V123" s="333" t="str">
        <f>+VLOOKUP(A123,bd_lista!$A$3:$E$590,5,FALSE)</f>
        <v>Instituciones Descentralizadas</v>
      </c>
      <c r="W123" s="384"/>
      <c r="X123" s="242">
        <f>+VLOOKUP(A123,[3]Sheet1!$A$13:$D$744,4,FALSE)</f>
        <v>20</v>
      </c>
      <c r="Y123" s="242" t="str">
        <f>+VLOOKUP(X123,bd_lista!$A$3:$C$590,3,FALSE)</f>
        <v>Ministerio de Defensa</v>
      </c>
      <c r="Z123" s="292"/>
      <c r="AA123" s="293"/>
    </row>
    <row r="124" spans="1:27" customFormat="1" ht="15" hidden="1" customHeight="1">
      <c r="A124" s="251">
        <v>171</v>
      </c>
      <c r="B124" s="388">
        <f>+A124</f>
        <v>171</v>
      </c>
      <c r="C124" s="247" t="str">
        <f>+VLOOKUP(A124,bd_lista!$A$3:$C$590,3,FALSE)</f>
        <v>Centro de Investigación Agrícola Tropical</v>
      </c>
      <c r="D124" s="385" t="str">
        <f>+C124</f>
        <v>Centro de Investigación Agrícola Tropical</v>
      </c>
      <c r="E124" s="247" t="s">
        <v>1304</v>
      </c>
      <c r="F124" s="243">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3">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3">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3">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3">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3">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3">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3">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3">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3">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3">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3">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3">
        <f t="shared" ca="1" si="5"/>
        <v>0</v>
      </c>
      <c r="S124" s="243"/>
      <c r="T124" s="243">
        <f ca="1">+T125</f>
        <v>0</v>
      </c>
      <c r="U124" s="242">
        <f t="shared" si="6"/>
        <v>1</v>
      </c>
      <c r="V124" s="333" t="str">
        <f>+VLOOKUP(A124,bd_lista!$A$3:$E$590,5,FALSE)</f>
        <v>Instituciones Descentralizadas</v>
      </c>
      <c r="W124" s="383" t="str">
        <f>+V124</f>
        <v>Instituciones Descentralizadas</v>
      </c>
      <c r="X124" s="242">
        <f>+VLOOKUP(A124,[3]Sheet1!$A$13:$D$744,4,FALSE)</f>
        <v>0</v>
      </c>
      <c r="Y124" s="242" t="e">
        <f>+VLOOKUP(X124,bd_lista!$A$3:$C$590,3,FALSE)</f>
        <v>#N/A</v>
      </c>
      <c r="Z124" s="294">
        <f>+X124</f>
        <v>0</v>
      </c>
      <c r="AA124" s="295" t="e">
        <f>+Y124</f>
        <v>#N/A</v>
      </c>
    </row>
    <row r="125" spans="1:27" customFormat="1" ht="15" hidden="1" customHeight="1">
      <c r="A125" s="32">
        <v>171</v>
      </c>
      <c r="B125" s="389"/>
      <c r="C125" s="333" t="str">
        <f>+VLOOKUP(A125,bd_lista!$A$3:$C$590,3,FALSE)</f>
        <v>Centro de Investigación Agrícola Tropical</v>
      </c>
      <c r="D125" s="386"/>
      <c r="E125" s="333" t="s">
        <v>1305</v>
      </c>
      <c r="F125" s="245">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5">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5">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5">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5">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5">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5">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5">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5">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5">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5">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5">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5">
        <f t="shared" ca="1" si="5"/>
        <v>0</v>
      </c>
      <c r="S125" s="245">
        <f ca="1">+R124+R125</f>
        <v>0</v>
      </c>
      <c r="T125" s="245">
        <f ca="1">+S125</f>
        <v>0</v>
      </c>
      <c r="U125" s="244">
        <f t="shared" si="6"/>
        <v>2</v>
      </c>
      <c r="V125" s="333" t="str">
        <f>+VLOOKUP(A125,bd_lista!$A$3:$E$590,5,FALSE)</f>
        <v>Instituciones Descentralizadas</v>
      </c>
      <c r="W125" s="384"/>
      <c r="X125" s="242">
        <f>+VLOOKUP(A125,[3]Sheet1!$A$13:$D$744,4,FALSE)</f>
        <v>0</v>
      </c>
      <c r="Y125" s="242" t="e">
        <f>+VLOOKUP(X125,bd_lista!$A$3:$C$590,3,FALSE)</f>
        <v>#N/A</v>
      </c>
      <c r="Z125" s="292"/>
      <c r="AA125" s="293"/>
    </row>
    <row r="126" spans="1:27" ht="15" customHeight="1">
      <c r="A126" s="32">
        <v>190</v>
      </c>
      <c r="B126" s="388">
        <f>+A126</f>
        <v>190</v>
      </c>
      <c r="C126" s="247" t="str">
        <f>+VLOOKUP(A126,bd_lista!$A$3:$C$590,3,FALSE)</f>
        <v>Autoridad Jurisdiccional Administrativa Minera</v>
      </c>
      <c r="D126" s="385" t="str">
        <f>+C126</f>
        <v>Autoridad Jurisdiccional Administrativa Minera</v>
      </c>
      <c r="E126" s="247" t="s">
        <v>1304</v>
      </c>
      <c r="F126" s="243">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3">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3">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3">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3">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3">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3">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3">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3">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3">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3">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3">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3">
        <f t="shared" ca="1" si="5"/>
        <v>0</v>
      </c>
      <c r="S126" s="243"/>
      <c r="T126" s="243">
        <f ca="1">+T127</f>
        <v>5019.8999999999996</v>
      </c>
      <c r="U126" s="242">
        <f t="shared" si="6"/>
        <v>1</v>
      </c>
      <c r="V126" s="333" t="str">
        <f>+VLOOKUP(A126,bd_lista!$A$3:$E$590,5,FALSE)</f>
        <v>Instituciones Descentralizadas</v>
      </c>
      <c r="W126" s="383" t="str">
        <f>+V126</f>
        <v>Instituciones Descentralizadas</v>
      </c>
      <c r="X126" s="242">
        <f>+VLOOKUP(A126,[3]Sheet1!$A$13:$D$744,4,FALSE)</f>
        <v>76</v>
      </c>
      <c r="Y126" s="242" t="str">
        <f>+VLOOKUP(X126,bd_lista!$A$3:$C$590,3,FALSE)</f>
        <v>Ministerio de Minería y Metalurgia</v>
      </c>
      <c r="Z126" s="294">
        <f>+X126</f>
        <v>76</v>
      </c>
      <c r="AA126" s="319" t="str">
        <f>+Y126</f>
        <v>Ministerio de Minería y Metalurgia</v>
      </c>
    </row>
    <row r="127" spans="1:27" ht="15" customHeight="1">
      <c r="A127" s="32">
        <v>190</v>
      </c>
      <c r="B127" s="389"/>
      <c r="C127" s="333" t="str">
        <f>+VLOOKUP(A127,bd_lista!$A$3:$C$590,3,FALSE)</f>
        <v>Autoridad Jurisdiccional Administrativa Minera</v>
      </c>
      <c r="D127" s="386"/>
      <c r="E127" s="333" t="s">
        <v>1305</v>
      </c>
      <c r="F127" s="245">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5019.8999999999996</v>
      </c>
      <c r="G127" s="245">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245">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45">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5">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5">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5">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5">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5">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5">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5">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5">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5">
        <f t="shared" ca="1" si="5"/>
        <v>5019.8999999999996</v>
      </c>
      <c r="S127" s="245">
        <f ca="1">+R126+R127</f>
        <v>5019.8999999999996</v>
      </c>
      <c r="T127" s="245">
        <f ca="1">+S127</f>
        <v>5019.8999999999996</v>
      </c>
      <c r="U127" s="244">
        <f t="shared" si="6"/>
        <v>2</v>
      </c>
      <c r="V127" s="333" t="str">
        <f>+VLOOKUP(A127,bd_lista!$A$3:$E$590,5,FALSE)</f>
        <v>Instituciones Descentralizadas</v>
      </c>
      <c r="W127" s="384"/>
      <c r="X127" s="242">
        <f>+VLOOKUP(A127,[3]Sheet1!$A$13:$D$744,4,FALSE)</f>
        <v>76</v>
      </c>
      <c r="Y127" s="242" t="str">
        <f>+VLOOKUP(X127,bd_lista!$A$3:$C$590,3,FALSE)</f>
        <v>Ministerio de Minería y Metalurgia</v>
      </c>
      <c r="Z127" s="292"/>
      <c r="AA127" s="321"/>
    </row>
    <row r="128" spans="1:27" ht="15" customHeight="1">
      <c r="A128" s="251">
        <v>192</v>
      </c>
      <c r="B128" s="388">
        <f>+A128</f>
        <v>192</v>
      </c>
      <c r="C128" s="247" t="str">
        <f>+VLOOKUP(A128,bd_lista!$A$3:$C$590,3,FALSE)</f>
        <v>Servicio al Mejoramiento de la Navegación Amazónica</v>
      </c>
      <c r="D128" s="385" t="str">
        <f>+C128</f>
        <v>Servicio al Mejoramiento de la Navegación Amazónica</v>
      </c>
      <c r="E128" s="247" t="s">
        <v>1304</v>
      </c>
      <c r="F128" s="243">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3">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3">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3">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3">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3">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3">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3">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3">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3">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3">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3">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3">
        <f t="shared" ca="1" si="5"/>
        <v>0</v>
      </c>
      <c r="S128" s="243"/>
      <c r="T128" s="243">
        <f ca="1">+T129</f>
        <v>829302</v>
      </c>
      <c r="U128" s="242">
        <f t="shared" si="6"/>
        <v>1</v>
      </c>
      <c r="V128" s="333" t="str">
        <f>+VLOOKUP(A128,bd_lista!$A$3:$E$590,5,FALSE)</f>
        <v>Instituciones Descentralizadas</v>
      </c>
      <c r="W128" s="383" t="str">
        <f>+V128</f>
        <v>Instituciones Descentralizadas</v>
      </c>
      <c r="X128" s="242">
        <f>+VLOOKUP(A128,[3]Sheet1!$A$13:$D$744,4,FALSE)</f>
        <v>81</v>
      </c>
      <c r="Y128" s="242" t="str">
        <f>+VLOOKUP(X128,bd_lista!$A$3:$C$590,3,FALSE)</f>
        <v>Ministerio de Obras Públicas, Servicios y Vivienda</v>
      </c>
      <c r="Z128" s="294">
        <f>+X128</f>
        <v>81</v>
      </c>
      <c r="AA128" s="319" t="str">
        <f>+Y128</f>
        <v>Ministerio de Obras Públicas, Servicios y Vivienda</v>
      </c>
    </row>
    <row r="129" spans="1:27" ht="15" customHeight="1">
      <c r="A129" s="32">
        <v>192</v>
      </c>
      <c r="B129" s="389"/>
      <c r="C129" s="333" t="str">
        <f>+VLOOKUP(A129,bd_lista!$A$3:$C$590,3,FALSE)</f>
        <v>Servicio al Mejoramiento de la Navegación Amazónica</v>
      </c>
      <c r="D129" s="386"/>
      <c r="E129" s="333" t="s">
        <v>1305</v>
      </c>
      <c r="F129" s="245">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829302</v>
      </c>
      <c r="G129" s="245">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5">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5">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5">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5">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5">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5">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5">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5">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5">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5">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5">
        <f t="shared" ca="1" si="5"/>
        <v>829302</v>
      </c>
      <c r="S129" s="245">
        <f ca="1">+R128+R129</f>
        <v>829302</v>
      </c>
      <c r="T129" s="245">
        <f ca="1">+S129</f>
        <v>829302</v>
      </c>
      <c r="U129" s="244">
        <f t="shared" si="6"/>
        <v>2</v>
      </c>
      <c r="V129" s="333" t="str">
        <f>+VLOOKUP(A129,bd_lista!$A$3:$E$590,5,FALSE)</f>
        <v>Instituciones Descentralizadas</v>
      </c>
      <c r="W129" s="384"/>
      <c r="X129" s="242">
        <f>+VLOOKUP(A129,[3]Sheet1!$A$13:$D$744,4,FALSE)</f>
        <v>81</v>
      </c>
      <c r="Y129" s="242" t="str">
        <f>+VLOOKUP(X129,bd_lista!$A$3:$C$590,3,FALSE)</f>
        <v>Ministerio de Obras Públicas, Servicios y Vivienda</v>
      </c>
      <c r="Z129" s="292"/>
      <c r="AA129" s="321"/>
    </row>
    <row r="130" spans="1:27" ht="15" hidden="1" customHeight="1">
      <c r="A130" s="251">
        <v>197</v>
      </c>
      <c r="B130" s="388">
        <f>+A130</f>
        <v>197</v>
      </c>
      <c r="C130" s="247" t="str">
        <f>+VLOOKUP(A130,bd_lista!$A$3:$C$590,3,FALSE)</f>
        <v>DIRECCIÓN ESTRATÉGICA DE REIVINDICACION MARÍTIMA, SILALA Y RECURSOS HÍDRICOS INTERNACIONALES</v>
      </c>
      <c r="D130" s="385" t="str">
        <f>+C130</f>
        <v>DIRECCIÓN ESTRATÉGICA DE REIVINDICACION MARÍTIMA, SILALA Y RECURSOS HÍDRICOS INTERNACIONALES</v>
      </c>
      <c r="E130" s="247" t="s">
        <v>1304</v>
      </c>
      <c r="F130" s="243">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3">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3">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3">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3">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3">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3">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3">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3">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3">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3">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3">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3">
        <f t="shared" ca="1" si="5"/>
        <v>0</v>
      </c>
      <c r="S130" s="243"/>
      <c r="T130" s="243">
        <f ca="1">+T131</f>
        <v>0</v>
      </c>
      <c r="U130" s="242">
        <f t="shared" si="6"/>
        <v>1</v>
      </c>
      <c r="V130" s="333" t="str">
        <f>+VLOOKUP(A130,bd_lista!$A$3:$E$590,5,FALSE)</f>
        <v>Instituciones Descentralizadas</v>
      </c>
      <c r="W130" s="383" t="str">
        <f>+V130</f>
        <v>Instituciones Descentralizadas</v>
      </c>
      <c r="X130" s="242">
        <f>+VLOOKUP(A130,[3]Sheet1!$A$13:$D$744,4,FALSE)</f>
        <v>10</v>
      </c>
      <c r="Y130" s="242" t="str">
        <f>+VLOOKUP(X130,bd_lista!$A$3:$C$590,3,FALSE)</f>
        <v>Ministerio de Relaciones Exteriores</v>
      </c>
      <c r="Z130" s="294">
        <f>+X130</f>
        <v>10</v>
      </c>
      <c r="AA130" s="319" t="str">
        <f>+Y130</f>
        <v>Ministerio de Relaciones Exteriores</v>
      </c>
    </row>
    <row r="131" spans="1:27" ht="15" hidden="1" customHeight="1">
      <c r="A131" s="32">
        <v>197</v>
      </c>
      <c r="B131" s="389"/>
      <c r="C131" s="333" t="str">
        <f>+VLOOKUP(A131,bd_lista!$A$3:$C$590,3,FALSE)</f>
        <v>DIRECCIÓN ESTRATÉGICA DE REIVINDICACION MARÍTIMA, SILALA Y RECURSOS HÍDRICOS INTERNACIONALES</v>
      </c>
      <c r="D131" s="386"/>
      <c r="E131" s="333" t="s">
        <v>1305</v>
      </c>
      <c r="F131" s="245">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5">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5">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245">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5">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5">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5">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5">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5">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5">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5">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5">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5">
        <f t="shared" ca="1" si="5"/>
        <v>0</v>
      </c>
      <c r="S131" s="245">
        <f ca="1">+R130+R131</f>
        <v>0</v>
      </c>
      <c r="T131" s="245">
        <f ca="1">+S131</f>
        <v>0</v>
      </c>
      <c r="U131" s="244">
        <f t="shared" si="6"/>
        <v>2</v>
      </c>
      <c r="V131" s="333" t="str">
        <f>+VLOOKUP(A131,bd_lista!$A$3:$E$590,5,FALSE)</f>
        <v>Instituciones Descentralizadas</v>
      </c>
      <c r="W131" s="384"/>
      <c r="X131" s="242">
        <f>+VLOOKUP(A131,[3]Sheet1!$A$13:$D$744,4,FALSE)</f>
        <v>10</v>
      </c>
      <c r="Y131" s="242" t="str">
        <f>+VLOOKUP(X131,bd_lista!$A$3:$C$590,3,FALSE)</f>
        <v>Ministerio de Relaciones Exteriores</v>
      </c>
      <c r="Z131" s="292"/>
      <c r="AA131" s="321"/>
    </row>
    <row r="132" spans="1:27" ht="15" hidden="1" customHeight="1">
      <c r="A132" s="251">
        <v>200</v>
      </c>
      <c r="B132" s="388">
        <f>+A132</f>
        <v>200</v>
      </c>
      <c r="C132" s="247" t="str">
        <f>+VLOOKUP(A132,bd_lista!$A$3:$C$590,3,FALSE)</f>
        <v>Registro Único para la Administración Tributaria Municipal</v>
      </c>
      <c r="D132" s="385" t="str">
        <f>+C132</f>
        <v>Registro Único para la Administración Tributaria Municipal</v>
      </c>
      <c r="E132" s="247" t="s">
        <v>1304</v>
      </c>
      <c r="F132" s="243">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3">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3">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3">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3">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3">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3">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3">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3">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3">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3">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3">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3">
        <f t="shared" ca="1" si="5"/>
        <v>0</v>
      </c>
      <c r="S132" s="243"/>
      <c r="T132" s="243">
        <f ca="1">+T133</f>
        <v>0</v>
      </c>
      <c r="U132" s="242">
        <f t="shared" si="6"/>
        <v>1</v>
      </c>
      <c r="V132" s="333" t="str">
        <f>+VLOOKUP(A132,bd_lista!$A$3:$E$590,5,FALSE)</f>
        <v>Instituciones Descentralizadas</v>
      </c>
      <c r="W132" s="383" t="str">
        <f>+V132</f>
        <v>Instituciones Descentralizadas</v>
      </c>
      <c r="X132" s="242">
        <f>+VLOOKUP(A132,[3]Sheet1!$A$13:$D$744,4,FALSE)</f>
        <v>35</v>
      </c>
      <c r="Y132" s="242" t="str">
        <f>+VLOOKUP(X132,bd_lista!$A$3:$C$590,3,FALSE)</f>
        <v>Ministerio de Economía y Finanzas Públicas</v>
      </c>
      <c r="Z132" s="294">
        <f>+X132</f>
        <v>35</v>
      </c>
      <c r="AA132" s="319" t="str">
        <f>+Y132</f>
        <v>Ministerio de Economía y Finanzas Públicas</v>
      </c>
    </row>
    <row r="133" spans="1:27" ht="15" hidden="1" customHeight="1">
      <c r="A133" s="32">
        <v>200</v>
      </c>
      <c r="B133" s="389"/>
      <c r="C133" s="333" t="str">
        <f>+VLOOKUP(A133,bd_lista!$A$3:$C$590,3,FALSE)</f>
        <v>Registro Único para la Administración Tributaria Municipal</v>
      </c>
      <c r="D133" s="386"/>
      <c r="E133" s="333" t="s">
        <v>1305</v>
      </c>
      <c r="F133" s="245">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5">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245">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5">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45">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5">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5">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5">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5">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5">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5">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5">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5">
        <f t="shared" ca="1" si="5"/>
        <v>0</v>
      </c>
      <c r="S133" s="245">
        <f ca="1">+R132+R133</f>
        <v>0</v>
      </c>
      <c r="T133" s="245">
        <f ca="1">+S133</f>
        <v>0</v>
      </c>
      <c r="U133" s="244">
        <f t="shared" si="6"/>
        <v>2</v>
      </c>
      <c r="V133" s="333" t="str">
        <f>+VLOOKUP(A133,bd_lista!$A$3:$E$590,5,FALSE)</f>
        <v>Instituciones Descentralizadas</v>
      </c>
      <c r="W133" s="384"/>
      <c r="X133" s="242">
        <f>+VLOOKUP(A133,[3]Sheet1!$A$13:$D$744,4,FALSE)</f>
        <v>35</v>
      </c>
      <c r="Y133" s="242" t="str">
        <f>+VLOOKUP(X133,bd_lista!$A$3:$C$590,3,FALSE)</f>
        <v>Ministerio de Economía y Finanzas Públicas</v>
      </c>
      <c r="Z133" s="292"/>
      <c r="AA133" s="321"/>
    </row>
    <row r="134" spans="1:27" ht="15" hidden="1" customHeight="1">
      <c r="A134" s="251">
        <v>201</v>
      </c>
      <c r="B134" s="388">
        <f>+A134</f>
        <v>201</v>
      </c>
      <c r="C134" s="247" t="str">
        <f>+VLOOKUP(A134,bd_lista!$A$3:$C$590,3,FALSE)</f>
        <v>Agencia para el Des. de las Macroreg. y Zonas Fronterizas</v>
      </c>
      <c r="D134" s="385" t="str">
        <f>+C134</f>
        <v>Agencia para el Des. de las Macroreg. y Zonas Fronterizas</v>
      </c>
      <c r="E134" s="247" t="s">
        <v>1304</v>
      </c>
      <c r="F134" s="243">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3">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3">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3">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3">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3">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3">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3">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3">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3">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3">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3">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3">
        <f t="shared" ref="R134:R197" ca="1" si="7">+SUM(F134:Q134)</f>
        <v>0</v>
      </c>
      <c r="S134" s="243"/>
      <c r="T134" s="243">
        <f ca="1">+T135</f>
        <v>0</v>
      </c>
      <c r="U134" s="242">
        <f t="shared" ref="U134:U197" si="8">+IF(E134="Débitos",1,2)</f>
        <v>1</v>
      </c>
      <c r="V134" s="333" t="str">
        <f>+VLOOKUP(A134,bd_lista!$A$3:$E$590,5,FALSE)</f>
        <v>Instituciones Descentralizadas</v>
      </c>
      <c r="W134" s="383" t="str">
        <f>+V134</f>
        <v>Instituciones Descentralizadas</v>
      </c>
      <c r="X134" s="242">
        <f>+VLOOKUP(A134,[3]Sheet1!$A$13:$D$744,4,FALSE)</f>
        <v>66</v>
      </c>
      <c r="Y134" s="242" t="str">
        <f>+VLOOKUP(X134,bd_lista!$A$3:$C$590,3,FALSE)</f>
        <v>Ministerio de Planificación del Desarrollo</v>
      </c>
      <c r="Z134" s="294">
        <f>+X134</f>
        <v>66</v>
      </c>
      <c r="AA134" s="319" t="str">
        <f>+Y134</f>
        <v>Ministerio de Planificación del Desarrollo</v>
      </c>
    </row>
    <row r="135" spans="1:27" ht="15" hidden="1" customHeight="1">
      <c r="A135" s="32">
        <v>201</v>
      </c>
      <c r="B135" s="389"/>
      <c r="C135" s="333" t="str">
        <f>+VLOOKUP(A135,bd_lista!$A$3:$C$590,3,FALSE)</f>
        <v>Agencia para el Des. de las Macroreg. y Zonas Fronterizas</v>
      </c>
      <c r="D135" s="386"/>
      <c r="E135" s="333" t="s">
        <v>1305</v>
      </c>
      <c r="F135" s="245">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5">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5">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5">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5">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5">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5">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5">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5">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5">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5">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5">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5">
        <f t="shared" ca="1" si="7"/>
        <v>0</v>
      </c>
      <c r="S135" s="245">
        <f ca="1">+R134+R135</f>
        <v>0</v>
      </c>
      <c r="T135" s="245">
        <f ca="1">+S135</f>
        <v>0</v>
      </c>
      <c r="U135" s="244">
        <f t="shared" si="8"/>
        <v>2</v>
      </c>
      <c r="V135" s="333" t="str">
        <f>+VLOOKUP(A135,bd_lista!$A$3:$E$590,5,FALSE)</f>
        <v>Instituciones Descentralizadas</v>
      </c>
      <c r="W135" s="384"/>
      <c r="X135" s="242">
        <f>+VLOOKUP(A135,[3]Sheet1!$A$13:$D$744,4,FALSE)</f>
        <v>66</v>
      </c>
      <c r="Y135" s="242" t="str">
        <f>+VLOOKUP(X135,bd_lista!$A$3:$C$590,3,FALSE)</f>
        <v>Ministerio de Planificación del Desarrollo</v>
      </c>
      <c r="Z135" s="292"/>
      <c r="AA135" s="321"/>
    </row>
    <row r="136" spans="1:27" ht="15" customHeight="1">
      <c r="A136" s="251">
        <v>203</v>
      </c>
      <c r="B136" s="388">
        <f>+A136</f>
        <v>203</v>
      </c>
      <c r="C136" s="247" t="str">
        <f>+VLOOKUP(A136,bd_lista!$A$3:$C$590,3,FALSE)</f>
        <v>Autoridad de Supervisión del Sistema Financiero</v>
      </c>
      <c r="D136" s="385" t="str">
        <f>+C136</f>
        <v>Autoridad de Supervisión del Sistema Financiero</v>
      </c>
      <c r="E136" s="247" t="s">
        <v>1304</v>
      </c>
      <c r="F136" s="243">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3">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3">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3">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3">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3">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3">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3">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3">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3">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3">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3">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3">
        <f t="shared" ca="1" si="7"/>
        <v>0</v>
      </c>
      <c r="S136" s="243"/>
      <c r="T136" s="243">
        <f ca="1">+T137</f>
        <v>32009.599999999999</v>
      </c>
      <c r="U136" s="242">
        <f t="shared" si="8"/>
        <v>1</v>
      </c>
      <c r="V136" s="333" t="str">
        <f>+VLOOKUP(A136,bd_lista!$A$3:$E$590,5,FALSE)</f>
        <v>Instituciones Descentralizadas</v>
      </c>
      <c r="W136" s="383" t="str">
        <f>+V136</f>
        <v>Instituciones Descentralizadas</v>
      </c>
      <c r="X136" s="242">
        <f>+VLOOKUP(A136,[3]Sheet1!$A$13:$D$744,4,FALSE)</f>
        <v>35</v>
      </c>
      <c r="Y136" s="242" t="str">
        <f>+VLOOKUP(X136,bd_lista!$A$3:$C$590,3,FALSE)</f>
        <v>Ministerio de Economía y Finanzas Públicas</v>
      </c>
      <c r="Z136" s="294">
        <f>+X136</f>
        <v>35</v>
      </c>
      <c r="AA136" s="319" t="str">
        <f>+Y136</f>
        <v>Ministerio de Economía y Finanzas Públicas</v>
      </c>
    </row>
    <row r="137" spans="1:27" ht="15" customHeight="1">
      <c r="A137" s="32">
        <v>203</v>
      </c>
      <c r="B137" s="389"/>
      <c r="C137" s="333" t="str">
        <f>+VLOOKUP(A137,bd_lista!$A$3:$C$590,3,FALSE)</f>
        <v>Autoridad de Supervisión del Sistema Financiero</v>
      </c>
      <c r="D137" s="386"/>
      <c r="E137" s="333" t="s">
        <v>1305</v>
      </c>
      <c r="F137" s="245">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32009.599999999999</v>
      </c>
      <c r="G137" s="245">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45">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45">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5">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5">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5">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5">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5">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5">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5">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5">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5">
        <f t="shared" ca="1" si="7"/>
        <v>32009.599999999999</v>
      </c>
      <c r="S137" s="245">
        <f ca="1">+R136+R137</f>
        <v>32009.599999999999</v>
      </c>
      <c r="T137" s="245">
        <f ca="1">+S137</f>
        <v>32009.599999999999</v>
      </c>
      <c r="U137" s="244">
        <f t="shared" si="8"/>
        <v>2</v>
      </c>
      <c r="V137" s="333" t="str">
        <f>+VLOOKUP(A137,bd_lista!$A$3:$E$590,5,FALSE)</f>
        <v>Instituciones Descentralizadas</v>
      </c>
      <c r="W137" s="384"/>
      <c r="X137" s="242">
        <f>+VLOOKUP(A137,[3]Sheet1!$A$13:$D$744,4,FALSE)</f>
        <v>35</v>
      </c>
      <c r="Y137" s="242" t="str">
        <f>+VLOOKUP(X137,bd_lista!$A$3:$C$590,3,FALSE)</f>
        <v>Ministerio de Economía y Finanzas Públicas</v>
      </c>
      <c r="Z137" s="292"/>
      <c r="AA137" s="321"/>
    </row>
    <row r="138" spans="1:27" ht="15" customHeight="1">
      <c r="A138" s="251">
        <v>206</v>
      </c>
      <c r="B138" s="388">
        <f>+A138</f>
        <v>206</v>
      </c>
      <c r="C138" s="247" t="str">
        <f>+VLOOKUP(A138,bd_lista!$A$3:$C$590,3,FALSE)</f>
        <v>Instituto Nacional de Estadística</v>
      </c>
      <c r="D138" s="385" t="str">
        <f>+C138</f>
        <v>Instituto Nacional de Estadística</v>
      </c>
      <c r="E138" s="247" t="s">
        <v>1304</v>
      </c>
      <c r="F138" s="243">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3">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3">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3">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3">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3">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3">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3">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3">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3">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3">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3">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3">
        <f t="shared" ca="1" si="7"/>
        <v>0</v>
      </c>
      <c r="S138" s="243"/>
      <c r="T138" s="243">
        <f ca="1">+T139</f>
        <v>14339.15</v>
      </c>
      <c r="U138" s="242">
        <f t="shared" si="8"/>
        <v>1</v>
      </c>
      <c r="V138" s="333" t="str">
        <f>+VLOOKUP(A138,bd_lista!$A$3:$E$590,5,FALSE)</f>
        <v>Instituciones Descentralizadas</v>
      </c>
      <c r="W138" s="383" t="str">
        <f>+V138</f>
        <v>Instituciones Descentralizadas</v>
      </c>
      <c r="X138" s="242">
        <f>+VLOOKUP(A138,[3]Sheet1!$A$13:$D$744,4,FALSE)</f>
        <v>66</v>
      </c>
      <c r="Y138" s="242" t="str">
        <f>+VLOOKUP(X138,bd_lista!$A$3:$C$590,3,FALSE)</f>
        <v>Ministerio de Planificación del Desarrollo</v>
      </c>
      <c r="Z138" s="294">
        <f>+X138</f>
        <v>66</v>
      </c>
      <c r="AA138" s="319" t="str">
        <f>+Y138</f>
        <v>Ministerio de Planificación del Desarrollo</v>
      </c>
    </row>
    <row r="139" spans="1:27" ht="15" customHeight="1">
      <c r="A139" s="32">
        <v>206</v>
      </c>
      <c r="B139" s="389"/>
      <c r="C139" s="333" t="str">
        <f>+VLOOKUP(A139,bd_lista!$A$3:$C$590,3,FALSE)</f>
        <v>Instituto Nacional de Estadística</v>
      </c>
      <c r="D139" s="386"/>
      <c r="E139" s="333" t="s">
        <v>1305</v>
      </c>
      <c r="F139" s="245">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14339.15</v>
      </c>
      <c r="G139" s="245">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45">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5">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5">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5">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5">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5">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5">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5">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5">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5">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5">
        <f t="shared" ca="1" si="7"/>
        <v>14339.15</v>
      </c>
      <c r="S139" s="245">
        <f ca="1">+R138+R139</f>
        <v>14339.15</v>
      </c>
      <c r="T139" s="245">
        <f ca="1">+S139</f>
        <v>14339.15</v>
      </c>
      <c r="U139" s="244">
        <f t="shared" si="8"/>
        <v>2</v>
      </c>
      <c r="V139" s="333" t="str">
        <f>+VLOOKUP(A139,bd_lista!$A$3:$E$590,5,FALSE)</f>
        <v>Instituciones Descentralizadas</v>
      </c>
      <c r="W139" s="384"/>
      <c r="X139" s="242">
        <f>+VLOOKUP(A139,[3]Sheet1!$A$13:$D$744,4,FALSE)</f>
        <v>66</v>
      </c>
      <c r="Y139" s="242" t="str">
        <f>+VLOOKUP(X139,bd_lista!$A$3:$C$590,3,FALSE)</f>
        <v>Ministerio de Planificación del Desarrollo</v>
      </c>
      <c r="Z139" s="292"/>
      <c r="AA139" s="321"/>
    </row>
    <row r="140" spans="1:27" ht="15" hidden="1" customHeight="1">
      <c r="A140" s="251">
        <v>210</v>
      </c>
      <c r="B140" s="388">
        <f>+A140</f>
        <v>210</v>
      </c>
      <c r="C140" s="247" t="str">
        <f>+VLOOKUP(A140,bd_lista!$A$3:$C$590,3,FALSE)</f>
        <v>Unidad de Análisis de Políticas Sociales y Económicas</v>
      </c>
      <c r="D140" s="385" t="str">
        <f>+C140</f>
        <v>Unidad de Análisis de Políticas Sociales y Económicas</v>
      </c>
      <c r="E140" s="247" t="s">
        <v>1304</v>
      </c>
      <c r="F140" s="243">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3">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3">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3">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3">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3">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3">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3">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3">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3">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3">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3">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3">
        <f t="shared" ca="1" si="7"/>
        <v>0</v>
      </c>
      <c r="S140" s="243"/>
      <c r="T140" s="243">
        <f ca="1">+T141</f>
        <v>0</v>
      </c>
      <c r="U140" s="242">
        <f t="shared" si="8"/>
        <v>1</v>
      </c>
      <c r="V140" s="333" t="str">
        <f>+VLOOKUP(A140,bd_lista!$A$3:$E$590,5,FALSE)</f>
        <v>Instituciones Descentralizadas</v>
      </c>
      <c r="W140" s="383" t="str">
        <f>+V140</f>
        <v>Instituciones Descentralizadas</v>
      </c>
      <c r="X140" s="242">
        <f>+VLOOKUP(A140,[3]Sheet1!$A$13:$D$744,4,FALSE)</f>
        <v>66</v>
      </c>
      <c r="Y140" s="242" t="str">
        <f>+VLOOKUP(X140,bd_lista!$A$3:$C$590,3,FALSE)</f>
        <v>Ministerio de Planificación del Desarrollo</v>
      </c>
      <c r="Z140" s="294">
        <f>+X140</f>
        <v>66</v>
      </c>
      <c r="AA140" s="319" t="str">
        <f>+Y140</f>
        <v>Ministerio de Planificación del Desarrollo</v>
      </c>
    </row>
    <row r="141" spans="1:27" ht="15" hidden="1" customHeight="1">
      <c r="A141" s="32">
        <v>210</v>
      </c>
      <c r="B141" s="389"/>
      <c r="C141" s="333" t="str">
        <f>+VLOOKUP(A141,bd_lista!$A$3:$C$590,3,FALSE)</f>
        <v>Unidad de Análisis de Políticas Sociales y Económicas</v>
      </c>
      <c r="D141" s="386"/>
      <c r="E141" s="333" t="s">
        <v>1305</v>
      </c>
      <c r="F141" s="245">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5">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5">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5">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5">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5">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5">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5">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5">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5">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5">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5">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5">
        <f t="shared" ca="1" si="7"/>
        <v>0</v>
      </c>
      <c r="S141" s="245">
        <f ca="1">+R140+R141</f>
        <v>0</v>
      </c>
      <c r="T141" s="245">
        <f ca="1">+S141</f>
        <v>0</v>
      </c>
      <c r="U141" s="244">
        <f t="shared" si="8"/>
        <v>2</v>
      </c>
      <c r="V141" s="333" t="str">
        <f>+VLOOKUP(A141,bd_lista!$A$3:$E$590,5,FALSE)</f>
        <v>Instituciones Descentralizadas</v>
      </c>
      <c r="W141" s="384"/>
      <c r="X141" s="242">
        <f>+VLOOKUP(A141,[3]Sheet1!$A$13:$D$744,4,FALSE)</f>
        <v>66</v>
      </c>
      <c r="Y141" s="242" t="str">
        <f>+VLOOKUP(X141,bd_lista!$A$3:$C$590,3,FALSE)</f>
        <v>Ministerio de Planificación del Desarrollo</v>
      </c>
      <c r="Z141" s="292"/>
      <c r="AA141" s="321"/>
    </row>
    <row r="142" spans="1:27" ht="15" customHeight="1">
      <c r="A142" s="251">
        <v>212</v>
      </c>
      <c r="B142" s="388">
        <f>+A142</f>
        <v>212</v>
      </c>
      <c r="C142" s="247" t="str">
        <f>+VLOOKUP(A142,bd_lista!$A$3:$C$590,3,FALSE)</f>
        <v>Instituto Nacional de Reforma Agraria</v>
      </c>
      <c r="D142" s="385" t="str">
        <f>+C142</f>
        <v>Instituto Nacional de Reforma Agraria</v>
      </c>
      <c r="E142" s="247" t="s">
        <v>1304</v>
      </c>
      <c r="F142" s="243">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3">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3">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3">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3">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3">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3">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3">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3">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3">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3">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3">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3">
        <f t="shared" ca="1" si="7"/>
        <v>0</v>
      </c>
      <c r="S142" s="243"/>
      <c r="T142" s="243">
        <f ca="1">+T143</f>
        <v>664911.87</v>
      </c>
      <c r="U142" s="242">
        <f t="shared" si="8"/>
        <v>1</v>
      </c>
      <c r="V142" s="333" t="str">
        <f>+VLOOKUP(A142,bd_lista!$A$3:$E$590,5,FALSE)</f>
        <v>Instituciones Descentralizadas</v>
      </c>
      <c r="W142" s="383" t="str">
        <f>+V142</f>
        <v>Instituciones Descentralizadas</v>
      </c>
      <c r="X142" s="242">
        <f>+VLOOKUP(A142,[3]Sheet1!$A$13:$D$744,4,FALSE)</f>
        <v>47</v>
      </c>
      <c r="Y142" s="242" t="str">
        <f>+VLOOKUP(X142,bd_lista!$A$3:$C$590,3,FALSE)</f>
        <v>Ministerio de Desarrollo Rural y Tierras</v>
      </c>
      <c r="Z142" s="294">
        <f>+X142</f>
        <v>47</v>
      </c>
      <c r="AA142" s="295" t="str">
        <f>+Y142</f>
        <v>Ministerio de Desarrollo Rural y Tierras</v>
      </c>
    </row>
    <row r="143" spans="1:27" ht="15" customHeight="1">
      <c r="A143" s="32">
        <v>212</v>
      </c>
      <c r="B143" s="389"/>
      <c r="C143" s="333" t="str">
        <f>+VLOOKUP(A143,bd_lista!$A$3:$C$590,3,FALSE)</f>
        <v>Instituto Nacional de Reforma Agraria</v>
      </c>
      <c r="D143" s="386"/>
      <c r="E143" s="333" t="s">
        <v>1305</v>
      </c>
      <c r="F143" s="245">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664911.87</v>
      </c>
      <c r="G143" s="245">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5">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5">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5">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5">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5">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5">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5">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5">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5">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5">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5">
        <f t="shared" ca="1" si="7"/>
        <v>664911.87</v>
      </c>
      <c r="S143" s="245">
        <f ca="1">+R142+R143</f>
        <v>664911.87</v>
      </c>
      <c r="T143" s="245">
        <f ca="1">+S143</f>
        <v>664911.87</v>
      </c>
      <c r="U143" s="244">
        <f t="shared" si="8"/>
        <v>2</v>
      </c>
      <c r="V143" s="333" t="str">
        <f>+VLOOKUP(A143,bd_lista!$A$3:$E$590,5,FALSE)</f>
        <v>Instituciones Descentralizadas</v>
      </c>
      <c r="W143" s="384"/>
      <c r="X143" s="242">
        <f>+VLOOKUP(A143,[3]Sheet1!$A$13:$D$744,4,FALSE)</f>
        <v>47</v>
      </c>
      <c r="Y143" s="242" t="str">
        <f>+VLOOKUP(X143,bd_lista!$A$3:$C$590,3,FALSE)</f>
        <v>Ministerio de Desarrollo Rural y Tierras</v>
      </c>
      <c r="Z143" s="292"/>
      <c r="AA143" s="293"/>
    </row>
    <row r="144" spans="1:27" ht="15" hidden="1" customHeight="1">
      <c r="A144" s="251">
        <v>213</v>
      </c>
      <c r="B144" s="388">
        <f>+A144</f>
        <v>213</v>
      </c>
      <c r="C144" s="247" t="str">
        <f>+VLOOKUP(A144,bd_lista!$A$3:$C$590,3,FALSE)</f>
        <v>Servicio Nacional de Meteorología e Hidrología</v>
      </c>
      <c r="D144" s="385" t="str">
        <f>+C144</f>
        <v>Servicio Nacional de Meteorología e Hidrología</v>
      </c>
      <c r="E144" s="247" t="s">
        <v>1304</v>
      </c>
      <c r="F144" s="243">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3">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3">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3">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3">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3">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3">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3">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3">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3">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3">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3">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3">
        <f t="shared" ca="1" si="7"/>
        <v>0</v>
      </c>
      <c r="S144" s="243"/>
      <c r="T144" s="243">
        <f ca="1">+T145</f>
        <v>0</v>
      </c>
      <c r="U144" s="242">
        <f t="shared" si="8"/>
        <v>1</v>
      </c>
      <c r="V144" s="333" t="str">
        <f>+VLOOKUP(A144,bd_lista!$A$3:$E$590,5,FALSE)</f>
        <v>Instituciones Descentralizadas</v>
      </c>
      <c r="W144" s="383" t="str">
        <f>+V144</f>
        <v>Instituciones Descentralizadas</v>
      </c>
      <c r="X144" s="242">
        <f>+VLOOKUP(A144,[3]Sheet1!$A$13:$D$744,4,FALSE)</f>
        <v>86</v>
      </c>
      <c r="Y144" s="242" t="str">
        <f>+VLOOKUP(X144,bd_lista!$A$3:$C$590,3,FALSE)</f>
        <v>Ministerio de Medio Ambiente y Agua</v>
      </c>
      <c r="Z144" s="294">
        <f>+X144</f>
        <v>86</v>
      </c>
      <c r="AA144" s="319" t="str">
        <f>+Y144</f>
        <v>Ministerio de Medio Ambiente y Agua</v>
      </c>
    </row>
    <row r="145" spans="1:27" ht="15" hidden="1" customHeight="1">
      <c r="A145" s="32">
        <v>213</v>
      </c>
      <c r="B145" s="389"/>
      <c r="C145" s="333" t="str">
        <f>+VLOOKUP(A145,bd_lista!$A$3:$C$590,3,FALSE)</f>
        <v>Servicio Nacional de Meteorología e Hidrología</v>
      </c>
      <c r="D145" s="386"/>
      <c r="E145" s="333" t="s">
        <v>1305</v>
      </c>
      <c r="F145" s="245">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5">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45">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5">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5">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5">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5">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5">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5">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5">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5">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5">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5">
        <f t="shared" ca="1" si="7"/>
        <v>0</v>
      </c>
      <c r="S145" s="245">
        <f ca="1">+R144+R145</f>
        <v>0</v>
      </c>
      <c r="T145" s="245">
        <f ca="1">+S145</f>
        <v>0</v>
      </c>
      <c r="U145" s="244">
        <f t="shared" si="8"/>
        <v>2</v>
      </c>
      <c r="V145" s="333" t="str">
        <f>+VLOOKUP(A145,bd_lista!$A$3:$E$590,5,FALSE)</f>
        <v>Instituciones Descentralizadas</v>
      </c>
      <c r="W145" s="384"/>
      <c r="X145" s="242">
        <f>+VLOOKUP(A145,[3]Sheet1!$A$13:$D$744,4,FALSE)</f>
        <v>86</v>
      </c>
      <c r="Y145" s="242" t="str">
        <f>+VLOOKUP(X145,bd_lista!$A$3:$C$590,3,FALSE)</f>
        <v>Ministerio de Medio Ambiente y Agua</v>
      </c>
      <c r="Z145" s="292"/>
      <c r="AA145" s="321"/>
    </row>
    <row r="146" spans="1:27" ht="15" customHeight="1">
      <c r="A146" s="251">
        <v>221</v>
      </c>
      <c r="B146" s="388">
        <f>+A146</f>
        <v>221</v>
      </c>
      <c r="C146" s="247" t="str">
        <f>+VLOOKUP(A146,bd_lista!$A$3:$C$590,3,FALSE)</f>
        <v>Serv. Nal. de Reg. y Control de la Comer. de Minerales y Metales</v>
      </c>
      <c r="D146" s="385" t="str">
        <f>+C146</f>
        <v>Serv. Nal. de Reg. y Control de la Comer. de Minerales y Metales</v>
      </c>
      <c r="E146" s="247" t="s">
        <v>1304</v>
      </c>
      <c r="F146" s="243">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3">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3">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3">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3">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3">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3">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3">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3">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3">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3">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3">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3">
        <f t="shared" ca="1" si="7"/>
        <v>0</v>
      </c>
      <c r="S146" s="243"/>
      <c r="T146" s="243">
        <f ca="1">+T147</f>
        <v>38799.199999999997</v>
      </c>
      <c r="U146" s="242">
        <f t="shared" si="8"/>
        <v>1</v>
      </c>
      <c r="V146" s="333" t="str">
        <f>+VLOOKUP(A146,bd_lista!$A$3:$E$590,5,FALSE)</f>
        <v>Instituciones Descentralizadas</v>
      </c>
      <c r="W146" s="383" t="str">
        <f>+V146</f>
        <v>Instituciones Descentralizadas</v>
      </c>
      <c r="X146" s="242">
        <f>+VLOOKUP(A146,[3]Sheet1!$A$13:$D$744,4,FALSE)</f>
        <v>76</v>
      </c>
      <c r="Y146" s="242" t="str">
        <f>+VLOOKUP(X146,bd_lista!$A$3:$C$590,3,FALSE)</f>
        <v>Ministerio de Minería y Metalurgia</v>
      </c>
      <c r="Z146" s="294">
        <f>+X146</f>
        <v>76</v>
      </c>
      <c r="AA146" s="319" t="str">
        <f>+Y146</f>
        <v>Ministerio de Minería y Metalurgia</v>
      </c>
    </row>
    <row r="147" spans="1:27" ht="15" customHeight="1">
      <c r="A147" s="32">
        <v>221</v>
      </c>
      <c r="B147" s="389"/>
      <c r="C147" s="333" t="str">
        <f>+VLOOKUP(A147,bd_lista!$A$3:$C$590,3,FALSE)</f>
        <v>Serv. Nal. de Reg. y Control de la Comer. de Minerales y Metales</v>
      </c>
      <c r="D147" s="386"/>
      <c r="E147" s="333" t="s">
        <v>1305</v>
      </c>
      <c r="F147" s="245">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38799.199999999997</v>
      </c>
      <c r="G147" s="245">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45">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5">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5">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5">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5">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5">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5">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5">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5">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5">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5">
        <f t="shared" ca="1" si="7"/>
        <v>38799.199999999997</v>
      </c>
      <c r="S147" s="245">
        <f ca="1">+R146+R147</f>
        <v>38799.199999999997</v>
      </c>
      <c r="T147" s="245">
        <f ca="1">+S147</f>
        <v>38799.199999999997</v>
      </c>
      <c r="U147" s="244">
        <f t="shared" si="8"/>
        <v>2</v>
      </c>
      <c r="V147" s="333" t="str">
        <f>+VLOOKUP(A147,bd_lista!$A$3:$E$590,5,FALSE)</f>
        <v>Instituciones Descentralizadas</v>
      </c>
      <c r="W147" s="384"/>
      <c r="X147" s="242">
        <f>+VLOOKUP(A147,[3]Sheet1!$A$13:$D$744,4,FALSE)</f>
        <v>76</v>
      </c>
      <c r="Y147" s="242" t="str">
        <f>+VLOOKUP(X147,bd_lista!$A$3:$C$590,3,FALSE)</f>
        <v>Ministerio de Minería y Metalurgia</v>
      </c>
      <c r="Z147" s="292"/>
      <c r="AA147" s="321"/>
    </row>
    <row r="148" spans="1:27" ht="15" customHeight="1">
      <c r="A148" s="251">
        <v>222</v>
      </c>
      <c r="B148" s="388">
        <f>+A148</f>
        <v>222</v>
      </c>
      <c r="C148" s="247" t="str">
        <f>+VLOOKUP(A148,bd_lista!$A$3:$C$590,3,FALSE)</f>
        <v>Instituto Nacional de Innovación Agropecuaria y Forestal</v>
      </c>
      <c r="D148" s="385" t="str">
        <f>+C148</f>
        <v>Instituto Nacional de Innovación Agropecuaria y Forestal</v>
      </c>
      <c r="E148" s="247" t="s">
        <v>1304</v>
      </c>
      <c r="F148" s="243">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3">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3">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3">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3">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3">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3">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3">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3">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3">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3">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3">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3">
        <f t="shared" ca="1" si="7"/>
        <v>0</v>
      </c>
      <c r="S148" s="243"/>
      <c r="T148" s="243">
        <f ca="1">+T149</f>
        <v>866310.09</v>
      </c>
      <c r="U148" s="242">
        <f t="shared" si="8"/>
        <v>1</v>
      </c>
      <c r="V148" s="333" t="str">
        <f>+VLOOKUP(A148,bd_lista!$A$3:$E$590,5,FALSE)</f>
        <v>Instituciones Descentralizadas</v>
      </c>
      <c r="W148" s="383" t="str">
        <f>+V148</f>
        <v>Instituciones Descentralizadas</v>
      </c>
      <c r="X148" s="242">
        <f>+VLOOKUP(A148,[3]Sheet1!$A$13:$D$744,4,FALSE)</f>
        <v>47</v>
      </c>
      <c r="Y148" s="242" t="str">
        <f>+VLOOKUP(X148,bd_lista!$A$3:$C$590,3,FALSE)</f>
        <v>Ministerio de Desarrollo Rural y Tierras</v>
      </c>
      <c r="Z148" s="294">
        <f>+X148</f>
        <v>47</v>
      </c>
      <c r="AA148" s="319" t="str">
        <f>+Y148</f>
        <v>Ministerio de Desarrollo Rural y Tierras</v>
      </c>
    </row>
    <row r="149" spans="1:27" ht="15" customHeight="1">
      <c r="A149" s="32">
        <v>222</v>
      </c>
      <c r="B149" s="389"/>
      <c r="C149" s="333" t="str">
        <f>+VLOOKUP(A149,bd_lista!$A$3:$C$590,3,FALSE)</f>
        <v>Instituto Nacional de Innovación Agropecuaria y Forestal</v>
      </c>
      <c r="D149" s="386"/>
      <c r="E149" s="333" t="s">
        <v>1305</v>
      </c>
      <c r="F149" s="245">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866310.09</v>
      </c>
      <c r="G149" s="245">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45">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5">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45">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5">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5">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5">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5">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5">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5">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5">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5">
        <f t="shared" ca="1" si="7"/>
        <v>866310.09</v>
      </c>
      <c r="S149" s="245">
        <f ca="1">+R148+R149</f>
        <v>866310.09</v>
      </c>
      <c r="T149" s="245">
        <f ca="1">+S149</f>
        <v>866310.09</v>
      </c>
      <c r="U149" s="244">
        <f t="shared" si="8"/>
        <v>2</v>
      </c>
      <c r="V149" s="333" t="str">
        <f>+VLOOKUP(A149,bd_lista!$A$3:$E$590,5,FALSE)</f>
        <v>Instituciones Descentralizadas</v>
      </c>
      <c r="W149" s="384"/>
      <c r="X149" s="242">
        <f>+VLOOKUP(A149,[3]Sheet1!$A$13:$D$744,4,FALSE)</f>
        <v>47</v>
      </c>
      <c r="Y149" s="242" t="str">
        <f>+VLOOKUP(X149,bd_lista!$A$3:$C$590,3,FALSE)</f>
        <v>Ministerio de Desarrollo Rural y Tierras</v>
      </c>
      <c r="Z149" s="292"/>
      <c r="AA149" s="321"/>
    </row>
    <row r="150" spans="1:27" ht="15" customHeight="1">
      <c r="A150" s="251">
        <v>223</v>
      </c>
      <c r="B150" s="388">
        <f>+A150</f>
        <v>223</v>
      </c>
      <c r="C150" s="247" t="str">
        <f>+VLOOKUP(A150,bd_lista!$A$3:$C$590,3,FALSE)</f>
        <v>Fondo Nacional de Desarrollo Forestal</v>
      </c>
      <c r="D150" s="385" t="str">
        <f>+C150</f>
        <v>Fondo Nacional de Desarrollo Forestal</v>
      </c>
      <c r="E150" s="247" t="s">
        <v>1304</v>
      </c>
      <c r="F150" s="243">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3">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3">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3">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3">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3">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3">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3">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3">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3">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3">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3">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3">
        <f t="shared" ca="1" si="7"/>
        <v>0</v>
      </c>
      <c r="S150" s="243"/>
      <c r="T150" s="243">
        <f ca="1">+T151</f>
        <v>3023661.15</v>
      </c>
      <c r="U150" s="242">
        <f t="shared" si="8"/>
        <v>1</v>
      </c>
      <c r="V150" s="333" t="str">
        <f>+VLOOKUP(A150,bd_lista!$A$3:$E$590,5,FALSE)</f>
        <v>Instituciones Descentralizadas</v>
      </c>
      <c r="W150" s="383" t="str">
        <f>+V150</f>
        <v>Instituciones Descentralizadas</v>
      </c>
      <c r="X150" s="242">
        <f>+VLOOKUP(A150,[3]Sheet1!$A$13:$D$744,4,FALSE)</f>
        <v>86</v>
      </c>
      <c r="Y150" s="242" t="str">
        <f>+VLOOKUP(X150,bd_lista!$A$3:$C$590,3,FALSE)</f>
        <v>Ministerio de Medio Ambiente y Agua</v>
      </c>
      <c r="Z150" s="294">
        <f>+X150</f>
        <v>86</v>
      </c>
      <c r="AA150" s="295" t="str">
        <f>+Y150</f>
        <v>Ministerio de Medio Ambiente y Agua</v>
      </c>
    </row>
    <row r="151" spans="1:27" ht="15" customHeight="1">
      <c r="A151" s="32">
        <v>223</v>
      </c>
      <c r="B151" s="389"/>
      <c r="C151" s="333" t="str">
        <f>+VLOOKUP(A151,bd_lista!$A$3:$C$590,3,FALSE)</f>
        <v>Fondo Nacional de Desarrollo Forestal</v>
      </c>
      <c r="D151" s="386"/>
      <c r="E151" s="333" t="s">
        <v>1305</v>
      </c>
      <c r="F151" s="245">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3023661.15</v>
      </c>
      <c r="G151" s="245">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5">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45">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5">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5">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5">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5">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5">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5">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5">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5">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5">
        <f t="shared" ca="1" si="7"/>
        <v>3023661.15</v>
      </c>
      <c r="S151" s="245">
        <f ca="1">+R150+R151</f>
        <v>3023661.15</v>
      </c>
      <c r="T151" s="245">
        <f ca="1">+S151</f>
        <v>3023661.15</v>
      </c>
      <c r="U151" s="244">
        <f t="shared" si="8"/>
        <v>2</v>
      </c>
      <c r="V151" s="333" t="str">
        <f>+VLOOKUP(A151,bd_lista!$A$3:$E$590,5,FALSE)</f>
        <v>Instituciones Descentralizadas</v>
      </c>
      <c r="W151" s="384"/>
      <c r="X151" s="242">
        <f>+VLOOKUP(A151,[3]Sheet1!$A$13:$D$744,4,FALSE)</f>
        <v>86</v>
      </c>
      <c r="Y151" s="242" t="str">
        <f>+VLOOKUP(X151,bd_lista!$A$3:$C$590,3,FALSE)</f>
        <v>Ministerio de Medio Ambiente y Agua</v>
      </c>
      <c r="Z151" s="292"/>
      <c r="AA151" s="293"/>
    </row>
    <row r="152" spans="1:27" ht="15" hidden="1" customHeight="1">
      <c r="A152" s="251">
        <v>224</v>
      </c>
      <c r="B152" s="388">
        <f>+A152</f>
        <v>224</v>
      </c>
      <c r="C152" s="247" t="str">
        <f>+VLOOKUP(A152,bd_lista!$A$3:$C$590,3,FALSE)</f>
        <v>Insumos Bolivia</v>
      </c>
      <c r="D152" s="385" t="str">
        <f>+C152</f>
        <v>Insumos Bolivia</v>
      </c>
      <c r="E152" s="247" t="s">
        <v>1304</v>
      </c>
      <c r="F152" s="243">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3">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3">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3">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3">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3">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3">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3">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3">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3">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3">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3">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3">
        <f t="shared" ca="1" si="7"/>
        <v>0</v>
      </c>
      <c r="S152" s="243"/>
      <c r="T152" s="243">
        <f ca="1">+T153</f>
        <v>0</v>
      </c>
      <c r="U152" s="242">
        <f t="shared" si="8"/>
        <v>1</v>
      </c>
      <c r="V152" s="333" t="str">
        <f>+VLOOKUP(A152,bd_lista!$A$3:$E$590,5,FALSE)</f>
        <v>Instituciones Descentralizadas</v>
      </c>
      <c r="W152" s="383" t="str">
        <f>+V152</f>
        <v>Instituciones Descentralizadas</v>
      </c>
      <c r="X152" s="242">
        <f>+VLOOKUP(A152,[3]Sheet1!$A$13:$D$744,4,FALSE)</f>
        <v>41</v>
      </c>
      <c r="Y152" s="242" t="str">
        <f>+VLOOKUP(X152,bd_lista!$A$3:$C$590,3,FALSE)</f>
        <v>Ministerio de Desarrollo Productivo y Economía Plural</v>
      </c>
      <c r="Z152" s="294">
        <f>+X152</f>
        <v>41</v>
      </c>
      <c r="AA152" s="319" t="str">
        <f>+Y152</f>
        <v>Ministerio de Desarrollo Productivo y Economía Plural</v>
      </c>
    </row>
    <row r="153" spans="1:27" ht="15" hidden="1" customHeight="1">
      <c r="A153" s="32">
        <v>224</v>
      </c>
      <c r="B153" s="389"/>
      <c r="C153" s="333" t="str">
        <f>+VLOOKUP(A153,bd_lista!$A$3:$C$590,3,FALSE)</f>
        <v>Insumos Bolivia</v>
      </c>
      <c r="D153" s="386"/>
      <c r="E153" s="333" t="s">
        <v>1305</v>
      </c>
      <c r="F153" s="245">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5">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45">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45">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5">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5">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5">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5">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5">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5">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5">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5">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5">
        <f t="shared" ca="1" si="7"/>
        <v>0</v>
      </c>
      <c r="S153" s="245">
        <f ca="1">+R152+R153</f>
        <v>0</v>
      </c>
      <c r="T153" s="245">
        <f ca="1">+S153</f>
        <v>0</v>
      </c>
      <c r="U153" s="244">
        <f t="shared" si="8"/>
        <v>2</v>
      </c>
      <c r="V153" s="333" t="str">
        <f>+VLOOKUP(A153,bd_lista!$A$3:$E$590,5,FALSE)</f>
        <v>Instituciones Descentralizadas</v>
      </c>
      <c r="W153" s="384"/>
      <c r="X153" s="242">
        <f>+VLOOKUP(A153,[3]Sheet1!$A$13:$D$744,4,FALSE)</f>
        <v>41</v>
      </c>
      <c r="Y153" s="242" t="str">
        <f>+VLOOKUP(X153,bd_lista!$A$3:$C$590,3,FALSE)</f>
        <v>Ministerio de Desarrollo Productivo y Economía Plural</v>
      </c>
      <c r="Z153" s="292"/>
      <c r="AA153" s="321"/>
    </row>
    <row r="154" spans="1:27" ht="15" hidden="1" customHeight="1">
      <c r="A154" s="251">
        <v>225</v>
      </c>
      <c r="B154" s="388">
        <f>+A154</f>
        <v>225</v>
      </c>
      <c r="C154" s="247" t="str">
        <f>+VLOOKUP(A154,bd_lista!$A$3:$C$590,3,FALSE)</f>
        <v>Serv. Nal. para la Sostenibilidad en Saneamiento Básico</v>
      </c>
      <c r="D154" s="385" t="str">
        <f>+C154</f>
        <v>Serv. Nal. para la Sostenibilidad en Saneamiento Básico</v>
      </c>
      <c r="E154" s="247" t="s">
        <v>1304</v>
      </c>
      <c r="F154" s="243">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3">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3">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3">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3">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3">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3">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3">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3">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3">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3">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3">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3">
        <f t="shared" ca="1" si="7"/>
        <v>0</v>
      </c>
      <c r="S154" s="243"/>
      <c r="T154" s="243">
        <f ca="1">+T155</f>
        <v>0</v>
      </c>
      <c r="U154" s="242">
        <f t="shared" si="8"/>
        <v>1</v>
      </c>
      <c r="V154" s="333" t="str">
        <f>+VLOOKUP(A154,bd_lista!$A$3:$E$590,5,FALSE)</f>
        <v>Instituciones Descentralizadas</v>
      </c>
      <c r="W154" s="383" t="str">
        <f>+V154</f>
        <v>Instituciones Descentralizadas</v>
      </c>
      <c r="X154" s="242">
        <f>+VLOOKUP(A154,[3]Sheet1!$A$13:$D$744,4,FALSE)</f>
        <v>86</v>
      </c>
      <c r="Y154" s="242" t="str">
        <f>+VLOOKUP(X154,bd_lista!$A$3:$C$590,3,FALSE)</f>
        <v>Ministerio de Medio Ambiente y Agua</v>
      </c>
      <c r="Z154" s="294">
        <f>+X154</f>
        <v>86</v>
      </c>
      <c r="AA154" s="319" t="str">
        <f>+Y154</f>
        <v>Ministerio de Medio Ambiente y Agua</v>
      </c>
    </row>
    <row r="155" spans="1:27" ht="15" hidden="1" customHeight="1">
      <c r="A155" s="32">
        <v>225</v>
      </c>
      <c r="B155" s="389"/>
      <c r="C155" s="333" t="str">
        <f>+VLOOKUP(A155,bd_lista!$A$3:$C$590,3,FALSE)</f>
        <v>Serv. Nal. para la Sostenibilidad en Saneamiento Básico</v>
      </c>
      <c r="D155" s="386"/>
      <c r="E155" s="333" t="s">
        <v>1305</v>
      </c>
      <c r="F155" s="245">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5">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5">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5">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5">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5">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5">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5">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5">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5">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5">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5">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5">
        <f t="shared" ca="1" si="7"/>
        <v>0</v>
      </c>
      <c r="S155" s="245">
        <f ca="1">+R154+R155</f>
        <v>0</v>
      </c>
      <c r="T155" s="245">
        <f ca="1">+S155</f>
        <v>0</v>
      </c>
      <c r="U155" s="244">
        <f t="shared" si="8"/>
        <v>2</v>
      </c>
      <c r="V155" s="333" t="str">
        <f>+VLOOKUP(A155,bd_lista!$A$3:$E$590,5,FALSE)</f>
        <v>Instituciones Descentralizadas</v>
      </c>
      <c r="W155" s="384"/>
      <c r="X155" s="242">
        <f>+VLOOKUP(A155,[3]Sheet1!$A$13:$D$744,4,FALSE)</f>
        <v>86</v>
      </c>
      <c r="Y155" s="242" t="str">
        <f>+VLOOKUP(X155,bd_lista!$A$3:$C$590,3,FALSE)</f>
        <v>Ministerio de Medio Ambiente y Agua</v>
      </c>
      <c r="Z155" s="292"/>
      <c r="AA155" s="321"/>
    </row>
    <row r="156" spans="1:27" ht="15" hidden="1" customHeight="1">
      <c r="A156" s="251">
        <v>226</v>
      </c>
      <c r="B156" s="388">
        <f>+A156</f>
        <v>226</v>
      </c>
      <c r="C156" s="247" t="str">
        <f>+VLOOKUP(A156,bd_lista!$A$3:$C$590,3,FALSE)</f>
        <v>Servicio Estatal de Autonomías</v>
      </c>
      <c r="D156" s="385" t="str">
        <f>+C156</f>
        <v>Servicio Estatal de Autonomías</v>
      </c>
      <c r="E156" s="247" t="s">
        <v>1304</v>
      </c>
      <c r="F156" s="243">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3">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3">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3">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3">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3">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3">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3">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3">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3">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3">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3">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3">
        <f t="shared" ca="1" si="7"/>
        <v>0</v>
      </c>
      <c r="S156" s="243"/>
      <c r="T156" s="243">
        <f ca="1">+T157</f>
        <v>0</v>
      </c>
      <c r="U156" s="242">
        <f t="shared" si="8"/>
        <v>1</v>
      </c>
      <c r="V156" s="333" t="str">
        <f>+VLOOKUP(A156,bd_lista!$A$3:$E$590,5,FALSE)</f>
        <v>Instituciones Descentralizadas</v>
      </c>
      <c r="W156" s="383" t="str">
        <f>+V156</f>
        <v>Instituciones Descentralizadas</v>
      </c>
      <c r="X156" s="242">
        <f>+VLOOKUP(A156,[3]Sheet1!$A$13:$D$744,4,FALSE)</f>
        <v>25</v>
      </c>
      <c r="Y156" s="242" t="str">
        <f>+VLOOKUP(X156,bd_lista!$A$3:$C$590,3,FALSE)</f>
        <v>Ministerio de la Presidencia</v>
      </c>
      <c r="Z156" s="294">
        <f>+X156</f>
        <v>25</v>
      </c>
      <c r="AA156" s="319" t="str">
        <f>+Y156</f>
        <v>Ministerio de la Presidencia</v>
      </c>
    </row>
    <row r="157" spans="1:27" ht="15" hidden="1" customHeight="1">
      <c r="A157" s="32">
        <v>226</v>
      </c>
      <c r="B157" s="389"/>
      <c r="C157" s="333" t="str">
        <f>+VLOOKUP(A157,bd_lista!$A$3:$C$590,3,FALSE)</f>
        <v>Servicio Estatal de Autonomías</v>
      </c>
      <c r="D157" s="386"/>
      <c r="E157" s="333" t="s">
        <v>1305</v>
      </c>
      <c r="F157" s="245">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5">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45">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5">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5">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5">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5">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5">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5">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5">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5">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5">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5">
        <f t="shared" ca="1" si="7"/>
        <v>0</v>
      </c>
      <c r="S157" s="245">
        <f ca="1">+R156+R157</f>
        <v>0</v>
      </c>
      <c r="T157" s="245">
        <f ca="1">+S157</f>
        <v>0</v>
      </c>
      <c r="U157" s="244">
        <f t="shared" si="8"/>
        <v>2</v>
      </c>
      <c r="V157" s="333" t="str">
        <f>+VLOOKUP(A157,bd_lista!$A$3:$E$590,5,FALSE)</f>
        <v>Instituciones Descentralizadas</v>
      </c>
      <c r="W157" s="384"/>
      <c r="X157" s="242">
        <f>+VLOOKUP(A157,[3]Sheet1!$A$13:$D$744,4,FALSE)</f>
        <v>25</v>
      </c>
      <c r="Y157" s="242" t="str">
        <f>+VLOOKUP(X157,bd_lista!$A$3:$C$590,3,FALSE)</f>
        <v>Ministerio de la Presidencia</v>
      </c>
      <c r="Z157" s="292"/>
      <c r="AA157" s="321"/>
    </row>
    <row r="158" spans="1:27" ht="15" hidden="1" customHeight="1">
      <c r="A158" s="251">
        <v>227</v>
      </c>
      <c r="B158" s="388">
        <f>+A158</f>
        <v>227</v>
      </c>
      <c r="C158" s="247" t="str">
        <f>+VLOOKUP(A158,bd_lista!$A$3:$C$590,3,FALSE)</f>
        <v>Zona Franca Comercial e Industrial de Cobija</v>
      </c>
      <c r="D158" s="385" t="str">
        <f>+C158</f>
        <v>Zona Franca Comercial e Industrial de Cobija</v>
      </c>
      <c r="E158" s="247" t="s">
        <v>1304</v>
      </c>
      <c r="F158" s="243">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3">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3">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3">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3">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3">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3">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3">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3">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3">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3">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3">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3">
        <f t="shared" ca="1" si="7"/>
        <v>0</v>
      </c>
      <c r="S158" s="243"/>
      <c r="T158" s="243">
        <f ca="1">+T159</f>
        <v>0</v>
      </c>
      <c r="U158" s="242">
        <f t="shared" si="8"/>
        <v>1</v>
      </c>
      <c r="V158" s="333" t="str">
        <f>+VLOOKUP(A158,bd_lista!$A$3:$E$590,5,FALSE)</f>
        <v>Instituciones Descentralizadas</v>
      </c>
      <c r="W158" s="383" t="str">
        <f>+V158</f>
        <v>Instituciones Descentralizadas</v>
      </c>
      <c r="X158" s="242">
        <f>+VLOOKUP(A158,[3]Sheet1!$A$13:$D$744,4,FALSE)</f>
        <v>41</v>
      </c>
      <c r="Y158" s="242" t="str">
        <f>+VLOOKUP(X158,bd_lista!$A$3:$C$590,3,FALSE)</f>
        <v>Ministerio de Desarrollo Productivo y Economía Plural</v>
      </c>
      <c r="Z158" s="294">
        <f>+X158</f>
        <v>41</v>
      </c>
      <c r="AA158" s="319" t="str">
        <f>+Y158</f>
        <v>Ministerio de Desarrollo Productivo y Economía Plural</v>
      </c>
    </row>
    <row r="159" spans="1:27" ht="15" hidden="1" customHeight="1">
      <c r="A159" s="32">
        <v>227</v>
      </c>
      <c r="B159" s="389"/>
      <c r="C159" s="333" t="str">
        <f>+VLOOKUP(A159,bd_lista!$A$3:$C$590,3,FALSE)</f>
        <v>Zona Franca Comercial e Industrial de Cobija</v>
      </c>
      <c r="D159" s="386"/>
      <c r="E159" s="333" t="s">
        <v>1305</v>
      </c>
      <c r="F159" s="245">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5">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45">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5">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5">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5">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5">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5">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5">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5">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5">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5">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5">
        <f t="shared" ca="1" si="7"/>
        <v>0</v>
      </c>
      <c r="S159" s="245">
        <f ca="1">+R158+R159</f>
        <v>0</v>
      </c>
      <c r="T159" s="245">
        <f ca="1">+S159</f>
        <v>0</v>
      </c>
      <c r="U159" s="244">
        <f t="shared" si="8"/>
        <v>2</v>
      </c>
      <c r="V159" s="333" t="str">
        <f>+VLOOKUP(A159,bd_lista!$A$3:$E$590,5,FALSE)</f>
        <v>Instituciones Descentralizadas</v>
      </c>
      <c r="W159" s="384"/>
      <c r="X159" s="242">
        <f>+VLOOKUP(A159,[3]Sheet1!$A$13:$D$744,4,FALSE)</f>
        <v>41</v>
      </c>
      <c r="Y159" s="242" t="str">
        <f>+VLOOKUP(X159,bd_lista!$A$3:$C$590,3,FALSE)</f>
        <v>Ministerio de Desarrollo Productivo y Economía Plural</v>
      </c>
      <c r="Z159" s="292"/>
      <c r="AA159" s="321"/>
    </row>
    <row r="160" spans="1:27" customFormat="1" ht="15" customHeight="1">
      <c r="A160" s="251">
        <v>234</v>
      </c>
      <c r="B160" s="388">
        <f>+A160</f>
        <v>234</v>
      </c>
      <c r="C160" s="247" t="str">
        <f>+VLOOKUP(A160,bd_lista!$A$3:$C$590,3,FALSE)</f>
        <v xml:space="preserve">Servicio Geológico Minero </v>
      </c>
      <c r="D160" s="385" t="str">
        <f>+C160</f>
        <v xml:space="preserve">Servicio Geológico Minero </v>
      </c>
      <c r="E160" s="247" t="s">
        <v>1304</v>
      </c>
      <c r="F160" s="243">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3">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3">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3">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3">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3">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3">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3">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3">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3">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3">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3">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3">
        <f t="shared" ca="1" si="7"/>
        <v>0</v>
      </c>
      <c r="S160" s="243"/>
      <c r="T160" s="243">
        <f ca="1">+T161</f>
        <v>32110.629999999997</v>
      </c>
      <c r="U160" s="242">
        <f t="shared" si="8"/>
        <v>1</v>
      </c>
      <c r="V160" s="333" t="str">
        <f>+VLOOKUP(A160,bd_lista!$A$3:$E$590,5,FALSE)</f>
        <v>Instituciones Descentralizadas</v>
      </c>
      <c r="W160" s="383" t="str">
        <f>+V160</f>
        <v>Instituciones Descentralizadas</v>
      </c>
      <c r="X160" s="242">
        <f>+VLOOKUP(A160,[3]Sheet1!$A$13:$D$744,4,FALSE)</f>
        <v>76</v>
      </c>
      <c r="Y160" s="242" t="str">
        <f>+VLOOKUP(X160,bd_lista!$A$3:$C$590,3,FALSE)</f>
        <v>Ministerio de Minería y Metalurgia</v>
      </c>
      <c r="Z160" s="294">
        <f>+X160</f>
        <v>76</v>
      </c>
      <c r="AA160" s="319" t="str">
        <f>+Y160</f>
        <v>Ministerio de Minería y Metalurgia</v>
      </c>
    </row>
    <row r="161" spans="1:27" customFormat="1" ht="15" customHeight="1">
      <c r="A161" s="32">
        <v>234</v>
      </c>
      <c r="B161" s="389"/>
      <c r="C161" s="333" t="str">
        <f>+VLOOKUP(A161,bd_lista!$A$3:$C$590,3,FALSE)</f>
        <v xml:space="preserve">Servicio Geológico Minero </v>
      </c>
      <c r="D161" s="386"/>
      <c r="E161" s="333" t="s">
        <v>1305</v>
      </c>
      <c r="F161" s="245">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32110.629999999997</v>
      </c>
      <c r="G161" s="245">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45">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5">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5">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5">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5">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5">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5">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5">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5">
        <f t="shared" ca="1" si="7"/>
        <v>32110.629999999997</v>
      </c>
      <c r="S161" s="245">
        <f ca="1">+R160+R161</f>
        <v>32110.629999999997</v>
      </c>
      <c r="T161" s="245">
        <f ca="1">+S161</f>
        <v>32110.629999999997</v>
      </c>
      <c r="U161" s="244">
        <f t="shared" si="8"/>
        <v>2</v>
      </c>
      <c r="V161" s="333" t="str">
        <f>+VLOOKUP(A161,bd_lista!$A$3:$E$590,5,FALSE)</f>
        <v>Instituciones Descentralizadas</v>
      </c>
      <c r="W161" s="384"/>
      <c r="X161" s="242">
        <f>+VLOOKUP(A161,[3]Sheet1!$A$13:$D$744,4,FALSE)</f>
        <v>76</v>
      </c>
      <c r="Y161" s="242" t="str">
        <f>+VLOOKUP(X161,bd_lista!$A$3:$C$590,3,FALSE)</f>
        <v>Ministerio de Minería y Metalurgia</v>
      </c>
      <c r="Z161" s="292"/>
      <c r="AA161" s="321"/>
    </row>
    <row r="162" spans="1:27" ht="15" hidden="1" customHeight="1">
      <c r="A162" s="32">
        <v>243</v>
      </c>
      <c r="B162" s="388">
        <f>+A162</f>
        <v>243</v>
      </c>
      <c r="C162" s="247" t="str">
        <f>+VLOOKUP(A162,bd_lista!$A$3:$C$590,3,FALSE)</f>
        <v>Servicio Nacional de Hidrografía Naval</v>
      </c>
      <c r="D162" s="385" t="str">
        <f>+C162</f>
        <v>Servicio Nacional de Hidrografía Naval</v>
      </c>
      <c r="E162" s="247" t="s">
        <v>1304</v>
      </c>
      <c r="F162" s="243">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3">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3">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3">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3">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3">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3">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3">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3">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3">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3">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3">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3">
        <f t="shared" ca="1" si="7"/>
        <v>0</v>
      </c>
      <c r="S162" s="243"/>
      <c r="T162" s="243">
        <f ca="1">+T163</f>
        <v>0</v>
      </c>
      <c r="U162" s="242">
        <f t="shared" si="8"/>
        <v>1</v>
      </c>
      <c r="V162" s="333" t="str">
        <f>+VLOOKUP(A162,bd_lista!$A$3:$E$590,5,FALSE)</f>
        <v>Instituciones Descentralizadas</v>
      </c>
      <c r="W162" s="383" t="str">
        <f>+V162</f>
        <v>Instituciones Descentralizadas</v>
      </c>
      <c r="X162" s="242">
        <f>+VLOOKUP(A162,[3]Sheet1!$A$13:$D$744,4,FALSE)</f>
        <v>20</v>
      </c>
      <c r="Y162" s="242" t="str">
        <f>+VLOOKUP(X162,bd_lista!$A$3:$C$590,3,FALSE)</f>
        <v>Ministerio de Defensa</v>
      </c>
      <c r="Z162" s="294">
        <f>+X162</f>
        <v>20</v>
      </c>
      <c r="AA162" s="295" t="str">
        <f>+Y162</f>
        <v>Ministerio de Defensa</v>
      </c>
    </row>
    <row r="163" spans="1:27" ht="15" hidden="1" customHeight="1">
      <c r="A163" s="32">
        <v>243</v>
      </c>
      <c r="B163" s="389"/>
      <c r="C163" s="333" t="str">
        <f>+VLOOKUP(A163,bd_lista!$A$3:$C$590,3,FALSE)</f>
        <v>Servicio Nacional de Hidrografía Naval</v>
      </c>
      <c r="D163" s="386"/>
      <c r="E163" s="333" t="s">
        <v>1305</v>
      </c>
      <c r="F163" s="245">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5">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5">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5">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5">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5">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5">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5">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5">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5">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5">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5">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5">
        <f t="shared" ca="1" si="7"/>
        <v>0</v>
      </c>
      <c r="S163" s="245">
        <f ca="1">+R162+R163</f>
        <v>0</v>
      </c>
      <c r="T163" s="245">
        <f ca="1">+S163</f>
        <v>0</v>
      </c>
      <c r="U163" s="244">
        <f t="shared" si="8"/>
        <v>2</v>
      </c>
      <c r="V163" s="333" t="str">
        <f>+VLOOKUP(A163,bd_lista!$A$3:$E$590,5,FALSE)</f>
        <v>Instituciones Descentralizadas</v>
      </c>
      <c r="W163" s="384"/>
      <c r="X163" s="242">
        <f>+VLOOKUP(A163,[3]Sheet1!$A$13:$D$744,4,FALSE)</f>
        <v>20</v>
      </c>
      <c r="Y163" s="242" t="str">
        <f>+VLOOKUP(X163,bd_lista!$A$3:$C$590,3,FALSE)</f>
        <v>Ministerio de Defensa</v>
      </c>
      <c r="Z163" s="292"/>
      <c r="AA163" s="293"/>
    </row>
    <row r="164" spans="1:27" ht="15" hidden="1" customHeight="1">
      <c r="A164" s="251">
        <v>244</v>
      </c>
      <c r="B164" s="388">
        <f>+A164</f>
        <v>244</v>
      </c>
      <c r="C164" s="247" t="str">
        <f>+VLOOKUP(A164,bd_lista!$A$3:$C$590,3,FALSE)</f>
        <v>Servicio Nacional de Aerofotogrametría</v>
      </c>
      <c r="D164" s="385" t="str">
        <f>+C164</f>
        <v>Servicio Nacional de Aerofotogrametría</v>
      </c>
      <c r="E164" s="247" t="s">
        <v>1304</v>
      </c>
      <c r="F164" s="243">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3">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3">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3">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3">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3">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3">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3">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3">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3">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3">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3">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3">
        <f t="shared" ca="1" si="7"/>
        <v>0</v>
      </c>
      <c r="S164" s="243"/>
      <c r="T164" s="243">
        <f ca="1">+T165</f>
        <v>0</v>
      </c>
      <c r="U164" s="242">
        <f t="shared" si="8"/>
        <v>1</v>
      </c>
      <c r="V164" s="333" t="str">
        <f>+VLOOKUP(A164,bd_lista!$A$3:$E$590,5,FALSE)</f>
        <v>Instituciones Descentralizadas</v>
      </c>
      <c r="W164" s="383" t="str">
        <f>+V164</f>
        <v>Instituciones Descentralizadas</v>
      </c>
      <c r="X164" s="242">
        <f>+VLOOKUP(A164,[3]Sheet1!$A$13:$D$744,4,FALSE)</f>
        <v>20</v>
      </c>
      <c r="Y164" s="242" t="str">
        <f>+VLOOKUP(X164,bd_lista!$A$3:$C$590,3,FALSE)</f>
        <v>Ministerio de Defensa</v>
      </c>
      <c r="Z164" s="294">
        <f>+X164</f>
        <v>20</v>
      </c>
      <c r="AA164" s="319" t="str">
        <f>+Y164</f>
        <v>Ministerio de Defensa</v>
      </c>
    </row>
    <row r="165" spans="1:27" ht="15" hidden="1" customHeight="1">
      <c r="A165" s="32">
        <v>244</v>
      </c>
      <c r="B165" s="389"/>
      <c r="C165" s="333" t="str">
        <f>+VLOOKUP(A165,bd_lista!$A$3:$C$590,3,FALSE)</f>
        <v>Servicio Nacional de Aerofotogrametría</v>
      </c>
      <c r="D165" s="386"/>
      <c r="E165" s="333" t="s">
        <v>1305</v>
      </c>
      <c r="F165" s="245">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5">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45">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5">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45">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5">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5">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5">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5">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5">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5">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5">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5">
        <f t="shared" ca="1" si="7"/>
        <v>0</v>
      </c>
      <c r="S165" s="245">
        <f ca="1">+R164+R165</f>
        <v>0</v>
      </c>
      <c r="T165" s="245">
        <f ca="1">+S165</f>
        <v>0</v>
      </c>
      <c r="U165" s="244">
        <f t="shared" si="8"/>
        <v>2</v>
      </c>
      <c r="V165" s="333" t="str">
        <f>+VLOOKUP(A165,bd_lista!$A$3:$E$590,5,FALSE)</f>
        <v>Instituciones Descentralizadas</v>
      </c>
      <c r="W165" s="384"/>
      <c r="X165" s="242">
        <f>+VLOOKUP(A165,[3]Sheet1!$A$13:$D$744,4,FALSE)</f>
        <v>20</v>
      </c>
      <c r="Y165" s="242" t="str">
        <f>+VLOOKUP(X165,bd_lista!$A$3:$C$590,3,FALSE)</f>
        <v>Ministerio de Defensa</v>
      </c>
      <c r="Z165" s="292"/>
      <c r="AA165" s="321"/>
    </row>
    <row r="166" spans="1:27" ht="15" hidden="1" customHeight="1">
      <c r="A166" s="251">
        <v>245</v>
      </c>
      <c r="B166" s="388">
        <f>+A166</f>
        <v>245</v>
      </c>
      <c r="C166" s="247" t="str">
        <f>+VLOOKUP(A166,bd_lista!$A$3:$C$590,3,FALSE)</f>
        <v>Servicio Geodésico de Mapas</v>
      </c>
      <c r="D166" s="385" t="str">
        <f>+C166</f>
        <v>Servicio Geodésico de Mapas</v>
      </c>
      <c r="E166" s="247" t="s">
        <v>1304</v>
      </c>
      <c r="F166" s="243">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3">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3">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3">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43">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3">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3">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3">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3">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3">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3">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3">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3">
        <f t="shared" ca="1" si="7"/>
        <v>0</v>
      </c>
      <c r="S166" s="243"/>
      <c r="T166" s="243">
        <f ca="1">+T167</f>
        <v>0</v>
      </c>
      <c r="U166" s="242">
        <f t="shared" si="8"/>
        <v>1</v>
      </c>
      <c r="V166" s="333" t="str">
        <f>+VLOOKUP(A166,bd_lista!$A$3:$E$590,5,FALSE)</f>
        <v>Instituciones Descentralizadas</v>
      </c>
      <c r="W166" s="383" t="str">
        <f>+V166</f>
        <v>Instituciones Descentralizadas</v>
      </c>
      <c r="X166" s="242">
        <f>+VLOOKUP(A166,[3]Sheet1!$A$13:$D$744,4,FALSE)</f>
        <v>20</v>
      </c>
      <c r="Y166" s="242" t="str">
        <f>+VLOOKUP(X166,bd_lista!$A$3:$C$590,3,FALSE)</f>
        <v>Ministerio de Defensa</v>
      </c>
      <c r="Z166" s="294">
        <f>+X166</f>
        <v>20</v>
      </c>
      <c r="AA166" s="295" t="str">
        <f>+Y166</f>
        <v>Ministerio de Defensa</v>
      </c>
    </row>
    <row r="167" spans="1:27" ht="15" hidden="1" customHeight="1">
      <c r="A167" s="32">
        <v>245</v>
      </c>
      <c r="B167" s="389"/>
      <c r="C167" s="333" t="str">
        <f>+VLOOKUP(A167,bd_lista!$A$3:$C$590,3,FALSE)</f>
        <v>Servicio Geodésico de Mapas</v>
      </c>
      <c r="D167" s="386"/>
      <c r="E167" s="333" t="s">
        <v>1305</v>
      </c>
      <c r="F167" s="245">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5">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5">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5">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5">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5">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5">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5">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5">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5">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5">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5">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5">
        <f t="shared" ca="1" si="7"/>
        <v>0</v>
      </c>
      <c r="S167" s="245">
        <f ca="1">+R166+R167</f>
        <v>0</v>
      </c>
      <c r="T167" s="245">
        <f ca="1">+S167</f>
        <v>0</v>
      </c>
      <c r="U167" s="244">
        <f t="shared" si="8"/>
        <v>2</v>
      </c>
      <c r="V167" s="333" t="str">
        <f>+VLOOKUP(A167,bd_lista!$A$3:$E$590,5,FALSE)</f>
        <v>Instituciones Descentralizadas</v>
      </c>
      <c r="W167" s="384"/>
      <c r="X167" s="242">
        <f>+VLOOKUP(A167,[3]Sheet1!$A$13:$D$744,4,FALSE)</f>
        <v>20</v>
      </c>
      <c r="Y167" s="242" t="str">
        <f>+VLOOKUP(X167,bd_lista!$A$3:$C$590,3,FALSE)</f>
        <v>Ministerio de Defensa</v>
      </c>
      <c r="Z167" s="292"/>
      <c r="AA167" s="293"/>
    </row>
    <row r="168" spans="1:27" ht="15" customHeight="1">
      <c r="A168" s="251">
        <v>249</v>
      </c>
      <c r="B168" s="388">
        <f>+A168</f>
        <v>249</v>
      </c>
      <c r="C168" s="247" t="str">
        <f>+VLOOKUP(A168,bd_lista!$A$3:$C$590,3,FALSE)</f>
        <v>Central de Abastecimiento y Suministros de Salud</v>
      </c>
      <c r="D168" s="385" t="str">
        <f>+C168</f>
        <v>Central de Abastecimiento y Suministros de Salud</v>
      </c>
      <c r="E168" s="247" t="s">
        <v>1304</v>
      </c>
      <c r="F168" s="243">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3">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3">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3">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3">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3">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3">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3">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3">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3">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3">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3">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3">
        <f t="shared" ca="1" si="7"/>
        <v>0</v>
      </c>
      <c r="S168" s="243"/>
      <c r="T168" s="243">
        <f ca="1">+T169</f>
        <v>12.139999999999999</v>
      </c>
      <c r="U168" s="242">
        <f t="shared" si="8"/>
        <v>1</v>
      </c>
      <c r="V168" s="333" t="str">
        <f>+VLOOKUP(A168,bd_lista!$A$3:$E$590,5,FALSE)</f>
        <v>Instituciones Descentralizadas</v>
      </c>
      <c r="W168" s="383" t="str">
        <f>+V168</f>
        <v>Instituciones Descentralizadas</v>
      </c>
      <c r="X168" s="242">
        <f>+VLOOKUP(A168,[3]Sheet1!$A$13:$D$744,4,FALSE)</f>
        <v>46</v>
      </c>
      <c r="Y168" s="242" t="str">
        <f>+VLOOKUP(X168,bd_lista!$A$3:$C$590,3,FALSE)</f>
        <v>Ministerio de Salud y Deportes</v>
      </c>
      <c r="Z168" s="294">
        <f>+X168</f>
        <v>46</v>
      </c>
      <c r="AA168" s="295" t="str">
        <f>+Y168</f>
        <v>Ministerio de Salud y Deportes</v>
      </c>
    </row>
    <row r="169" spans="1:27" ht="15" customHeight="1">
      <c r="A169" s="32">
        <v>249</v>
      </c>
      <c r="B169" s="389"/>
      <c r="C169" s="333" t="str">
        <f>+VLOOKUP(A169,bd_lista!$A$3:$C$590,3,FALSE)</f>
        <v>Central de Abastecimiento y Suministros de Salud</v>
      </c>
      <c r="D169" s="386"/>
      <c r="E169" s="333" t="s">
        <v>1305</v>
      </c>
      <c r="F169" s="245">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12.139999999999999</v>
      </c>
      <c r="G169" s="245">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5">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5">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5">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5">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5">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5">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5">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5">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5">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5">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5">
        <f t="shared" ca="1" si="7"/>
        <v>12.139999999999999</v>
      </c>
      <c r="S169" s="245">
        <f ca="1">+R168+R169</f>
        <v>12.139999999999999</v>
      </c>
      <c r="T169" s="245">
        <f ca="1">+S169</f>
        <v>12.139999999999999</v>
      </c>
      <c r="U169" s="244">
        <f t="shared" si="8"/>
        <v>2</v>
      </c>
      <c r="V169" s="333" t="str">
        <f>+VLOOKUP(A169,bd_lista!$A$3:$E$590,5,FALSE)</f>
        <v>Instituciones Descentralizadas</v>
      </c>
      <c r="W169" s="384"/>
      <c r="X169" s="242">
        <f>+VLOOKUP(A169,[3]Sheet1!$A$13:$D$744,4,FALSE)</f>
        <v>46</v>
      </c>
      <c r="Y169" s="242" t="str">
        <f>+VLOOKUP(X169,bd_lista!$A$3:$C$590,3,FALSE)</f>
        <v>Ministerio de Salud y Deportes</v>
      </c>
      <c r="Z169" s="292"/>
      <c r="AA169" s="293"/>
    </row>
    <row r="170" spans="1:27" ht="15" hidden="1" customHeight="1">
      <c r="A170" s="251">
        <v>251</v>
      </c>
      <c r="B170" s="388">
        <f>+A170</f>
        <v>251</v>
      </c>
      <c r="C170" s="247" t="str">
        <f>+VLOOKUP(A170,bd_lista!$A$3:$C$590,3,FALSE)</f>
        <v>Instituto Nacional de Salud Ocupacional</v>
      </c>
      <c r="D170" s="385" t="str">
        <f>+C170</f>
        <v>Instituto Nacional de Salud Ocupacional</v>
      </c>
      <c r="E170" s="247" t="s">
        <v>1304</v>
      </c>
      <c r="F170" s="243">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3">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3">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3">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3">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3">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3">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3">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3">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3">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3">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3">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3">
        <f t="shared" ca="1" si="7"/>
        <v>0</v>
      </c>
      <c r="S170" s="243"/>
      <c r="T170" s="243">
        <f ca="1">+T171</f>
        <v>0</v>
      </c>
      <c r="U170" s="242">
        <f t="shared" si="8"/>
        <v>1</v>
      </c>
      <c r="V170" s="333" t="str">
        <f>+VLOOKUP(A170,bd_lista!$A$3:$E$590,5,FALSE)</f>
        <v>Instituciones Descentralizadas</v>
      </c>
      <c r="W170" s="383" t="str">
        <f>+V170</f>
        <v>Instituciones Descentralizadas</v>
      </c>
      <c r="X170" s="242">
        <f>+VLOOKUP(A170,[3]Sheet1!$A$13:$D$744,4,FALSE)</f>
        <v>46</v>
      </c>
      <c r="Y170" s="242" t="str">
        <f>+VLOOKUP(X170,bd_lista!$A$3:$C$590,3,FALSE)</f>
        <v>Ministerio de Salud y Deportes</v>
      </c>
      <c r="Z170" s="294">
        <f>+X170</f>
        <v>46</v>
      </c>
      <c r="AA170" s="319" t="str">
        <f>+Y170</f>
        <v>Ministerio de Salud y Deportes</v>
      </c>
    </row>
    <row r="171" spans="1:27" ht="15" hidden="1" customHeight="1">
      <c r="A171" s="32">
        <v>251</v>
      </c>
      <c r="B171" s="389"/>
      <c r="C171" s="333" t="str">
        <f>+VLOOKUP(A171,bd_lista!$A$3:$C$590,3,FALSE)</f>
        <v>Instituto Nacional de Salud Ocupacional</v>
      </c>
      <c r="D171" s="386"/>
      <c r="E171" s="333" t="s">
        <v>1305</v>
      </c>
      <c r="F171" s="245">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5">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5">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5">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5">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5">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5">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5">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5">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5">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5">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5">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5">
        <f t="shared" ca="1" si="7"/>
        <v>0</v>
      </c>
      <c r="S171" s="245">
        <f ca="1">+R170+R171</f>
        <v>0</v>
      </c>
      <c r="T171" s="245">
        <f ca="1">+S171</f>
        <v>0</v>
      </c>
      <c r="U171" s="244">
        <f t="shared" si="8"/>
        <v>2</v>
      </c>
      <c r="V171" s="333" t="str">
        <f>+VLOOKUP(A171,bd_lista!$A$3:$E$590,5,FALSE)</f>
        <v>Instituciones Descentralizadas</v>
      </c>
      <c r="W171" s="384"/>
      <c r="X171" s="242">
        <f>+VLOOKUP(A171,[3]Sheet1!$A$13:$D$744,4,FALSE)</f>
        <v>46</v>
      </c>
      <c r="Y171" s="242" t="str">
        <f>+VLOOKUP(X171,bd_lista!$A$3:$C$590,3,FALSE)</f>
        <v>Ministerio de Salud y Deportes</v>
      </c>
      <c r="Z171" s="292"/>
      <c r="AA171" s="321"/>
    </row>
    <row r="172" spans="1:27" customFormat="1" ht="15" hidden="1" customHeight="1">
      <c r="A172" s="251">
        <v>253</v>
      </c>
      <c r="B172" s="388">
        <f>+A172</f>
        <v>253</v>
      </c>
      <c r="C172" s="247" t="str">
        <f>+VLOOKUP(A172,bd_lista!$A$3:$C$590,3,FALSE)</f>
        <v>Entidad Ejecutora de Medio Ambiente y Agua</v>
      </c>
      <c r="D172" s="385" t="str">
        <f>+C172</f>
        <v>Entidad Ejecutora de Medio Ambiente y Agua</v>
      </c>
      <c r="E172" s="247" t="s">
        <v>1304</v>
      </c>
      <c r="F172" s="243">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3">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3">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3">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3">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3">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3">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3">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3">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3">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3">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3">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3">
        <f t="shared" ca="1" si="7"/>
        <v>0</v>
      </c>
      <c r="S172" s="243"/>
      <c r="T172" s="243">
        <f ca="1">+T173</f>
        <v>0</v>
      </c>
      <c r="U172" s="242">
        <f t="shared" si="8"/>
        <v>1</v>
      </c>
      <c r="V172" s="333" t="str">
        <f>+VLOOKUP(A172,bd_lista!$A$3:$E$590,5,FALSE)</f>
        <v>Instituciones Descentralizadas</v>
      </c>
      <c r="W172" s="383" t="str">
        <f>+V172</f>
        <v>Instituciones Descentralizadas</v>
      </c>
      <c r="X172" s="242">
        <f>+VLOOKUP(A172,[3]Sheet1!$A$13:$D$744,4,FALSE)</f>
        <v>86</v>
      </c>
      <c r="Y172" s="242" t="str">
        <f>+VLOOKUP(X172,bd_lista!$A$3:$C$590,3,FALSE)</f>
        <v>Ministerio de Medio Ambiente y Agua</v>
      </c>
      <c r="Z172" s="294">
        <f>+X172</f>
        <v>86</v>
      </c>
      <c r="AA172" s="295" t="str">
        <f>+Y172</f>
        <v>Ministerio de Medio Ambiente y Agua</v>
      </c>
    </row>
    <row r="173" spans="1:27" customFormat="1" ht="15" hidden="1" customHeight="1">
      <c r="A173" s="32">
        <v>253</v>
      </c>
      <c r="B173" s="389"/>
      <c r="C173" s="333" t="str">
        <f>+VLOOKUP(A173,bd_lista!$A$3:$C$590,3,FALSE)</f>
        <v>Entidad Ejecutora de Medio Ambiente y Agua</v>
      </c>
      <c r="D173" s="386"/>
      <c r="E173" s="333" t="s">
        <v>1305</v>
      </c>
      <c r="F173" s="245">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5">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5">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5">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5">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5">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5">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5">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5">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5">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5">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5">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5">
        <f t="shared" ca="1" si="7"/>
        <v>0</v>
      </c>
      <c r="S173" s="245">
        <f ca="1">+R172+R173</f>
        <v>0</v>
      </c>
      <c r="T173" s="245">
        <f ca="1">+S173</f>
        <v>0</v>
      </c>
      <c r="U173" s="244">
        <f t="shared" si="8"/>
        <v>2</v>
      </c>
      <c r="V173" s="333" t="str">
        <f>+VLOOKUP(A173,bd_lista!$A$3:$E$590,5,FALSE)</f>
        <v>Instituciones Descentralizadas</v>
      </c>
      <c r="W173" s="384"/>
      <c r="X173" s="242">
        <f>+VLOOKUP(A173,[3]Sheet1!$A$13:$D$744,4,FALSE)</f>
        <v>86</v>
      </c>
      <c r="Y173" s="242" t="str">
        <f>+VLOOKUP(X173,bd_lista!$A$3:$C$590,3,FALSE)</f>
        <v>Ministerio de Medio Ambiente y Agua</v>
      </c>
      <c r="Z173" s="292"/>
      <c r="AA173" s="293"/>
    </row>
    <row r="174" spans="1:27" ht="15" customHeight="1">
      <c r="A174" s="32">
        <v>254</v>
      </c>
      <c r="B174" s="388">
        <f>+A174</f>
        <v>254</v>
      </c>
      <c r="C174" s="247" t="str">
        <f>+VLOOKUP(A174,bd_lista!$A$3:$C$590,3,FALSE)</f>
        <v>Instituto del Seguro Agrario</v>
      </c>
      <c r="D174" s="385" t="str">
        <f>+C174</f>
        <v>Instituto del Seguro Agrario</v>
      </c>
      <c r="E174" s="247" t="s">
        <v>1304</v>
      </c>
      <c r="F174" s="243">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3">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3">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3">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3">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3">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3">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3">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3">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3">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3">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3">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3">
        <f t="shared" ca="1" si="7"/>
        <v>0</v>
      </c>
      <c r="S174" s="243"/>
      <c r="T174" s="243">
        <f ca="1">+T175</f>
        <v>950</v>
      </c>
      <c r="U174" s="242">
        <f t="shared" si="8"/>
        <v>1</v>
      </c>
      <c r="V174" s="333" t="str">
        <f>+VLOOKUP(A174,bd_lista!$A$3:$E$590,5,FALSE)</f>
        <v>Instituciones Descentralizadas</v>
      </c>
      <c r="W174" s="383" t="str">
        <f>+V174</f>
        <v>Instituciones Descentralizadas</v>
      </c>
      <c r="X174" s="242">
        <f>+VLOOKUP(A174,[3]Sheet1!$A$13:$D$744,4,FALSE)</f>
        <v>47</v>
      </c>
      <c r="Y174" s="242" t="str">
        <f>+VLOOKUP(X174,bd_lista!$A$3:$C$590,3,FALSE)</f>
        <v>Ministerio de Desarrollo Rural y Tierras</v>
      </c>
      <c r="Z174" s="294">
        <f>+X174</f>
        <v>47</v>
      </c>
      <c r="AA174" s="319" t="str">
        <f>+Y174</f>
        <v>Ministerio de Desarrollo Rural y Tierras</v>
      </c>
    </row>
    <row r="175" spans="1:27" ht="15" customHeight="1">
      <c r="A175" s="32">
        <v>254</v>
      </c>
      <c r="B175" s="389"/>
      <c r="C175" s="333" t="str">
        <f>+VLOOKUP(A175,bd_lista!$A$3:$C$590,3,FALSE)</f>
        <v>Instituto del Seguro Agrario</v>
      </c>
      <c r="D175" s="386"/>
      <c r="E175" s="333" t="s">
        <v>1305</v>
      </c>
      <c r="F175" s="245">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950</v>
      </c>
      <c r="G175" s="245">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5">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5">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5">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5">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5">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5">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5">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5">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5">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5">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5">
        <f t="shared" ca="1" si="7"/>
        <v>950</v>
      </c>
      <c r="S175" s="245">
        <f ca="1">+R174+R175</f>
        <v>950</v>
      </c>
      <c r="T175" s="245">
        <f ca="1">+S175</f>
        <v>950</v>
      </c>
      <c r="U175" s="244">
        <f t="shared" si="8"/>
        <v>2</v>
      </c>
      <c r="V175" s="333" t="str">
        <f>+VLOOKUP(A175,bd_lista!$A$3:$E$590,5,FALSE)</f>
        <v>Instituciones Descentralizadas</v>
      </c>
      <c r="W175" s="384"/>
      <c r="X175" s="242">
        <f>+VLOOKUP(A175,[3]Sheet1!$A$13:$D$744,4,FALSE)</f>
        <v>47</v>
      </c>
      <c r="Y175" s="242" t="str">
        <f>+VLOOKUP(X175,bd_lista!$A$3:$C$590,3,FALSE)</f>
        <v>Ministerio de Desarrollo Rural y Tierras</v>
      </c>
      <c r="Z175" s="292"/>
      <c r="AA175" s="321"/>
    </row>
    <row r="176" spans="1:27" ht="15" customHeight="1">
      <c r="A176" s="251">
        <v>265</v>
      </c>
      <c r="B176" s="388">
        <f>+A176</f>
        <v>265</v>
      </c>
      <c r="C176" s="247" t="str">
        <f>+VLOOKUP(A176,bd_lista!$A$3:$C$590,3,FALSE)</f>
        <v>Direc. Dptal. de Educación  Chuquisaca</v>
      </c>
      <c r="D176" s="385" t="str">
        <f>+C176</f>
        <v>Direc. Dptal. de Educación  Chuquisaca</v>
      </c>
      <c r="E176" s="247" t="s">
        <v>1304</v>
      </c>
      <c r="F176" s="243">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3">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3">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3">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3">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3">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3">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3">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3">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3">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3">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3">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3">
        <f t="shared" ca="1" si="7"/>
        <v>0</v>
      </c>
      <c r="S176" s="243"/>
      <c r="T176" s="243">
        <f ca="1">+T177</f>
        <v>795038.55</v>
      </c>
      <c r="U176" s="242">
        <f t="shared" si="8"/>
        <v>1</v>
      </c>
      <c r="V176" s="333" t="str">
        <f>+VLOOKUP(A176,bd_lista!$A$3:$E$590,5,FALSE)</f>
        <v>Instituciones Descentralizadas</v>
      </c>
      <c r="W176" s="383" t="str">
        <f>+V176</f>
        <v>Instituciones Descentralizadas</v>
      </c>
      <c r="X176" s="242">
        <f>+VLOOKUP(A176,[3]Sheet1!$A$13:$D$744,4,FALSE)</f>
        <v>16</v>
      </c>
      <c r="Y176" s="242" t="str">
        <f>+VLOOKUP(X176,bd_lista!$A$3:$C$590,3,FALSE)</f>
        <v>Ministerio de Educación</v>
      </c>
      <c r="Z176" s="294">
        <f>+X176</f>
        <v>16</v>
      </c>
      <c r="AA176" s="319" t="str">
        <f>+Y176</f>
        <v>Ministerio de Educación</v>
      </c>
    </row>
    <row r="177" spans="1:27" ht="15" customHeight="1">
      <c r="A177" s="32">
        <v>265</v>
      </c>
      <c r="B177" s="389"/>
      <c r="C177" s="333" t="str">
        <f>+VLOOKUP(A177,bd_lista!$A$3:$C$590,3,FALSE)</f>
        <v>Direc. Dptal. de Educación  Chuquisaca</v>
      </c>
      <c r="D177" s="386"/>
      <c r="E177" s="333" t="s">
        <v>1305</v>
      </c>
      <c r="F177" s="245">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795038.55</v>
      </c>
      <c r="G177" s="245">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5">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5">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5">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5">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5">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5">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5">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5">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5">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5">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5">
        <f t="shared" ca="1" si="7"/>
        <v>795038.55</v>
      </c>
      <c r="S177" s="245">
        <f ca="1">+R176+R177</f>
        <v>795038.55</v>
      </c>
      <c r="T177" s="245">
        <f ca="1">+S177</f>
        <v>795038.55</v>
      </c>
      <c r="U177" s="244">
        <f t="shared" si="8"/>
        <v>2</v>
      </c>
      <c r="V177" s="333" t="str">
        <f>+VLOOKUP(A177,bd_lista!$A$3:$E$590,5,FALSE)</f>
        <v>Instituciones Descentralizadas</v>
      </c>
      <c r="W177" s="384"/>
      <c r="X177" s="242">
        <f>+VLOOKUP(A177,[3]Sheet1!$A$13:$D$744,4,FALSE)</f>
        <v>16</v>
      </c>
      <c r="Y177" s="242" t="str">
        <f>+VLOOKUP(X177,bd_lista!$A$3:$C$590,3,FALSE)</f>
        <v>Ministerio de Educación</v>
      </c>
      <c r="Z177" s="292"/>
      <c r="AA177" s="321"/>
    </row>
    <row r="178" spans="1:27" ht="15" hidden="1" customHeight="1">
      <c r="A178" s="251">
        <v>266</v>
      </c>
      <c r="B178" s="388">
        <f>+A178</f>
        <v>266</v>
      </c>
      <c r="C178" s="247" t="str">
        <f>+VLOOKUP(A178,bd_lista!$A$3:$C$590,3,FALSE)</f>
        <v>Direc. Dptal. de Educación La Paz</v>
      </c>
      <c r="D178" s="385" t="str">
        <f>+C178</f>
        <v>Direc. Dptal. de Educación La Paz</v>
      </c>
      <c r="E178" s="247" t="s">
        <v>1304</v>
      </c>
      <c r="F178" s="243">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3">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3">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3">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3">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3">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3">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3">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3">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3">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3">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3">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3">
        <f t="shared" ca="1" si="7"/>
        <v>0</v>
      </c>
      <c r="S178" s="243"/>
      <c r="T178" s="243">
        <f ca="1">+T179</f>
        <v>0</v>
      </c>
      <c r="U178" s="242">
        <f t="shared" si="8"/>
        <v>1</v>
      </c>
      <c r="V178" s="333" t="str">
        <f>+VLOOKUP(A178,bd_lista!$A$3:$E$590,5,FALSE)</f>
        <v>Instituciones Descentralizadas</v>
      </c>
      <c r="W178" s="383" t="str">
        <f>+V178</f>
        <v>Instituciones Descentralizadas</v>
      </c>
      <c r="X178" s="242">
        <f>+VLOOKUP(A178,[3]Sheet1!$A$13:$D$744,4,FALSE)</f>
        <v>16</v>
      </c>
      <c r="Y178" s="242" t="str">
        <f>+VLOOKUP(X178,bd_lista!$A$3:$C$590,3,FALSE)</f>
        <v>Ministerio de Educación</v>
      </c>
      <c r="Z178" s="294">
        <f>+X178</f>
        <v>16</v>
      </c>
      <c r="AA178" s="319" t="str">
        <f>+Y178</f>
        <v>Ministerio de Educación</v>
      </c>
    </row>
    <row r="179" spans="1:27" ht="15" hidden="1" customHeight="1">
      <c r="A179" s="32">
        <v>266</v>
      </c>
      <c r="B179" s="389"/>
      <c r="C179" s="333" t="str">
        <f>+VLOOKUP(A179,bd_lista!$A$3:$C$590,3,FALSE)</f>
        <v>Direc. Dptal. de Educación La Paz</v>
      </c>
      <c r="D179" s="386"/>
      <c r="E179" s="333" t="s">
        <v>1305</v>
      </c>
      <c r="F179" s="245">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5">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5">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5">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5">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5">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5">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5">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5">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5">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5">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364">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5">
        <f t="shared" ca="1" si="7"/>
        <v>0</v>
      </c>
      <c r="S179" s="245">
        <f ca="1">+R178+R179</f>
        <v>0</v>
      </c>
      <c r="T179" s="245">
        <f ca="1">+S179</f>
        <v>0</v>
      </c>
      <c r="U179" s="244">
        <f t="shared" si="8"/>
        <v>2</v>
      </c>
      <c r="V179" s="333" t="str">
        <f>+VLOOKUP(A179,bd_lista!$A$3:$E$590,5,FALSE)</f>
        <v>Instituciones Descentralizadas</v>
      </c>
      <c r="W179" s="384"/>
      <c r="X179" s="242">
        <f>+VLOOKUP(A179,[3]Sheet1!$A$13:$D$744,4,FALSE)</f>
        <v>16</v>
      </c>
      <c r="Y179" s="242" t="str">
        <f>+VLOOKUP(X179,bd_lista!$A$3:$C$590,3,FALSE)</f>
        <v>Ministerio de Educación</v>
      </c>
      <c r="Z179" s="292"/>
      <c r="AA179" s="321"/>
    </row>
    <row r="180" spans="1:27" ht="15" customHeight="1">
      <c r="A180" s="251">
        <v>267</v>
      </c>
      <c r="B180" s="388">
        <f>+A180</f>
        <v>267</v>
      </c>
      <c r="C180" s="247" t="str">
        <f>+VLOOKUP(A180,bd_lista!$A$3:$C$590,3,FALSE)</f>
        <v>Direc. Dptal. de Educación Cochabamba</v>
      </c>
      <c r="D180" s="385" t="str">
        <f>+C180</f>
        <v>Direc. Dptal. de Educación Cochabamba</v>
      </c>
      <c r="E180" s="247" t="s">
        <v>1304</v>
      </c>
      <c r="F180" s="243">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3">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3">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3">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3">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3">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3">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3">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3">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3">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3">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3">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3">
        <f t="shared" ca="1" si="7"/>
        <v>0</v>
      </c>
      <c r="S180" s="243"/>
      <c r="T180" s="243">
        <f ca="1">+T181</f>
        <v>973627.66</v>
      </c>
      <c r="U180" s="242">
        <f t="shared" si="8"/>
        <v>1</v>
      </c>
      <c r="V180" s="333" t="str">
        <f>+VLOOKUP(A180,bd_lista!$A$3:$E$590,5,FALSE)</f>
        <v>Instituciones Descentralizadas</v>
      </c>
      <c r="W180" s="383" t="str">
        <f>+V180</f>
        <v>Instituciones Descentralizadas</v>
      </c>
      <c r="X180" s="242">
        <f>+VLOOKUP(A180,[3]Sheet1!$A$13:$D$744,4,FALSE)</f>
        <v>16</v>
      </c>
      <c r="Y180" s="242" t="str">
        <f>+VLOOKUP(X180,bd_lista!$A$3:$C$590,3,FALSE)</f>
        <v>Ministerio de Educación</v>
      </c>
      <c r="Z180" s="294">
        <f>+X180</f>
        <v>16</v>
      </c>
      <c r="AA180" s="295" t="str">
        <f>+Y180</f>
        <v>Ministerio de Educación</v>
      </c>
    </row>
    <row r="181" spans="1:27" ht="15" customHeight="1">
      <c r="A181" s="32">
        <v>267</v>
      </c>
      <c r="B181" s="389"/>
      <c r="C181" s="333" t="str">
        <f>+VLOOKUP(A181,bd_lista!$A$3:$C$590,3,FALSE)</f>
        <v>Direc. Dptal. de Educación Cochabamba</v>
      </c>
      <c r="D181" s="386"/>
      <c r="E181" s="333" t="s">
        <v>1305</v>
      </c>
      <c r="F181" s="245">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973627.66</v>
      </c>
      <c r="G181" s="245">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5">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5">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5">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5">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5">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5">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5">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5">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5">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5">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5">
        <f t="shared" ca="1" si="7"/>
        <v>973627.66</v>
      </c>
      <c r="S181" s="245">
        <f ca="1">+R180+R181</f>
        <v>973627.66</v>
      </c>
      <c r="T181" s="245">
        <f ca="1">+S181</f>
        <v>973627.66</v>
      </c>
      <c r="U181" s="244">
        <f t="shared" si="8"/>
        <v>2</v>
      </c>
      <c r="V181" s="333" t="str">
        <f>+VLOOKUP(A181,bd_lista!$A$3:$E$590,5,FALSE)</f>
        <v>Instituciones Descentralizadas</v>
      </c>
      <c r="W181" s="384"/>
      <c r="X181" s="242">
        <f>+VLOOKUP(A181,[3]Sheet1!$A$13:$D$744,4,FALSE)</f>
        <v>16</v>
      </c>
      <c r="Y181" s="242" t="str">
        <f>+VLOOKUP(X181,bd_lista!$A$3:$C$590,3,FALSE)</f>
        <v>Ministerio de Educación</v>
      </c>
      <c r="Z181" s="292"/>
      <c r="AA181" s="293"/>
    </row>
    <row r="182" spans="1:27" ht="15" hidden="1" customHeight="1">
      <c r="A182" s="251">
        <v>268</v>
      </c>
      <c r="B182" s="388">
        <f>+A182</f>
        <v>268</v>
      </c>
      <c r="C182" s="247" t="str">
        <f>+VLOOKUP(A182,bd_lista!$A$3:$C$590,3,FALSE)</f>
        <v>Direc. Dptal. de Educación Oruro</v>
      </c>
      <c r="D182" s="385" t="str">
        <f>+C182</f>
        <v>Direc. Dptal. de Educación Oruro</v>
      </c>
      <c r="E182" s="247" t="s">
        <v>1304</v>
      </c>
      <c r="F182" s="243">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3">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3">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3">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3">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3">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3">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3">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3">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3">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3">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3">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3">
        <f t="shared" ca="1" si="7"/>
        <v>0</v>
      </c>
      <c r="S182" s="243"/>
      <c r="T182" s="243">
        <f ca="1">+T183</f>
        <v>0</v>
      </c>
      <c r="U182" s="242">
        <f t="shared" si="8"/>
        <v>1</v>
      </c>
      <c r="V182" s="333" t="str">
        <f>+VLOOKUP(A182,bd_lista!$A$3:$E$590,5,FALSE)</f>
        <v>Instituciones Descentralizadas</v>
      </c>
      <c r="W182" s="383" t="str">
        <f>+V182</f>
        <v>Instituciones Descentralizadas</v>
      </c>
      <c r="X182" s="242">
        <f>+VLOOKUP(A182,[3]Sheet1!$A$13:$D$744,4,FALSE)</f>
        <v>16</v>
      </c>
      <c r="Y182" s="242" t="str">
        <f>+VLOOKUP(X182,bd_lista!$A$3:$C$590,3,FALSE)</f>
        <v>Ministerio de Educación</v>
      </c>
      <c r="Z182" s="294">
        <f>+X182</f>
        <v>16</v>
      </c>
      <c r="AA182" s="319" t="str">
        <f>+Y182</f>
        <v>Ministerio de Educación</v>
      </c>
    </row>
    <row r="183" spans="1:27" ht="15" hidden="1" customHeight="1">
      <c r="A183" s="32">
        <v>268</v>
      </c>
      <c r="B183" s="389"/>
      <c r="C183" s="333" t="str">
        <f>+VLOOKUP(A183,bd_lista!$A$3:$C$590,3,FALSE)</f>
        <v>Direc. Dptal. de Educación Oruro</v>
      </c>
      <c r="D183" s="386"/>
      <c r="E183" s="333" t="s">
        <v>1305</v>
      </c>
      <c r="F183" s="245">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5">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5">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5">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5">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5">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45">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5">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5">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5">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5">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5">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5">
        <f t="shared" ca="1" si="7"/>
        <v>0</v>
      </c>
      <c r="S183" s="245">
        <f ca="1">+R182+R183</f>
        <v>0</v>
      </c>
      <c r="T183" s="245">
        <f ca="1">+S183</f>
        <v>0</v>
      </c>
      <c r="U183" s="244">
        <f t="shared" si="8"/>
        <v>2</v>
      </c>
      <c r="V183" s="333" t="str">
        <f>+VLOOKUP(A183,bd_lista!$A$3:$E$590,5,FALSE)</f>
        <v>Instituciones Descentralizadas</v>
      </c>
      <c r="W183" s="384"/>
      <c r="X183" s="242">
        <f>+VLOOKUP(A183,[3]Sheet1!$A$13:$D$744,4,FALSE)</f>
        <v>16</v>
      </c>
      <c r="Y183" s="242" t="str">
        <f>+VLOOKUP(X183,bd_lista!$A$3:$C$590,3,FALSE)</f>
        <v>Ministerio de Educación</v>
      </c>
      <c r="Z183" s="292"/>
      <c r="AA183" s="321"/>
    </row>
    <row r="184" spans="1:27" ht="15" customHeight="1">
      <c r="A184" s="251">
        <v>269</v>
      </c>
      <c r="B184" s="388">
        <f>+A184</f>
        <v>269</v>
      </c>
      <c r="C184" s="247" t="str">
        <f>+VLOOKUP(A184,bd_lista!$A$3:$C$590,3,FALSE)</f>
        <v>Direc. Dptal. de Educación Potosí</v>
      </c>
      <c r="D184" s="385" t="str">
        <f>+C184</f>
        <v>Direc. Dptal. de Educación Potosí</v>
      </c>
      <c r="E184" s="247" t="s">
        <v>1304</v>
      </c>
      <c r="F184" s="243">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3">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3">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3">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3">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3">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3">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3">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3">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3">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3">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3">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3">
        <f t="shared" ca="1" si="7"/>
        <v>0</v>
      </c>
      <c r="S184" s="243"/>
      <c r="T184" s="243">
        <f ca="1">+T185</f>
        <v>468891.38</v>
      </c>
      <c r="U184" s="242">
        <f t="shared" si="8"/>
        <v>1</v>
      </c>
      <c r="V184" s="333" t="str">
        <f>+VLOOKUP(A184,bd_lista!$A$3:$E$590,5,FALSE)</f>
        <v>Instituciones Descentralizadas</v>
      </c>
      <c r="W184" s="383" t="str">
        <f>+V184</f>
        <v>Instituciones Descentralizadas</v>
      </c>
      <c r="X184" s="242">
        <f>+VLOOKUP(A184,[3]Sheet1!$A$13:$D$744,4,FALSE)</f>
        <v>16</v>
      </c>
      <c r="Y184" s="242" t="str">
        <f>+VLOOKUP(X184,bd_lista!$A$3:$C$590,3,FALSE)</f>
        <v>Ministerio de Educación</v>
      </c>
      <c r="Z184" s="294">
        <f>+X184</f>
        <v>16</v>
      </c>
      <c r="AA184" s="319" t="str">
        <f>+Y184</f>
        <v>Ministerio de Educación</v>
      </c>
    </row>
    <row r="185" spans="1:27" ht="15" customHeight="1">
      <c r="A185" s="32">
        <v>269</v>
      </c>
      <c r="B185" s="389"/>
      <c r="C185" s="333" t="str">
        <f>+VLOOKUP(A185,bd_lista!$A$3:$C$590,3,FALSE)</f>
        <v>Direc. Dptal. de Educación Potosí</v>
      </c>
      <c r="D185" s="386"/>
      <c r="E185" s="333" t="s">
        <v>1305</v>
      </c>
      <c r="F185" s="245">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468891.38</v>
      </c>
      <c r="G185" s="245">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5">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5">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5">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5">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5">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5">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5">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5">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5">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5">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5">
        <f t="shared" ca="1" si="7"/>
        <v>468891.38</v>
      </c>
      <c r="S185" s="245">
        <f ca="1">+R184+R185</f>
        <v>468891.38</v>
      </c>
      <c r="T185" s="245">
        <f ca="1">+S185</f>
        <v>468891.38</v>
      </c>
      <c r="U185" s="244">
        <f t="shared" si="8"/>
        <v>2</v>
      </c>
      <c r="V185" s="333" t="str">
        <f>+VLOOKUP(A185,bd_lista!$A$3:$E$590,5,FALSE)</f>
        <v>Instituciones Descentralizadas</v>
      </c>
      <c r="W185" s="384"/>
      <c r="X185" s="242">
        <f>+VLOOKUP(A185,[3]Sheet1!$A$13:$D$744,4,FALSE)</f>
        <v>16</v>
      </c>
      <c r="Y185" s="242" t="str">
        <f>+VLOOKUP(X185,bd_lista!$A$3:$C$590,3,FALSE)</f>
        <v>Ministerio de Educación</v>
      </c>
      <c r="Z185" s="292"/>
      <c r="AA185" s="321"/>
    </row>
    <row r="186" spans="1:27" customFormat="1" ht="15" hidden="1" customHeight="1">
      <c r="A186" s="251">
        <v>270</v>
      </c>
      <c r="B186" s="388">
        <f>+A186</f>
        <v>270</v>
      </c>
      <c r="C186" s="247" t="str">
        <f>+VLOOKUP(A186,bd_lista!$A$3:$C$590,3,FALSE)</f>
        <v>Direc. Dptal. de Educación Tarija</v>
      </c>
      <c r="D186" s="385" t="str">
        <f>+C186</f>
        <v>Direc. Dptal. de Educación Tarija</v>
      </c>
      <c r="E186" s="247" t="s">
        <v>1304</v>
      </c>
      <c r="F186" s="243">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3">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3">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3">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3">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3">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3">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3">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3">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3">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3">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3">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3">
        <f t="shared" ca="1" si="7"/>
        <v>0</v>
      </c>
      <c r="S186" s="243"/>
      <c r="T186" s="243">
        <f ca="1">+T187</f>
        <v>0</v>
      </c>
      <c r="U186" s="242">
        <f t="shared" si="8"/>
        <v>1</v>
      </c>
      <c r="V186" s="333" t="str">
        <f>+VLOOKUP(A186,bd_lista!$A$3:$E$590,5,FALSE)</f>
        <v>Instituciones Descentralizadas</v>
      </c>
      <c r="W186" s="383" t="str">
        <f>+V186</f>
        <v>Instituciones Descentralizadas</v>
      </c>
      <c r="X186" s="242">
        <f>+VLOOKUP(A186,[3]Sheet1!$A$13:$D$744,4,FALSE)</f>
        <v>16</v>
      </c>
      <c r="Y186" s="242" t="str">
        <f>+VLOOKUP(X186,bd_lista!$A$3:$C$590,3,FALSE)</f>
        <v>Ministerio de Educación</v>
      </c>
      <c r="Z186" s="294">
        <f>+X186</f>
        <v>16</v>
      </c>
      <c r="AA186" s="319" t="str">
        <f>+Y186</f>
        <v>Ministerio de Educación</v>
      </c>
    </row>
    <row r="187" spans="1:27" customFormat="1" ht="15" hidden="1" customHeight="1">
      <c r="A187" s="32">
        <v>270</v>
      </c>
      <c r="B187" s="389"/>
      <c r="C187" s="333" t="str">
        <f>+VLOOKUP(A187,bd_lista!$A$3:$C$590,3,FALSE)</f>
        <v>Direc. Dptal. de Educación Tarija</v>
      </c>
      <c r="D187" s="386"/>
      <c r="E187" s="333" t="s">
        <v>1305</v>
      </c>
      <c r="F187" s="245">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5">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5">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5">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5">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5">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5">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5">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5">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5">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5">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5">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5">
        <f t="shared" ca="1" si="7"/>
        <v>0</v>
      </c>
      <c r="S187" s="245">
        <f ca="1">+R186+R187</f>
        <v>0</v>
      </c>
      <c r="T187" s="245">
        <f ca="1">+S187</f>
        <v>0</v>
      </c>
      <c r="U187" s="244">
        <f t="shared" si="8"/>
        <v>2</v>
      </c>
      <c r="V187" s="333" t="str">
        <f>+VLOOKUP(A187,bd_lista!$A$3:$E$590,5,FALSE)</f>
        <v>Instituciones Descentralizadas</v>
      </c>
      <c r="W187" s="384"/>
      <c r="X187" s="242">
        <f>+VLOOKUP(A187,[3]Sheet1!$A$13:$D$744,4,FALSE)</f>
        <v>16</v>
      </c>
      <c r="Y187" s="242" t="str">
        <f>+VLOOKUP(X187,bd_lista!$A$3:$C$590,3,FALSE)</f>
        <v>Ministerio de Educación</v>
      </c>
      <c r="Z187" s="292"/>
      <c r="AA187" s="321"/>
    </row>
    <row r="188" spans="1:27" customFormat="1" ht="15" hidden="1" customHeight="1">
      <c r="A188" s="32">
        <v>271</v>
      </c>
      <c r="B188" s="388">
        <f>+A188</f>
        <v>271</v>
      </c>
      <c r="C188" s="247" t="str">
        <f>+VLOOKUP(A188,bd_lista!$A$3:$C$590,3,FALSE)</f>
        <v>Direc. Dptal. de Educación Santa Cruz</v>
      </c>
      <c r="D188" s="385" t="str">
        <f>+C188</f>
        <v>Direc. Dptal. de Educación Santa Cruz</v>
      </c>
      <c r="E188" s="247" t="s">
        <v>1304</v>
      </c>
      <c r="F188" s="243">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3">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3">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3">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3">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3">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3">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3">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3">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3">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3">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3">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3">
        <f t="shared" ca="1" si="7"/>
        <v>0</v>
      </c>
      <c r="S188" s="243"/>
      <c r="T188" s="243">
        <f ca="1">+T189</f>
        <v>0</v>
      </c>
      <c r="U188" s="242">
        <f t="shared" si="8"/>
        <v>1</v>
      </c>
      <c r="V188" s="333" t="str">
        <f>+VLOOKUP(A188,bd_lista!$A$3:$E$590,5,FALSE)</f>
        <v>Instituciones Descentralizadas</v>
      </c>
      <c r="W188" s="383" t="str">
        <f>+V188</f>
        <v>Instituciones Descentralizadas</v>
      </c>
      <c r="X188" s="242">
        <f>+VLOOKUP(A188,[3]Sheet1!$A$13:$D$744,4,FALSE)</f>
        <v>16</v>
      </c>
      <c r="Y188" s="242" t="str">
        <f>+VLOOKUP(X188,bd_lista!$A$3:$C$590,3,FALSE)</f>
        <v>Ministerio de Educación</v>
      </c>
      <c r="Z188" s="294">
        <f>+X188</f>
        <v>16</v>
      </c>
      <c r="AA188" s="319" t="str">
        <f>+Y188</f>
        <v>Ministerio de Educación</v>
      </c>
    </row>
    <row r="189" spans="1:27" customFormat="1" ht="15" hidden="1" customHeight="1">
      <c r="A189" s="32">
        <v>271</v>
      </c>
      <c r="B189" s="389"/>
      <c r="C189" s="333" t="str">
        <f>+VLOOKUP(A189,bd_lista!$A$3:$C$590,3,FALSE)</f>
        <v>Direc. Dptal. de Educación Santa Cruz</v>
      </c>
      <c r="D189" s="386"/>
      <c r="E189" s="333" t="s">
        <v>1305</v>
      </c>
      <c r="F189" s="245">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5">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5">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5">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5">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5">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5">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5">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5">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5">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5">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5">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5">
        <f t="shared" ca="1" si="7"/>
        <v>0</v>
      </c>
      <c r="S189" s="245">
        <f ca="1">+R188+R189</f>
        <v>0</v>
      </c>
      <c r="T189" s="245">
        <f ca="1">+S189</f>
        <v>0</v>
      </c>
      <c r="U189" s="244">
        <f t="shared" si="8"/>
        <v>2</v>
      </c>
      <c r="V189" s="333" t="str">
        <f>+VLOOKUP(A189,bd_lista!$A$3:$E$590,5,FALSE)</f>
        <v>Instituciones Descentralizadas</v>
      </c>
      <c r="W189" s="384"/>
      <c r="X189" s="242">
        <f>+VLOOKUP(A189,[3]Sheet1!$A$13:$D$744,4,FALSE)</f>
        <v>16</v>
      </c>
      <c r="Y189" s="242" t="str">
        <f>+VLOOKUP(X189,bd_lista!$A$3:$C$590,3,FALSE)</f>
        <v>Ministerio de Educación</v>
      </c>
      <c r="Z189" s="292"/>
      <c r="AA189" s="321"/>
    </row>
    <row r="190" spans="1:27" customFormat="1" ht="15" hidden="1" customHeight="1">
      <c r="A190" s="32">
        <v>272</v>
      </c>
      <c r="B190" s="388">
        <f>+A190</f>
        <v>272</v>
      </c>
      <c r="C190" s="247" t="str">
        <f>+VLOOKUP(A190,bd_lista!$A$3:$C$590,3,FALSE)</f>
        <v>Direc. Dptal. de Educación Beni</v>
      </c>
      <c r="D190" s="385" t="str">
        <f>+C190</f>
        <v>Direc. Dptal. de Educación Beni</v>
      </c>
      <c r="E190" s="247" t="s">
        <v>1304</v>
      </c>
      <c r="F190" s="243">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3">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3">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3">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3">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3">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3">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3">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3">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3">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3">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68">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3">
        <f t="shared" ca="1" si="7"/>
        <v>0</v>
      </c>
      <c r="S190" s="243"/>
      <c r="T190" s="243">
        <f ca="1">+T191</f>
        <v>0</v>
      </c>
      <c r="U190" s="242">
        <f t="shared" si="8"/>
        <v>1</v>
      </c>
      <c r="V190" s="333" t="str">
        <f>+VLOOKUP(A190,bd_lista!$A$3:$E$590,5,FALSE)</f>
        <v>Instituciones Descentralizadas</v>
      </c>
      <c r="W190" s="383" t="str">
        <f>+V190</f>
        <v>Instituciones Descentralizadas</v>
      </c>
      <c r="X190" s="242">
        <f>+VLOOKUP(A190,[3]Sheet1!$A$13:$D$744,4,FALSE)</f>
        <v>16</v>
      </c>
      <c r="Y190" s="242" t="str">
        <f>+VLOOKUP(X190,bd_lista!$A$3:$C$590,3,FALSE)</f>
        <v>Ministerio de Educación</v>
      </c>
      <c r="Z190" s="294">
        <f>+X190</f>
        <v>16</v>
      </c>
      <c r="AA190" s="319" t="str">
        <f>+Y190</f>
        <v>Ministerio de Educación</v>
      </c>
    </row>
    <row r="191" spans="1:27" customFormat="1" ht="15" hidden="1" customHeight="1">
      <c r="A191" s="32">
        <v>272</v>
      </c>
      <c r="B191" s="389"/>
      <c r="C191" s="333" t="str">
        <f>+VLOOKUP(A191,bd_lista!$A$3:$C$590,3,FALSE)</f>
        <v>Direc. Dptal. de Educación Beni</v>
      </c>
      <c r="D191" s="386"/>
      <c r="E191" s="333" t="s">
        <v>1305</v>
      </c>
      <c r="F191" s="245">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5">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5">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5">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5">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5">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5">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5">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5">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5">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5">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5">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5">
        <f t="shared" ca="1" si="7"/>
        <v>0</v>
      </c>
      <c r="S191" s="245">
        <f ca="1">+R190+R191</f>
        <v>0</v>
      </c>
      <c r="T191" s="245">
        <f ca="1">+S191</f>
        <v>0</v>
      </c>
      <c r="U191" s="244">
        <f t="shared" si="8"/>
        <v>2</v>
      </c>
      <c r="V191" s="333" t="str">
        <f>+VLOOKUP(A191,bd_lista!$A$3:$E$590,5,FALSE)</f>
        <v>Instituciones Descentralizadas</v>
      </c>
      <c r="W191" s="384"/>
      <c r="X191" s="242">
        <f>+VLOOKUP(A191,[3]Sheet1!$A$13:$D$744,4,FALSE)</f>
        <v>16</v>
      </c>
      <c r="Y191" s="242" t="str">
        <f>+VLOOKUP(X191,bd_lista!$A$3:$C$590,3,FALSE)</f>
        <v>Ministerio de Educación</v>
      </c>
      <c r="Z191" s="292"/>
      <c r="AA191" s="321"/>
    </row>
    <row r="192" spans="1:27" ht="15" hidden="1" customHeight="1">
      <c r="A192" s="32">
        <v>273</v>
      </c>
      <c r="B192" s="388">
        <f>+A192</f>
        <v>273</v>
      </c>
      <c r="C192" s="247" t="str">
        <f>+VLOOKUP(A192,bd_lista!$A$3:$C$590,3,FALSE)</f>
        <v>Direc. Dptal. de Educación Pando</v>
      </c>
      <c r="D192" s="385" t="str">
        <f>+C192</f>
        <v>Direc. Dptal. de Educación Pando</v>
      </c>
      <c r="E192" s="247" t="s">
        <v>1304</v>
      </c>
      <c r="F192" s="243">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3">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3">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3">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3">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3">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3">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3">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3">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3">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3">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68">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3">
        <f t="shared" ca="1" si="7"/>
        <v>0</v>
      </c>
      <c r="S192" s="243"/>
      <c r="T192" s="243">
        <f ca="1">+T193</f>
        <v>0</v>
      </c>
      <c r="U192" s="242">
        <f t="shared" si="8"/>
        <v>1</v>
      </c>
      <c r="V192" s="333" t="str">
        <f>+VLOOKUP(A192,bd_lista!$A$3:$E$590,5,FALSE)</f>
        <v>Instituciones Descentralizadas</v>
      </c>
      <c r="W192" s="383" t="str">
        <f>+V192</f>
        <v>Instituciones Descentralizadas</v>
      </c>
      <c r="X192" s="242">
        <f>+VLOOKUP(A192,[3]Sheet1!$A$13:$D$744,4,FALSE)</f>
        <v>16</v>
      </c>
      <c r="Y192" s="242" t="str">
        <f>+VLOOKUP(X192,bd_lista!$A$3:$C$590,3,FALSE)</f>
        <v>Ministerio de Educación</v>
      </c>
      <c r="Z192" s="294">
        <f>+X192</f>
        <v>16</v>
      </c>
      <c r="AA192" s="319" t="str">
        <f>+Y192</f>
        <v>Ministerio de Educación</v>
      </c>
    </row>
    <row r="193" spans="1:27" ht="15" hidden="1" customHeight="1">
      <c r="A193" s="32">
        <v>273</v>
      </c>
      <c r="B193" s="389"/>
      <c r="C193" s="333" t="str">
        <f>+VLOOKUP(A193,bd_lista!$A$3:$C$590,3,FALSE)</f>
        <v>Direc. Dptal. de Educación Pando</v>
      </c>
      <c r="D193" s="386"/>
      <c r="E193" s="333" t="s">
        <v>1305</v>
      </c>
      <c r="F193" s="245">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5">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5">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5">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5">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5">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5">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5">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5">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5">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5">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5">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5">
        <f t="shared" ca="1" si="7"/>
        <v>0</v>
      </c>
      <c r="S193" s="245">
        <f ca="1">+R192+R193</f>
        <v>0</v>
      </c>
      <c r="T193" s="245">
        <f ca="1">+S193</f>
        <v>0</v>
      </c>
      <c r="U193" s="244">
        <f t="shared" si="8"/>
        <v>2</v>
      </c>
      <c r="V193" s="333" t="str">
        <f>+VLOOKUP(A193,bd_lista!$A$3:$E$590,5,FALSE)</f>
        <v>Instituciones Descentralizadas</v>
      </c>
      <c r="W193" s="384"/>
      <c r="X193" s="242">
        <f>+VLOOKUP(A193,[3]Sheet1!$A$13:$D$744,4,FALSE)</f>
        <v>16</v>
      </c>
      <c r="Y193" s="242" t="str">
        <f>+VLOOKUP(X193,bd_lista!$A$3:$C$590,3,FALSE)</f>
        <v>Ministerio de Educación</v>
      </c>
      <c r="Z193" s="292"/>
      <c r="AA193" s="321"/>
    </row>
    <row r="194" spans="1:27" ht="15" hidden="1" customHeight="1">
      <c r="A194" s="251">
        <v>281</v>
      </c>
      <c r="B194" s="388">
        <f>+A194</f>
        <v>281</v>
      </c>
      <c r="C194" s="247" t="str">
        <f>+VLOOKUP(A194,bd_lista!$A$3:$C$590,3,FALSE)</f>
        <v>Oficina Técnica Nacional de los Ríos Pilcomayo y Bermejo</v>
      </c>
      <c r="D194" s="385" t="str">
        <f>+C194</f>
        <v>Oficina Técnica Nacional de los Ríos Pilcomayo y Bermejo</v>
      </c>
      <c r="E194" s="247" t="s">
        <v>1304</v>
      </c>
      <c r="F194" s="243">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3">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3">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3">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3">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3">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3">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3">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3">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3">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3">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3">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3">
        <f t="shared" ca="1" si="7"/>
        <v>0</v>
      </c>
      <c r="S194" s="243"/>
      <c r="T194" s="243">
        <f ca="1">+T195</f>
        <v>0</v>
      </c>
      <c r="U194" s="242">
        <f t="shared" si="8"/>
        <v>1</v>
      </c>
      <c r="V194" s="333" t="str">
        <f>+VLOOKUP(A194,bd_lista!$A$3:$E$590,5,FALSE)</f>
        <v>Instituciones Descentralizadas</v>
      </c>
      <c r="W194" s="383" t="str">
        <f>+V194</f>
        <v>Instituciones Descentralizadas</v>
      </c>
      <c r="X194" s="242">
        <f>+VLOOKUP(A194,[3]Sheet1!$A$13:$D$744,4,FALSE)</f>
        <v>86</v>
      </c>
      <c r="Y194" s="242" t="str">
        <f>+VLOOKUP(X194,bd_lista!$A$3:$C$590,3,FALSE)</f>
        <v>Ministerio de Medio Ambiente y Agua</v>
      </c>
      <c r="Z194" s="294">
        <f>+X194</f>
        <v>86</v>
      </c>
      <c r="AA194" s="319" t="str">
        <f>+Y194</f>
        <v>Ministerio de Medio Ambiente y Agua</v>
      </c>
    </row>
    <row r="195" spans="1:27" ht="15" hidden="1" customHeight="1">
      <c r="A195" s="32">
        <v>281</v>
      </c>
      <c r="B195" s="389"/>
      <c r="C195" s="333" t="str">
        <f>+VLOOKUP(A195,bd_lista!$A$3:$C$590,3,FALSE)</f>
        <v>Oficina Técnica Nacional de los Ríos Pilcomayo y Bermejo</v>
      </c>
      <c r="D195" s="386"/>
      <c r="E195" s="333" t="s">
        <v>1305</v>
      </c>
      <c r="F195" s="245">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5">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5">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5">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5">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5">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5">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5">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5">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5">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5">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5">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5">
        <f t="shared" ca="1" si="7"/>
        <v>0</v>
      </c>
      <c r="S195" s="245">
        <f ca="1">+R194+R195</f>
        <v>0</v>
      </c>
      <c r="T195" s="245">
        <f ca="1">+S195</f>
        <v>0</v>
      </c>
      <c r="U195" s="244">
        <f t="shared" si="8"/>
        <v>2</v>
      </c>
      <c r="V195" s="333" t="str">
        <f>+VLOOKUP(A195,bd_lista!$A$3:$E$590,5,FALSE)</f>
        <v>Instituciones Descentralizadas</v>
      </c>
      <c r="W195" s="384"/>
      <c r="X195" s="242">
        <f>+VLOOKUP(A195,[3]Sheet1!$A$13:$D$744,4,FALSE)</f>
        <v>86</v>
      </c>
      <c r="Y195" s="242" t="str">
        <f>+VLOOKUP(X195,bd_lista!$A$3:$C$590,3,FALSE)</f>
        <v>Ministerio de Medio Ambiente y Agua</v>
      </c>
      <c r="Z195" s="292"/>
      <c r="AA195" s="321"/>
    </row>
    <row r="196" spans="1:27" ht="15" customHeight="1">
      <c r="A196" s="251">
        <v>283</v>
      </c>
      <c r="B196" s="388">
        <f>+A196</f>
        <v>283</v>
      </c>
      <c r="C196" s="247" t="str">
        <f>+VLOOKUP(A196,bd_lista!$A$3:$C$590,3,FALSE)</f>
        <v>Aduana Nacional</v>
      </c>
      <c r="D196" s="385" t="str">
        <f>+C196</f>
        <v>Aduana Nacional</v>
      </c>
      <c r="E196" s="247" t="s">
        <v>1304</v>
      </c>
      <c r="F196" s="243">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3">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3">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3">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3">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3">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3">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3">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3">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3">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3">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3">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3">
        <f t="shared" ca="1" si="7"/>
        <v>0</v>
      </c>
      <c r="S196" s="243"/>
      <c r="T196" s="243">
        <f ca="1">+T197</f>
        <v>11227144.779999999</v>
      </c>
      <c r="U196" s="242">
        <f t="shared" si="8"/>
        <v>1</v>
      </c>
      <c r="V196" s="333" t="str">
        <f>+VLOOKUP(A196,bd_lista!$A$3:$E$590,5,FALSE)</f>
        <v>Instituciones Descentralizadas</v>
      </c>
      <c r="W196" s="383" t="str">
        <f>+V196</f>
        <v>Instituciones Descentralizadas</v>
      </c>
      <c r="X196" s="242">
        <f>+VLOOKUP(A196,[3]Sheet1!$A$13:$D$744,4,FALSE)</f>
        <v>35</v>
      </c>
      <c r="Y196" s="242" t="str">
        <f>+VLOOKUP(X196,bd_lista!$A$3:$C$590,3,FALSE)</f>
        <v>Ministerio de Economía y Finanzas Públicas</v>
      </c>
      <c r="Z196" s="294">
        <f>+X196</f>
        <v>35</v>
      </c>
      <c r="AA196" s="319" t="str">
        <f>+Y196</f>
        <v>Ministerio de Economía y Finanzas Públicas</v>
      </c>
    </row>
    <row r="197" spans="1:27" ht="15" customHeight="1">
      <c r="A197" s="32">
        <v>283</v>
      </c>
      <c r="B197" s="389"/>
      <c r="C197" s="333" t="str">
        <f>+VLOOKUP(A197,bd_lista!$A$3:$C$590,3,FALSE)</f>
        <v>Aduana Nacional</v>
      </c>
      <c r="D197" s="386"/>
      <c r="E197" s="333" t="s">
        <v>1305</v>
      </c>
      <c r="F197" s="245">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11227144.779999999</v>
      </c>
      <c r="G197" s="245">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5">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5">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5">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5">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5">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5">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5">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5">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5">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5">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5">
        <f t="shared" ca="1" si="7"/>
        <v>11227144.779999999</v>
      </c>
      <c r="S197" s="245">
        <f ca="1">+R196+R197</f>
        <v>11227144.779999999</v>
      </c>
      <c r="T197" s="245">
        <f ca="1">+S197</f>
        <v>11227144.779999999</v>
      </c>
      <c r="U197" s="244">
        <f t="shared" si="8"/>
        <v>2</v>
      </c>
      <c r="V197" s="333" t="str">
        <f>+VLOOKUP(A197,bd_lista!$A$3:$E$590,5,FALSE)</f>
        <v>Instituciones Descentralizadas</v>
      </c>
      <c r="W197" s="384"/>
      <c r="X197" s="242">
        <f>+VLOOKUP(A197,[3]Sheet1!$A$13:$D$744,4,FALSE)</f>
        <v>35</v>
      </c>
      <c r="Y197" s="242" t="str">
        <f>+VLOOKUP(X197,bd_lista!$A$3:$C$590,3,FALSE)</f>
        <v>Ministerio de Economía y Finanzas Públicas</v>
      </c>
      <c r="Z197" s="292"/>
      <c r="AA197" s="321"/>
    </row>
    <row r="198" spans="1:27" ht="15" customHeight="1">
      <c r="A198" s="251">
        <v>287</v>
      </c>
      <c r="B198" s="388">
        <f>+A198</f>
        <v>287</v>
      </c>
      <c r="C198" s="247" t="str">
        <f>+VLOOKUP(A198,bd_lista!$A$3:$C$590,3,FALSE)</f>
        <v>Fondo Nacional de Inversión Productiva y Social</v>
      </c>
      <c r="D198" s="385" t="str">
        <f>+C198</f>
        <v>Fondo Nacional de Inversión Productiva y Social</v>
      </c>
      <c r="E198" s="247" t="s">
        <v>1304</v>
      </c>
      <c r="F198" s="243">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2626991.7199999997</v>
      </c>
      <c r="G198" s="243">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3">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3">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3">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3">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3">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3">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3">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3">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3">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3">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3">
        <f t="shared" ref="R198:R261" ca="1" si="9">+SUM(F198:Q198)</f>
        <v>2626991.7199999997</v>
      </c>
      <c r="S198" s="243"/>
      <c r="T198" s="243">
        <f ca="1">+T199</f>
        <v>2627190.5799999996</v>
      </c>
      <c r="U198" s="242">
        <f t="shared" ref="U198:U261" si="10">+IF(E198="Débitos",1,2)</f>
        <v>1</v>
      </c>
      <c r="V198" s="333" t="str">
        <f>+VLOOKUP(A198,bd_lista!$A$3:$E$590,5,FALSE)</f>
        <v>Instituciones Descentralizadas</v>
      </c>
      <c r="W198" s="383" t="str">
        <f>+V198</f>
        <v>Instituciones Descentralizadas</v>
      </c>
      <c r="X198" s="242">
        <f>+VLOOKUP(A198,[3]Sheet1!$A$13:$D$744,4,FALSE)</f>
        <v>66</v>
      </c>
      <c r="Y198" s="242" t="str">
        <f>+VLOOKUP(X198,bd_lista!$A$3:$C$590,3,FALSE)</f>
        <v>Ministerio de Planificación del Desarrollo</v>
      </c>
      <c r="Z198" s="294">
        <f>+X198</f>
        <v>66</v>
      </c>
      <c r="AA198" s="319" t="str">
        <f>+Y198</f>
        <v>Ministerio de Planificación del Desarrollo</v>
      </c>
    </row>
    <row r="199" spans="1:27" ht="15" customHeight="1">
      <c r="A199" s="32">
        <v>287</v>
      </c>
      <c r="B199" s="389"/>
      <c r="C199" s="333" t="str">
        <f>+VLOOKUP(A199,bd_lista!$A$3:$C$590,3,FALSE)</f>
        <v>Fondo Nacional de Inversión Productiva y Social</v>
      </c>
      <c r="D199" s="386"/>
      <c r="E199" s="333" t="s">
        <v>1305</v>
      </c>
      <c r="F199" s="245">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198.86</v>
      </c>
      <c r="G199" s="245">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5">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5">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5">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5">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5">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5">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5">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5">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5">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5">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5">
        <f t="shared" ca="1" si="9"/>
        <v>198.86</v>
      </c>
      <c r="S199" s="245">
        <f ca="1">+R198+R199</f>
        <v>2627190.5799999996</v>
      </c>
      <c r="T199" s="245">
        <f ca="1">+S199</f>
        <v>2627190.5799999996</v>
      </c>
      <c r="U199" s="244">
        <f t="shared" si="10"/>
        <v>2</v>
      </c>
      <c r="V199" s="333" t="str">
        <f>+VLOOKUP(A199,bd_lista!$A$3:$E$590,5,FALSE)</f>
        <v>Instituciones Descentralizadas</v>
      </c>
      <c r="W199" s="384"/>
      <c r="X199" s="242">
        <f>+VLOOKUP(A199,[3]Sheet1!$A$13:$D$744,4,FALSE)</f>
        <v>66</v>
      </c>
      <c r="Y199" s="242" t="str">
        <f>+VLOOKUP(X199,bd_lista!$A$3:$C$590,3,FALSE)</f>
        <v>Ministerio de Planificación del Desarrollo</v>
      </c>
      <c r="Z199" s="292"/>
      <c r="AA199" s="321"/>
    </row>
    <row r="200" spans="1:27" customFormat="1" ht="15" hidden="1" customHeight="1">
      <c r="A200" s="251">
        <v>288</v>
      </c>
      <c r="B200" s="388">
        <f>+A200</f>
        <v>288</v>
      </c>
      <c r="C200" s="247" t="str">
        <f>+VLOOKUP(A200,bd_lista!$A$3:$C$590,3,FALSE)</f>
        <v>Servicio Nacional de Riego</v>
      </c>
      <c r="D200" s="385" t="str">
        <f>+C200</f>
        <v>Servicio Nacional de Riego</v>
      </c>
      <c r="E200" s="247" t="s">
        <v>1304</v>
      </c>
      <c r="F200" s="243">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3">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3">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3">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3">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3">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3">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3">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3">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3">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3">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3">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3">
        <f t="shared" ca="1" si="9"/>
        <v>0</v>
      </c>
      <c r="S200" s="243"/>
      <c r="T200" s="243">
        <f ca="1">+T201</f>
        <v>0</v>
      </c>
      <c r="U200" s="242">
        <f t="shared" si="10"/>
        <v>1</v>
      </c>
      <c r="V200" s="333" t="str">
        <f>+VLOOKUP(A200,bd_lista!$A$3:$E$590,5,FALSE)</f>
        <v>Instituciones Descentralizadas</v>
      </c>
      <c r="W200" s="383" t="str">
        <f>+V200</f>
        <v>Instituciones Descentralizadas</v>
      </c>
      <c r="X200" s="242">
        <f>+VLOOKUP(A200,[3]Sheet1!$A$13:$D$744,4,FALSE)</f>
        <v>86</v>
      </c>
      <c r="Y200" s="242" t="str">
        <f>+VLOOKUP(X200,bd_lista!$A$3:$C$590,3,FALSE)</f>
        <v>Ministerio de Medio Ambiente y Agua</v>
      </c>
      <c r="Z200" s="294">
        <f>+X200</f>
        <v>86</v>
      </c>
      <c r="AA200" s="319" t="str">
        <f>+Y200</f>
        <v>Ministerio de Medio Ambiente y Agua</v>
      </c>
    </row>
    <row r="201" spans="1:27" customFormat="1" ht="15" hidden="1" customHeight="1">
      <c r="A201" s="32">
        <v>288</v>
      </c>
      <c r="B201" s="389"/>
      <c r="C201" s="333" t="str">
        <f>+VLOOKUP(A201,bd_lista!$A$3:$C$590,3,FALSE)</f>
        <v>Servicio Nacional de Riego</v>
      </c>
      <c r="D201" s="386"/>
      <c r="E201" s="333" t="s">
        <v>1305</v>
      </c>
      <c r="F201" s="245">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5">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5">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5">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5">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5">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5">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5">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5">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5">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5">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5">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5">
        <f t="shared" ca="1" si="9"/>
        <v>0</v>
      </c>
      <c r="S201" s="245">
        <f ca="1">+R200+R201</f>
        <v>0</v>
      </c>
      <c r="T201" s="245">
        <f ca="1">+S201</f>
        <v>0</v>
      </c>
      <c r="U201" s="244">
        <f t="shared" si="10"/>
        <v>2</v>
      </c>
      <c r="V201" s="333" t="str">
        <f>+VLOOKUP(A201,bd_lista!$A$3:$E$590,5,FALSE)</f>
        <v>Instituciones Descentralizadas</v>
      </c>
      <c r="W201" s="384"/>
      <c r="X201" s="242">
        <f>+VLOOKUP(A201,[3]Sheet1!$A$13:$D$744,4,FALSE)</f>
        <v>86</v>
      </c>
      <c r="Y201" s="242" t="str">
        <f>+VLOOKUP(X201,bd_lista!$A$3:$C$590,3,FALSE)</f>
        <v>Ministerio de Medio Ambiente y Agua</v>
      </c>
      <c r="Z201" s="292"/>
      <c r="AA201" s="321"/>
    </row>
    <row r="202" spans="1:27" ht="15" customHeight="1">
      <c r="A202" s="32">
        <v>290</v>
      </c>
      <c r="B202" s="388">
        <f>+A202</f>
        <v>290</v>
      </c>
      <c r="C202" s="247" t="str">
        <f>+VLOOKUP(A202,bd_lista!$A$3:$C$590,3,FALSE)</f>
        <v>Servicio de Impuestos Nacionales</v>
      </c>
      <c r="D202" s="385" t="str">
        <f>+C202</f>
        <v>Servicio de Impuestos Nacionales</v>
      </c>
      <c r="E202" s="247" t="s">
        <v>1304</v>
      </c>
      <c r="F202" s="243">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3">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3">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3">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3">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3">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3">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3">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3">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3">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3">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3">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3">
        <f t="shared" ca="1" si="9"/>
        <v>0</v>
      </c>
      <c r="S202" s="243"/>
      <c r="T202" s="243">
        <f ca="1">+T203</f>
        <v>63899.790000000008</v>
      </c>
      <c r="U202" s="242">
        <f t="shared" si="10"/>
        <v>1</v>
      </c>
      <c r="V202" s="333" t="str">
        <f>+VLOOKUP(A202,bd_lista!$A$3:$E$590,5,FALSE)</f>
        <v>Instituciones Descentralizadas</v>
      </c>
      <c r="W202" s="383" t="str">
        <f>+V202</f>
        <v>Instituciones Descentralizadas</v>
      </c>
      <c r="X202" s="242">
        <f>+VLOOKUP(A202,[3]Sheet1!$A$13:$D$744,4,FALSE)</f>
        <v>35</v>
      </c>
      <c r="Y202" s="242" t="str">
        <f>+VLOOKUP(X202,bd_lista!$A$3:$C$590,3,FALSE)</f>
        <v>Ministerio de Economía y Finanzas Públicas</v>
      </c>
      <c r="Z202" s="294">
        <f>+X202</f>
        <v>35</v>
      </c>
      <c r="AA202" s="318" t="str">
        <f>+Y202</f>
        <v>Ministerio de Economía y Finanzas Públicas</v>
      </c>
    </row>
    <row r="203" spans="1:27" ht="15" customHeight="1">
      <c r="A203" s="32">
        <v>290</v>
      </c>
      <c r="B203" s="389"/>
      <c r="C203" s="333" t="str">
        <f>+VLOOKUP(A203,bd_lista!$A$3:$C$590,3,FALSE)</f>
        <v>Servicio de Impuestos Nacionales</v>
      </c>
      <c r="D203" s="386"/>
      <c r="E203" s="333" t="s">
        <v>1305</v>
      </c>
      <c r="F203" s="245">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63899.790000000008</v>
      </c>
      <c r="G203" s="245">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5">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45">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45">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5">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5">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5">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5">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5">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5">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5">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5">
        <f t="shared" ca="1" si="9"/>
        <v>63899.790000000008</v>
      </c>
      <c r="S203" s="245">
        <f ca="1">+R202+R203</f>
        <v>63899.790000000008</v>
      </c>
      <c r="T203" s="245">
        <f ca="1">+S203</f>
        <v>63899.790000000008</v>
      </c>
      <c r="U203" s="244">
        <f t="shared" si="10"/>
        <v>2</v>
      </c>
      <c r="V203" s="333" t="str">
        <f>+VLOOKUP(A203,bd_lista!$A$3:$E$590,5,FALSE)</f>
        <v>Instituciones Descentralizadas</v>
      </c>
      <c r="W203" s="384"/>
      <c r="X203" s="242">
        <f>+VLOOKUP(A203,[3]Sheet1!$A$13:$D$744,4,FALSE)</f>
        <v>35</v>
      </c>
      <c r="Y203" s="242" t="str">
        <f>+VLOOKUP(X203,bd_lista!$A$3:$C$590,3,FALSE)</f>
        <v>Ministerio de Economía y Finanzas Públicas</v>
      </c>
      <c r="Z203" s="292"/>
      <c r="AA203" s="320"/>
    </row>
    <row r="204" spans="1:27" ht="15" customHeight="1">
      <c r="A204" s="251">
        <v>291</v>
      </c>
      <c r="B204" s="388">
        <f>+A204</f>
        <v>291</v>
      </c>
      <c r="C204" s="247" t="str">
        <f>+VLOOKUP(A204,bd_lista!$A$3:$C$590,3,FALSE)</f>
        <v>Administradora Boliviana de Carreteras</v>
      </c>
      <c r="D204" s="385" t="str">
        <f>+C204</f>
        <v>Administradora Boliviana de Carreteras</v>
      </c>
      <c r="E204" s="247" t="s">
        <v>1304</v>
      </c>
      <c r="F204" s="243">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34986377.659999996</v>
      </c>
      <c r="G204" s="243">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3">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3">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3">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3">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3">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3">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3">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3">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3">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3">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3">
        <f t="shared" ca="1" si="9"/>
        <v>34986377.659999996</v>
      </c>
      <c r="S204" s="243"/>
      <c r="T204" s="243">
        <f ca="1">+T205</f>
        <v>227392087.78999999</v>
      </c>
      <c r="U204" s="242">
        <f t="shared" si="10"/>
        <v>1</v>
      </c>
      <c r="V204" s="333" t="str">
        <f>+VLOOKUP(A204,bd_lista!$A$3:$E$590,5,FALSE)</f>
        <v>Instituciones Descentralizadas</v>
      </c>
      <c r="W204" s="383" t="str">
        <f>+V204</f>
        <v>Instituciones Descentralizadas</v>
      </c>
      <c r="X204" s="242">
        <f>+VLOOKUP(A204,[3]Sheet1!$A$13:$D$744,4,FALSE)</f>
        <v>81</v>
      </c>
      <c r="Y204" s="242" t="str">
        <f>+VLOOKUP(X204,bd_lista!$A$3:$C$590,3,FALSE)</f>
        <v>Ministerio de Obras Públicas, Servicios y Vivienda</v>
      </c>
      <c r="Z204" s="294">
        <f>+X204</f>
        <v>81</v>
      </c>
      <c r="AA204" s="319" t="str">
        <f>+Y204</f>
        <v>Ministerio de Obras Públicas, Servicios y Vivienda</v>
      </c>
    </row>
    <row r="205" spans="1:27" ht="15" customHeight="1">
      <c r="A205" s="32">
        <v>291</v>
      </c>
      <c r="B205" s="389"/>
      <c r="C205" s="333" t="str">
        <f>+VLOOKUP(A205,bd_lista!$A$3:$C$590,3,FALSE)</f>
        <v>Administradora Boliviana de Carreteras</v>
      </c>
      <c r="D205" s="386"/>
      <c r="E205" s="333" t="s">
        <v>1305</v>
      </c>
      <c r="F205" s="245">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192405710.13</v>
      </c>
      <c r="G205" s="245">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45">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5">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5">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5">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5">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5">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5">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5">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5">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5">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5">
        <f t="shared" ca="1" si="9"/>
        <v>192405710.13</v>
      </c>
      <c r="S205" s="245">
        <f ca="1">+R204+R205</f>
        <v>227392087.78999999</v>
      </c>
      <c r="T205" s="245">
        <f ca="1">+S205</f>
        <v>227392087.78999999</v>
      </c>
      <c r="U205" s="244">
        <f t="shared" si="10"/>
        <v>2</v>
      </c>
      <c r="V205" s="333" t="str">
        <f>+VLOOKUP(A205,bd_lista!$A$3:$E$590,5,FALSE)</f>
        <v>Instituciones Descentralizadas</v>
      </c>
      <c r="W205" s="384"/>
      <c r="X205" s="242">
        <f>+VLOOKUP(A205,[3]Sheet1!$A$13:$D$744,4,FALSE)</f>
        <v>81</v>
      </c>
      <c r="Y205" s="242" t="str">
        <f>+VLOOKUP(X205,bd_lista!$A$3:$C$590,3,FALSE)</f>
        <v>Ministerio de Obras Públicas, Servicios y Vivienda</v>
      </c>
      <c r="Z205" s="292"/>
      <c r="AA205" s="321"/>
    </row>
    <row r="206" spans="1:27" ht="15" customHeight="1">
      <c r="A206" s="251">
        <v>292</v>
      </c>
      <c r="B206" s="388">
        <f>+A206</f>
        <v>292</v>
      </c>
      <c r="C206" s="247" t="str">
        <f>+VLOOKUP(A206,bd_lista!$A$3:$C$590,3,FALSE)</f>
        <v>Vías Bolivia</v>
      </c>
      <c r="D206" s="385" t="str">
        <f>+C206</f>
        <v>Vías Bolivia</v>
      </c>
      <c r="E206" s="247" t="s">
        <v>1304</v>
      </c>
      <c r="F206" s="243">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3">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3">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3">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3">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3">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3">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3">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3">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3">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3">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3">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3">
        <f t="shared" ca="1" si="9"/>
        <v>0</v>
      </c>
      <c r="S206" s="243"/>
      <c r="T206" s="243">
        <f ca="1">+T207</f>
        <v>374</v>
      </c>
      <c r="U206" s="242">
        <f t="shared" si="10"/>
        <v>1</v>
      </c>
      <c r="V206" s="333" t="str">
        <f>+VLOOKUP(A206,bd_lista!$A$3:$E$590,5,FALSE)</f>
        <v>Instituciones Descentralizadas</v>
      </c>
      <c r="W206" s="383" t="str">
        <f>+V206</f>
        <v>Instituciones Descentralizadas</v>
      </c>
      <c r="X206" s="242">
        <f>+VLOOKUP(A206,[3]Sheet1!$A$13:$D$744,4,FALSE)</f>
        <v>81</v>
      </c>
      <c r="Y206" s="242" t="str">
        <f>+VLOOKUP(X206,bd_lista!$A$3:$C$590,3,FALSE)</f>
        <v>Ministerio de Obras Públicas, Servicios y Vivienda</v>
      </c>
      <c r="Z206" s="294">
        <f>+X206</f>
        <v>81</v>
      </c>
      <c r="AA206" s="295" t="str">
        <f>+Y206</f>
        <v>Ministerio de Obras Públicas, Servicios y Vivienda</v>
      </c>
    </row>
    <row r="207" spans="1:27" ht="15" customHeight="1">
      <c r="A207" s="32">
        <v>292</v>
      </c>
      <c r="B207" s="389"/>
      <c r="C207" s="333" t="str">
        <f>+VLOOKUP(A207,bd_lista!$A$3:$C$590,3,FALSE)</f>
        <v>Vías Bolivia</v>
      </c>
      <c r="D207" s="386"/>
      <c r="E207" s="333" t="s">
        <v>1305</v>
      </c>
      <c r="F207" s="245">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374</v>
      </c>
      <c r="G207" s="245">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45">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5">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5">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5">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5">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5">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5">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5">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5">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5">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5">
        <f t="shared" ca="1" si="9"/>
        <v>374</v>
      </c>
      <c r="S207" s="245">
        <f ca="1">+R206+R207</f>
        <v>374</v>
      </c>
      <c r="T207" s="245">
        <f ca="1">+S207</f>
        <v>374</v>
      </c>
      <c r="U207" s="244">
        <f t="shared" si="10"/>
        <v>2</v>
      </c>
      <c r="V207" s="333" t="str">
        <f>+VLOOKUP(A207,bd_lista!$A$3:$E$590,5,FALSE)</f>
        <v>Instituciones Descentralizadas</v>
      </c>
      <c r="W207" s="384"/>
      <c r="X207" s="242">
        <f>+VLOOKUP(A207,[3]Sheet1!$A$13:$D$744,4,FALSE)</f>
        <v>81</v>
      </c>
      <c r="Y207" s="242" t="str">
        <f>+VLOOKUP(X207,bd_lista!$A$3:$C$590,3,FALSE)</f>
        <v>Ministerio de Obras Públicas, Servicios y Vivienda</v>
      </c>
      <c r="Z207" s="292"/>
      <c r="AA207" s="293"/>
    </row>
    <row r="208" spans="1:27" ht="15" customHeight="1">
      <c r="A208" s="251">
        <v>293</v>
      </c>
      <c r="B208" s="388">
        <f>+A208</f>
        <v>293</v>
      </c>
      <c r="C208" s="247" t="str">
        <f>+VLOOKUP(A208,bd_lista!$A$3:$C$590,3,FALSE)</f>
        <v>Fundación Cultural del Banco Central de Bolivia</v>
      </c>
      <c r="D208" s="385" t="str">
        <f>+C208</f>
        <v>Fundación Cultural del Banco Central de Bolivia</v>
      </c>
      <c r="E208" s="247" t="s">
        <v>1304</v>
      </c>
      <c r="F208" s="243">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3">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3">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3">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3">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3">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3">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3">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3">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3">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3">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3">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3">
        <f t="shared" ca="1" si="9"/>
        <v>0</v>
      </c>
      <c r="S208" s="243"/>
      <c r="T208" s="243">
        <f ca="1">+T209</f>
        <v>10084138.48</v>
      </c>
      <c r="U208" s="242">
        <f t="shared" si="10"/>
        <v>1</v>
      </c>
      <c r="V208" s="333" t="str">
        <f>+VLOOKUP(A208,bd_lista!$A$3:$E$590,5,FALSE)</f>
        <v>Instituciones Descentralizadas</v>
      </c>
      <c r="W208" s="383" t="str">
        <f>+V208</f>
        <v>Instituciones Descentralizadas</v>
      </c>
      <c r="X208" s="242">
        <f>+VLOOKUP(A208,[3]Sheet1!$A$13:$D$744,4,FALSE)</f>
        <v>951</v>
      </c>
      <c r="Y208" s="242" t="str">
        <f>+VLOOKUP(X208,bd_lista!$A$3:$C$590,3,FALSE)</f>
        <v>Banco Central de Bolivia</v>
      </c>
      <c r="Z208" s="294">
        <f>+X208</f>
        <v>951</v>
      </c>
      <c r="AA208" s="319" t="str">
        <f>+Y208</f>
        <v>Banco Central de Bolivia</v>
      </c>
    </row>
    <row r="209" spans="1:27" ht="15" customHeight="1">
      <c r="A209" s="32">
        <v>293</v>
      </c>
      <c r="B209" s="389"/>
      <c r="C209" s="333" t="str">
        <f>+VLOOKUP(A209,bd_lista!$A$3:$C$590,3,FALSE)</f>
        <v>Fundación Cultural del Banco Central de Bolivia</v>
      </c>
      <c r="D209" s="386"/>
      <c r="E209" s="333" t="s">
        <v>1305</v>
      </c>
      <c r="F209" s="245">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10084138.48</v>
      </c>
      <c r="G209" s="245">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5">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5">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45">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5">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5">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5">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5">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5">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5">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5">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5">
        <f t="shared" ca="1" si="9"/>
        <v>10084138.48</v>
      </c>
      <c r="S209" s="245">
        <f ca="1">+R208+R209</f>
        <v>10084138.48</v>
      </c>
      <c r="T209" s="245">
        <f ca="1">+S209</f>
        <v>10084138.48</v>
      </c>
      <c r="U209" s="244">
        <f t="shared" si="10"/>
        <v>2</v>
      </c>
      <c r="V209" s="333" t="str">
        <f>+VLOOKUP(A209,bd_lista!$A$3:$E$590,5,FALSE)</f>
        <v>Instituciones Descentralizadas</v>
      </c>
      <c r="W209" s="384"/>
      <c r="X209" s="242">
        <f>+VLOOKUP(A209,[3]Sheet1!$A$13:$D$744,4,FALSE)</f>
        <v>951</v>
      </c>
      <c r="Y209" s="242" t="str">
        <f>+VLOOKUP(X209,bd_lista!$A$3:$C$590,3,FALSE)</f>
        <v>Banco Central de Bolivia</v>
      </c>
      <c r="Z209" s="292"/>
      <c r="AA209" s="321"/>
    </row>
    <row r="210" spans="1:27" customFormat="1" ht="15" customHeight="1">
      <c r="A210" s="251">
        <v>294</v>
      </c>
      <c r="B210" s="388">
        <f>+A210</f>
        <v>294</v>
      </c>
      <c r="C210" s="247" t="str">
        <f>+VLOOKUP(A210,bd_lista!$A$3:$C$590,3,FALSE)</f>
        <v>Univ. Indígena Bol. Comun. Intercultl Prod. Tupak Katari</v>
      </c>
      <c r="D210" s="385" t="str">
        <f>+C210</f>
        <v>Univ. Indígena Bol. Comun. Intercultl Prod. Tupak Katari</v>
      </c>
      <c r="E210" s="247" t="s">
        <v>1304</v>
      </c>
      <c r="F210" s="243">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3">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3">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3">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3">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3">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3">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3">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3">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3">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3">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3">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3">
        <f t="shared" ca="1" si="9"/>
        <v>0</v>
      </c>
      <c r="S210" s="268"/>
      <c r="T210" s="243">
        <f ca="1">+T211</f>
        <v>291729</v>
      </c>
      <c r="U210" s="242">
        <f t="shared" si="10"/>
        <v>1</v>
      </c>
      <c r="V210" s="333" t="str">
        <f>+VLOOKUP(A210,bd_lista!$A$3:$E$590,5,FALSE)</f>
        <v>Instituciones Descentralizadas</v>
      </c>
      <c r="W210" s="383" t="str">
        <f>+V210</f>
        <v>Instituciones Descentralizadas</v>
      </c>
      <c r="X210" s="242">
        <f>+VLOOKUP(A210,[3]Sheet1!$A$13:$D$744,4,FALSE)</f>
        <v>16</v>
      </c>
      <c r="Y210" s="242" t="str">
        <f>+VLOOKUP(X210,bd_lista!$A$3:$C$590,3,FALSE)</f>
        <v>Ministerio de Educación</v>
      </c>
      <c r="Z210" s="294">
        <f>+X210</f>
        <v>16</v>
      </c>
      <c r="AA210" s="319" t="str">
        <f>+Y210</f>
        <v>Ministerio de Educación</v>
      </c>
    </row>
    <row r="211" spans="1:27" customFormat="1" ht="15" customHeight="1">
      <c r="A211" s="32">
        <v>294</v>
      </c>
      <c r="B211" s="389"/>
      <c r="C211" s="333" t="str">
        <f>+VLOOKUP(A211,bd_lista!$A$3:$C$590,3,FALSE)</f>
        <v>Univ. Indígena Bol. Comun. Intercultl Prod. Tupak Katari</v>
      </c>
      <c r="D211" s="386"/>
      <c r="E211" s="333" t="s">
        <v>1305</v>
      </c>
      <c r="F211" s="245">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291729</v>
      </c>
      <c r="G211" s="245">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5">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5">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5">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5">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5">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5">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5">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5">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5">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5">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5">
        <f t="shared" ca="1" si="9"/>
        <v>291729</v>
      </c>
      <c r="S211" s="245">
        <f ca="1">+R210+R211</f>
        <v>291729</v>
      </c>
      <c r="T211" s="243">
        <f ca="1">+S211</f>
        <v>291729</v>
      </c>
      <c r="U211" s="242">
        <f t="shared" si="10"/>
        <v>2</v>
      </c>
      <c r="V211" s="333" t="str">
        <f>+VLOOKUP(A211,bd_lista!$A$3:$E$590,5,FALSE)</f>
        <v>Instituciones Descentralizadas</v>
      </c>
      <c r="W211" s="384"/>
      <c r="X211" s="242">
        <f>+VLOOKUP(A211,[3]Sheet1!$A$13:$D$744,4,FALSE)</f>
        <v>16</v>
      </c>
      <c r="Y211" s="242" t="str">
        <f>+VLOOKUP(X211,bd_lista!$A$3:$C$590,3,FALSE)</f>
        <v>Ministerio de Educación</v>
      </c>
      <c r="Z211" s="292"/>
      <c r="AA211" s="321"/>
    </row>
    <row r="212" spans="1:27" customFormat="1" ht="15" customHeight="1">
      <c r="A212" s="32">
        <v>295</v>
      </c>
      <c r="B212" s="388">
        <f>+A212</f>
        <v>295</v>
      </c>
      <c r="C212" s="247" t="str">
        <f>+VLOOKUP(A212,bd_lista!$A$3:$C$590,3,FALSE)</f>
        <v>Univ. Indígena Bol. Comun. Intercult Prod. Casimiro Huanca</v>
      </c>
      <c r="D212" s="385" t="str">
        <f>+C212</f>
        <v>Univ. Indígena Bol. Comun. Intercult Prod. Casimiro Huanca</v>
      </c>
      <c r="E212" s="247" t="s">
        <v>1304</v>
      </c>
      <c r="F212" s="243">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3">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3">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3">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3">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3">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3">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3">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3">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3">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3">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3">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3">
        <f t="shared" ca="1" si="9"/>
        <v>0</v>
      </c>
      <c r="S212" s="243"/>
      <c r="T212" s="243">
        <f ca="1">+T213</f>
        <v>9194.4599999999991</v>
      </c>
      <c r="U212" s="242">
        <f t="shared" si="10"/>
        <v>1</v>
      </c>
      <c r="V212" s="333" t="str">
        <f>+VLOOKUP(A212,bd_lista!$A$3:$E$590,5,FALSE)</f>
        <v>Instituciones Descentralizadas</v>
      </c>
      <c r="W212" s="383" t="str">
        <f>+V212</f>
        <v>Instituciones Descentralizadas</v>
      </c>
      <c r="X212" s="242">
        <f>+VLOOKUP(A212,[3]Sheet1!$A$13:$D$744,4,FALSE)</f>
        <v>16</v>
      </c>
      <c r="Y212" s="242" t="str">
        <f>+VLOOKUP(X212,bd_lista!$A$3:$C$590,3,FALSE)</f>
        <v>Ministerio de Educación</v>
      </c>
      <c r="Z212" s="294">
        <f>+X212</f>
        <v>16</v>
      </c>
      <c r="AA212" s="319" t="str">
        <f>+Y212</f>
        <v>Ministerio de Educación</v>
      </c>
    </row>
    <row r="213" spans="1:27" customFormat="1" ht="15" customHeight="1">
      <c r="A213" s="32">
        <v>295</v>
      </c>
      <c r="B213" s="389"/>
      <c r="C213" s="333" t="str">
        <f>+VLOOKUP(A213,bd_lista!$A$3:$C$590,3,FALSE)</f>
        <v>Univ. Indígena Bol. Comun. Intercult Prod. Casimiro Huanca</v>
      </c>
      <c r="D213" s="386"/>
      <c r="E213" s="333" t="s">
        <v>1305</v>
      </c>
      <c r="F213" s="245">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9194.4599999999991</v>
      </c>
      <c r="G213" s="245">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5">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5">
        <f t="shared" ca="1" si="9"/>
        <v>9194.4599999999991</v>
      </c>
      <c r="S213" s="245">
        <f ca="1">+R212+R213</f>
        <v>9194.4599999999991</v>
      </c>
      <c r="T213" s="243">
        <f ca="1">+S213</f>
        <v>9194.4599999999991</v>
      </c>
      <c r="U213" s="242">
        <f t="shared" si="10"/>
        <v>2</v>
      </c>
      <c r="V213" s="333" t="str">
        <f>+VLOOKUP(A213,bd_lista!$A$3:$E$590,5,FALSE)</f>
        <v>Instituciones Descentralizadas</v>
      </c>
      <c r="W213" s="384"/>
      <c r="X213" s="242">
        <f>+VLOOKUP(A213,[3]Sheet1!$A$13:$D$744,4,FALSE)</f>
        <v>16</v>
      </c>
      <c r="Y213" s="242" t="str">
        <f>+VLOOKUP(X213,bd_lista!$A$3:$C$590,3,FALSE)</f>
        <v>Ministerio de Educación</v>
      </c>
      <c r="Z213" s="292"/>
      <c r="AA213" s="321"/>
    </row>
    <row r="214" spans="1:27" customFormat="1" ht="15" customHeight="1">
      <c r="A214" s="32">
        <v>296</v>
      </c>
      <c r="B214" s="388">
        <f>+A214</f>
        <v>296</v>
      </c>
      <c r="C214" s="247" t="str">
        <f>+VLOOKUP(A214,bd_lista!$A$3:$C$590,3,FALSE)</f>
        <v>Univ. Indígena Bol. Comun. Intercult Prod. Apiaguaiki Tupa</v>
      </c>
      <c r="D214" s="385" t="str">
        <f>+C214</f>
        <v>Univ. Indígena Bol. Comun. Intercult Prod. Apiaguaiki Tupa</v>
      </c>
      <c r="E214" s="247" t="s">
        <v>1304</v>
      </c>
      <c r="F214" s="243">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3">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3">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3">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3">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3">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3">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3">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3">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3">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3">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3">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3">
        <f t="shared" ca="1" si="9"/>
        <v>0</v>
      </c>
      <c r="S214" s="245"/>
      <c r="T214" s="243">
        <f ca="1">+T215</f>
        <v>11585</v>
      </c>
      <c r="U214" s="242">
        <f t="shared" si="10"/>
        <v>1</v>
      </c>
      <c r="V214" s="333" t="str">
        <f>+VLOOKUP(A214,bd_lista!$A$3:$E$590,5,FALSE)</f>
        <v>Instituciones Descentralizadas</v>
      </c>
      <c r="W214" s="383" t="str">
        <f>+V214</f>
        <v>Instituciones Descentralizadas</v>
      </c>
      <c r="X214" s="242">
        <f>+VLOOKUP(A214,[3]Sheet1!$A$13:$D$744,4,FALSE)</f>
        <v>16</v>
      </c>
      <c r="Y214" s="242" t="str">
        <f>+VLOOKUP(X214,bd_lista!$A$3:$C$590,3,FALSE)</f>
        <v>Ministerio de Educación</v>
      </c>
      <c r="Z214" s="294">
        <f>+X214</f>
        <v>16</v>
      </c>
      <c r="AA214" s="318" t="str">
        <f>+Y214</f>
        <v>Ministerio de Educación</v>
      </c>
    </row>
    <row r="215" spans="1:27" customFormat="1" ht="15" customHeight="1">
      <c r="A215" s="32">
        <v>296</v>
      </c>
      <c r="B215" s="389"/>
      <c r="C215" s="333" t="str">
        <f>+VLOOKUP(A215,bd_lista!$A$3:$C$590,3,FALSE)</f>
        <v>Univ. Indígena Bol. Comun. Intercult Prod. Apiaguaiki Tupa</v>
      </c>
      <c r="D215" s="386"/>
      <c r="E215" s="333" t="s">
        <v>1305</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11585</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5">
        <f t="shared" ca="1" si="9"/>
        <v>11585</v>
      </c>
      <c r="S215" s="245">
        <f ca="1">+R214+R215</f>
        <v>11585</v>
      </c>
      <c r="T215" s="243">
        <f ca="1">+S215</f>
        <v>11585</v>
      </c>
      <c r="U215" s="242">
        <f t="shared" si="10"/>
        <v>2</v>
      </c>
      <c r="V215" s="333" t="str">
        <f>+VLOOKUP(A215,bd_lista!$A$3:$E$590,5,FALSE)</f>
        <v>Instituciones Descentralizadas</v>
      </c>
      <c r="W215" s="384"/>
      <c r="X215" s="242">
        <f>+VLOOKUP(A215,[3]Sheet1!$A$13:$D$744,4,FALSE)</f>
        <v>16</v>
      </c>
      <c r="Y215" s="242" t="str">
        <f>+VLOOKUP(X215,bd_lista!$A$3:$C$590,3,FALSE)</f>
        <v>Ministerio de Educación</v>
      </c>
      <c r="Z215" s="292"/>
      <c r="AA215" s="320"/>
    </row>
    <row r="216" spans="1:27" ht="15" hidden="1" customHeight="1">
      <c r="A216" s="32">
        <v>298</v>
      </c>
      <c r="B216" s="388">
        <f>+A216</f>
        <v>298</v>
      </c>
      <c r="C216" s="247" t="str">
        <f>+VLOOKUP(A216,bd_lista!$A$3:$C$590,3,FALSE)</f>
        <v>Servicio Departamental de Riego - Chuquisaca</v>
      </c>
      <c r="D216" s="385" t="str">
        <f>+C216</f>
        <v>Servicio Departamental de Riego - Chuquisaca</v>
      </c>
      <c r="E216" s="247" t="s">
        <v>1304</v>
      </c>
      <c r="F216" s="243">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3">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3">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3">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3">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3">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3">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3">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3">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3">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3">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3">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3">
        <f t="shared" ca="1" si="9"/>
        <v>0</v>
      </c>
      <c r="S216" s="243"/>
      <c r="T216" s="243">
        <f ca="1">+T217</f>
        <v>0</v>
      </c>
      <c r="U216" s="242">
        <f t="shared" si="10"/>
        <v>1</v>
      </c>
      <c r="V216" s="333" t="str">
        <f>+VLOOKUP(A216,bd_lista!$A$3:$E$590,5,FALSE)</f>
        <v>Instituciones Descentralizadas</v>
      </c>
      <c r="W216" s="383" t="str">
        <f>+V216</f>
        <v>Instituciones Descentralizadas</v>
      </c>
      <c r="X216" s="242">
        <f>+VLOOKUP(A216,[3]Sheet1!$A$13:$D$744,4,FALSE)</f>
        <v>86</v>
      </c>
      <c r="Y216" s="242" t="str">
        <f>+VLOOKUP(X216,bd_lista!$A$3:$C$590,3,FALSE)</f>
        <v>Ministerio de Medio Ambiente y Agua</v>
      </c>
      <c r="Z216" s="294">
        <f>+X216</f>
        <v>86</v>
      </c>
      <c r="AA216" s="295" t="str">
        <f>+Y216</f>
        <v>Ministerio de Medio Ambiente y Agua</v>
      </c>
    </row>
    <row r="217" spans="1:27" ht="15" hidden="1" customHeight="1">
      <c r="A217" s="32">
        <v>298</v>
      </c>
      <c r="B217" s="389"/>
      <c r="C217" s="333" t="str">
        <f>+VLOOKUP(A217,bd_lista!$A$3:$C$590,3,FALSE)</f>
        <v>Servicio Departamental de Riego - Chuquisaca</v>
      </c>
      <c r="D217" s="386"/>
      <c r="E217" s="333" t="s">
        <v>1305</v>
      </c>
      <c r="F217" s="245">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5">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5">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5">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5">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5">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5">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5">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5">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5">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5">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5">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5">
        <f t="shared" ca="1" si="9"/>
        <v>0</v>
      </c>
      <c r="S217" s="245">
        <f ca="1">+R216+R217</f>
        <v>0</v>
      </c>
      <c r="T217" s="245">
        <f ca="1">+S217</f>
        <v>0</v>
      </c>
      <c r="U217" s="244">
        <f t="shared" si="10"/>
        <v>2</v>
      </c>
      <c r="V217" s="333" t="str">
        <f>+VLOOKUP(A217,bd_lista!$A$3:$E$590,5,FALSE)</f>
        <v>Instituciones Descentralizadas</v>
      </c>
      <c r="W217" s="384"/>
      <c r="X217" s="242">
        <f>+VLOOKUP(A217,[3]Sheet1!$A$13:$D$744,4,FALSE)</f>
        <v>86</v>
      </c>
      <c r="Y217" s="242" t="str">
        <f>+VLOOKUP(X217,bd_lista!$A$3:$C$590,3,FALSE)</f>
        <v>Ministerio de Medio Ambiente y Agua</v>
      </c>
      <c r="Z217" s="292"/>
      <c r="AA217" s="293"/>
    </row>
    <row r="218" spans="1:27" ht="15" hidden="1" customHeight="1">
      <c r="A218" s="251">
        <v>299</v>
      </c>
      <c r="B218" s="388">
        <f>+A218</f>
        <v>299</v>
      </c>
      <c r="C218" s="247" t="str">
        <f>+VLOOKUP(A218,bd_lista!$A$3:$C$590,3,FALSE)</f>
        <v>Servicio Departamental de Riego - La Paz</v>
      </c>
      <c r="D218" s="385" t="str">
        <f>+C218</f>
        <v>Servicio Departamental de Riego - La Paz</v>
      </c>
      <c r="E218" s="247" t="s">
        <v>1304</v>
      </c>
      <c r="F218" s="243">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3">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3">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3">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3">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3">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3">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3">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3">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3">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3">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3">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3">
        <f t="shared" ca="1" si="9"/>
        <v>0</v>
      </c>
      <c r="S218" s="243"/>
      <c r="T218" s="243">
        <f ca="1">+T219</f>
        <v>0</v>
      </c>
      <c r="U218" s="242">
        <f t="shared" si="10"/>
        <v>1</v>
      </c>
      <c r="V218" s="333" t="str">
        <f>+VLOOKUP(A218,bd_lista!$A$3:$E$590,5,FALSE)</f>
        <v>Instituciones Descentralizadas</v>
      </c>
      <c r="W218" s="383" t="str">
        <f>+V218</f>
        <v>Instituciones Descentralizadas</v>
      </c>
      <c r="X218" s="242">
        <f>+VLOOKUP(A218,[3]Sheet1!$A$13:$D$744,4,FALSE)</f>
        <v>86</v>
      </c>
      <c r="Y218" s="242" t="str">
        <f>+VLOOKUP(X218,bd_lista!$A$3:$C$590,3,FALSE)</f>
        <v>Ministerio de Medio Ambiente y Agua</v>
      </c>
      <c r="Z218" s="294">
        <f>+X218</f>
        <v>86</v>
      </c>
      <c r="AA218" s="295" t="str">
        <f>+Y218</f>
        <v>Ministerio de Medio Ambiente y Agua</v>
      </c>
    </row>
    <row r="219" spans="1:27" ht="15" hidden="1" customHeight="1">
      <c r="A219" s="32">
        <v>299</v>
      </c>
      <c r="B219" s="389"/>
      <c r="C219" s="333" t="str">
        <f>+VLOOKUP(A219,bd_lista!$A$3:$C$590,3,FALSE)</f>
        <v>Servicio Departamental de Riego - La Paz</v>
      </c>
      <c r="D219" s="386"/>
      <c r="E219" s="333" t="s">
        <v>1305</v>
      </c>
      <c r="F219" s="245">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5">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5">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5">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5">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5">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5">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5">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5">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5">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5">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5">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5">
        <f t="shared" ca="1" si="9"/>
        <v>0</v>
      </c>
      <c r="S219" s="245">
        <f ca="1">+R218+R219</f>
        <v>0</v>
      </c>
      <c r="T219" s="245">
        <f ca="1">+S219</f>
        <v>0</v>
      </c>
      <c r="U219" s="244">
        <f t="shared" si="10"/>
        <v>2</v>
      </c>
      <c r="V219" s="333" t="str">
        <f>+VLOOKUP(A219,bd_lista!$A$3:$E$590,5,FALSE)</f>
        <v>Instituciones Descentralizadas</v>
      </c>
      <c r="W219" s="384"/>
      <c r="X219" s="242">
        <f>+VLOOKUP(A219,[3]Sheet1!$A$13:$D$744,4,FALSE)</f>
        <v>86</v>
      </c>
      <c r="Y219" s="242" t="str">
        <f>+VLOOKUP(X219,bd_lista!$A$3:$C$590,3,FALSE)</f>
        <v>Ministerio de Medio Ambiente y Agua</v>
      </c>
      <c r="Z219" s="292"/>
      <c r="AA219" s="293"/>
    </row>
    <row r="220" spans="1:27" ht="15" hidden="1" customHeight="1">
      <c r="A220" s="251">
        <v>300</v>
      </c>
      <c r="B220" s="388">
        <f>+A220</f>
        <v>300</v>
      </c>
      <c r="C220" s="247" t="str">
        <f>+VLOOKUP(A220,bd_lista!$A$3:$C$590,3,FALSE)</f>
        <v>Servicio Departamental de Riego - Cochabamba</v>
      </c>
      <c r="D220" s="385" t="str">
        <f>+C220</f>
        <v>Servicio Departamental de Riego - Cochabamba</v>
      </c>
      <c r="E220" s="247" t="s">
        <v>1304</v>
      </c>
      <c r="F220" s="243">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3">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3">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3">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3">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3">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3">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3">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3">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3">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3">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3">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3">
        <f t="shared" ca="1" si="9"/>
        <v>0</v>
      </c>
      <c r="S220" s="243"/>
      <c r="T220" s="243">
        <f ca="1">+T221</f>
        <v>0</v>
      </c>
      <c r="U220" s="242">
        <f t="shared" si="10"/>
        <v>1</v>
      </c>
      <c r="V220" s="333" t="str">
        <f>+VLOOKUP(A220,bd_lista!$A$3:$E$590,5,FALSE)</f>
        <v>Instituciones Descentralizadas</v>
      </c>
      <c r="W220" s="383" t="str">
        <f>+V220</f>
        <v>Instituciones Descentralizadas</v>
      </c>
      <c r="X220" s="242">
        <f>+VLOOKUP(A220,[3]Sheet1!$A$13:$D$744,4,FALSE)</f>
        <v>86</v>
      </c>
      <c r="Y220" s="242" t="str">
        <f>+VLOOKUP(X220,bd_lista!$A$3:$C$590,3,FALSE)</f>
        <v>Ministerio de Medio Ambiente y Agua</v>
      </c>
      <c r="Z220" s="294">
        <f>+X220</f>
        <v>86</v>
      </c>
      <c r="AA220" s="295" t="str">
        <f>+Y220</f>
        <v>Ministerio de Medio Ambiente y Agua</v>
      </c>
    </row>
    <row r="221" spans="1:27" ht="15" hidden="1" customHeight="1">
      <c r="A221" s="32">
        <v>300</v>
      </c>
      <c r="B221" s="389"/>
      <c r="C221" s="333" t="str">
        <f>+VLOOKUP(A221,bd_lista!$A$3:$C$590,3,FALSE)</f>
        <v>Servicio Departamental de Riego - Cochabamba</v>
      </c>
      <c r="D221" s="386"/>
      <c r="E221" s="333" t="s">
        <v>1305</v>
      </c>
      <c r="F221" s="245">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5">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5">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5">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5">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5">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5">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5">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5">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5">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5">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5">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5">
        <f t="shared" ca="1" si="9"/>
        <v>0</v>
      </c>
      <c r="S221" s="245">
        <f ca="1">+R220+R221</f>
        <v>0</v>
      </c>
      <c r="T221" s="245">
        <f ca="1">+S221</f>
        <v>0</v>
      </c>
      <c r="U221" s="244">
        <f t="shared" si="10"/>
        <v>2</v>
      </c>
      <c r="V221" s="333" t="str">
        <f>+VLOOKUP(A221,bd_lista!$A$3:$E$590,5,FALSE)</f>
        <v>Instituciones Descentralizadas</v>
      </c>
      <c r="W221" s="384"/>
      <c r="X221" s="242">
        <f>+VLOOKUP(A221,[3]Sheet1!$A$13:$D$744,4,FALSE)</f>
        <v>86</v>
      </c>
      <c r="Y221" s="242" t="str">
        <f>+VLOOKUP(X221,bd_lista!$A$3:$C$590,3,FALSE)</f>
        <v>Ministerio de Medio Ambiente y Agua</v>
      </c>
      <c r="Z221" s="292"/>
      <c r="AA221" s="293"/>
    </row>
    <row r="222" spans="1:27" ht="15" customHeight="1">
      <c r="A222" s="251">
        <v>301</v>
      </c>
      <c r="B222" s="388">
        <f>+A222</f>
        <v>301</v>
      </c>
      <c r="C222" s="247" t="str">
        <f>+VLOOKUP(A222,bd_lista!$A$3:$C$590,3,FALSE)</f>
        <v>Servicio Departamental de Riego - Oruro</v>
      </c>
      <c r="D222" s="385" t="str">
        <f>+C222</f>
        <v>Servicio Departamental de Riego - Oruro</v>
      </c>
      <c r="E222" s="247" t="s">
        <v>1304</v>
      </c>
      <c r="F222" s="243">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3">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3">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3">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3">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3">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3">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3">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3">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3">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3">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3">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3">
        <f t="shared" ca="1" si="9"/>
        <v>0</v>
      </c>
      <c r="S222" s="243"/>
      <c r="T222" s="243">
        <f ca="1">+T223</f>
        <v>2475</v>
      </c>
      <c r="U222" s="242">
        <f t="shared" si="10"/>
        <v>1</v>
      </c>
      <c r="V222" s="333" t="str">
        <f>+VLOOKUP(A222,bd_lista!$A$3:$E$590,5,FALSE)</f>
        <v>Instituciones Descentralizadas</v>
      </c>
      <c r="W222" s="383" t="str">
        <f>+V222</f>
        <v>Instituciones Descentralizadas</v>
      </c>
      <c r="X222" s="242">
        <f>+VLOOKUP(A222,[3]Sheet1!$A$13:$D$744,4,FALSE)</f>
        <v>86</v>
      </c>
      <c r="Y222" s="242" t="str">
        <f>+VLOOKUP(X222,bd_lista!$A$3:$C$590,3,FALSE)</f>
        <v>Ministerio de Medio Ambiente y Agua</v>
      </c>
      <c r="Z222" s="294">
        <f>+X222</f>
        <v>86</v>
      </c>
      <c r="AA222" s="319" t="str">
        <f>+Y222</f>
        <v>Ministerio de Medio Ambiente y Agua</v>
      </c>
    </row>
    <row r="223" spans="1:27" ht="15" customHeight="1">
      <c r="A223" s="32">
        <v>301</v>
      </c>
      <c r="B223" s="389"/>
      <c r="C223" s="333" t="str">
        <f>+VLOOKUP(A223,bd_lista!$A$3:$C$590,3,FALSE)</f>
        <v>Servicio Departamental de Riego - Oruro</v>
      </c>
      <c r="D223" s="386"/>
      <c r="E223" s="333" t="s">
        <v>1305</v>
      </c>
      <c r="F223" s="245">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2475</v>
      </c>
      <c r="G223" s="245">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45">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45">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5">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5">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5">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5">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5">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5">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5">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5">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5">
        <f t="shared" ca="1" si="9"/>
        <v>2475</v>
      </c>
      <c r="S223" s="245">
        <f ca="1">+R222+R223</f>
        <v>2475</v>
      </c>
      <c r="T223" s="245">
        <f ca="1">+S223</f>
        <v>2475</v>
      </c>
      <c r="U223" s="244">
        <f t="shared" si="10"/>
        <v>2</v>
      </c>
      <c r="V223" s="333" t="str">
        <f>+VLOOKUP(A223,bd_lista!$A$3:$E$590,5,FALSE)</f>
        <v>Instituciones Descentralizadas</v>
      </c>
      <c r="W223" s="384"/>
      <c r="X223" s="242">
        <f>+VLOOKUP(A223,[3]Sheet1!$A$13:$D$744,4,FALSE)</f>
        <v>86</v>
      </c>
      <c r="Y223" s="242" t="str">
        <f>+VLOOKUP(X223,bd_lista!$A$3:$C$590,3,FALSE)</f>
        <v>Ministerio de Medio Ambiente y Agua</v>
      </c>
      <c r="Z223" s="292"/>
      <c r="AA223" s="321"/>
    </row>
    <row r="224" spans="1:27" ht="15" hidden="1" customHeight="1">
      <c r="A224" s="251">
        <v>302</v>
      </c>
      <c r="B224" s="388">
        <f>+A224</f>
        <v>302</v>
      </c>
      <c r="C224" s="247" t="str">
        <f>+VLOOKUP(A224,bd_lista!$A$3:$C$590,3,FALSE)</f>
        <v>Servicio Departamental de Riego - Potosí</v>
      </c>
      <c r="D224" s="385" t="str">
        <f>+C224</f>
        <v>Servicio Departamental de Riego - Potosí</v>
      </c>
      <c r="E224" s="247" t="s">
        <v>1304</v>
      </c>
      <c r="F224" s="243">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3">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3">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3">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3">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3">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3">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3">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3">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3">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3">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3">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3">
        <f t="shared" ca="1" si="9"/>
        <v>0</v>
      </c>
      <c r="S224" s="243"/>
      <c r="T224" s="243">
        <f ca="1">+T225</f>
        <v>0</v>
      </c>
      <c r="U224" s="242">
        <f t="shared" si="10"/>
        <v>1</v>
      </c>
      <c r="V224" s="333" t="str">
        <f>+VLOOKUP(A224,bd_lista!$A$3:$E$590,5,FALSE)</f>
        <v>Instituciones Descentralizadas</v>
      </c>
      <c r="W224" s="383" t="str">
        <f>+V224</f>
        <v>Instituciones Descentralizadas</v>
      </c>
      <c r="X224" s="242">
        <f>+VLOOKUP(A224,[3]Sheet1!$A$13:$D$744,4,FALSE)</f>
        <v>86</v>
      </c>
      <c r="Y224" s="242" t="str">
        <f>+VLOOKUP(X224,bd_lista!$A$3:$C$590,3,FALSE)</f>
        <v>Ministerio de Medio Ambiente y Agua</v>
      </c>
      <c r="Z224" s="294">
        <f>+X224</f>
        <v>86</v>
      </c>
      <c r="AA224" s="295" t="str">
        <f>+Y224</f>
        <v>Ministerio de Medio Ambiente y Agua</v>
      </c>
    </row>
    <row r="225" spans="1:27" ht="15" hidden="1" customHeight="1">
      <c r="A225" s="32">
        <v>302</v>
      </c>
      <c r="B225" s="389"/>
      <c r="C225" s="333" t="str">
        <f>+VLOOKUP(A225,bd_lista!$A$3:$C$590,3,FALSE)</f>
        <v>Servicio Departamental de Riego - Potosí</v>
      </c>
      <c r="D225" s="386"/>
      <c r="E225" s="333" t="s">
        <v>1305</v>
      </c>
      <c r="F225" s="245">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5">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5">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5">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5">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5">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5">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5">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5">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5">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5">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5">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5">
        <f t="shared" ca="1" si="9"/>
        <v>0</v>
      </c>
      <c r="S225" s="245">
        <f ca="1">+R224+R225</f>
        <v>0</v>
      </c>
      <c r="T225" s="245">
        <f ca="1">+S225</f>
        <v>0</v>
      </c>
      <c r="U225" s="244">
        <f t="shared" si="10"/>
        <v>2</v>
      </c>
      <c r="V225" s="333" t="str">
        <f>+VLOOKUP(A225,bd_lista!$A$3:$E$590,5,FALSE)</f>
        <v>Instituciones Descentralizadas</v>
      </c>
      <c r="W225" s="384"/>
      <c r="X225" s="242">
        <f>+VLOOKUP(A225,[3]Sheet1!$A$13:$D$744,4,FALSE)</f>
        <v>86</v>
      </c>
      <c r="Y225" s="242" t="str">
        <f>+VLOOKUP(X225,bd_lista!$A$3:$C$590,3,FALSE)</f>
        <v>Ministerio de Medio Ambiente y Agua</v>
      </c>
      <c r="Z225" s="292"/>
      <c r="AA225" s="293"/>
    </row>
    <row r="226" spans="1:27" ht="15" hidden="1" customHeight="1">
      <c r="A226" s="251">
        <v>303</v>
      </c>
      <c r="B226" s="388">
        <f>+A226</f>
        <v>303</v>
      </c>
      <c r="C226" s="247" t="str">
        <f>+VLOOKUP(A226,bd_lista!$A$3:$C$590,3,FALSE)</f>
        <v>Servicio Departamental de Riego - Tarija</v>
      </c>
      <c r="D226" s="385" t="str">
        <f>+C226</f>
        <v>Servicio Departamental de Riego - Tarija</v>
      </c>
      <c r="E226" s="247" t="s">
        <v>1304</v>
      </c>
      <c r="F226" s="243">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3">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3">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3">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3">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3">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3">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3">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3">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3">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3">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3">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3">
        <f t="shared" ca="1" si="9"/>
        <v>0</v>
      </c>
      <c r="S226" s="243"/>
      <c r="T226" s="243">
        <f ca="1">+T227</f>
        <v>0</v>
      </c>
      <c r="U226" s="242">
        <f t="shared" si="10"/>
        <v>1</v>
      </c>
      <c r="V226" s="333" t="str">
        <f>+VLOOKUP(A226,bd_lista!$A$3:$E$590,5,FALSE)</f>
        <v>Instituciones Descentralizadas</v>
      </c>
      <c r="W226" s="383" t="str">
        <f>+V226</f>
        <v>Instituciones Descentralizadas</v>
      </c>
      <c r="X226" s="242">
        <f>+VLOOKUP(A226,[3]Sheet1!$A$13:$D$744,4,FALSE)</f>
        <v>86</v>
      </c>
      <c r="Y226" s="242" t="str">
        <f>+VLOOKUP(X226,bd_lista!$A$3:$C$590,3,FALSE)</f>
        <v>Ministerio de Medio Ambiente y Agua</v>
      </c>
      <c r="Z226" s="294">
        <f>+X226</f>
        <v>86</v>
      </c>
      <c r="AA226" s="319" t="str">
        <f>+Y226</f>
        <v>Ministerio de Medio Ambiente y Agua</v>
      </c>
    </row>
    <row r="227" spans="1:27" ht="15" hidden="1" customHeight="1">
      <c r="A227" s="32">
        <v>303</v>
      </c>
      <c r="B227" s="389"/>
      <c r="C227" s="333" t="str">
        <f>+VLOOKUP(A227,bd_lista!$A$3:$C$590,3,FALSE)</f>
        <v>Servicio Departamental de Riego - Tarija</v>
      </c>
      <c r="D227" s="386"/>
      <c r="E227" s="333" t="s">
        <v>1305</v>
      </c>
      <c r="F227" s="245">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5">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5">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5">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5">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45">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5">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5">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5">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5">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5">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5">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5">
        <f t="shared" ca="1" si="9"/>
        <v>0</v>
      </c>
      <c r="S227" s="245">
        <f ca="1">+R226+R227</f>
        <v>0</v>
      </c>
      <c r="T227" s="245">
        <f ca="1">+S227</f>
        <v>0</v>
      </c>
      <c r="U227" s="244">
        <f t="shared" si="10"/>
        <v>2</v>
      </c>
      <c r="V227" s="333" t="str">
        <f>+VLOOKUP(A227,bd_lista!$A$3:$E$590,5,FALSE)</f>
        <v>Instituciones Descentralizadas</v>
      </c>
      <c r="W227" s="384"/>
      <c r="X227" s="242">
        <f>+VLOOKUP(A227,[3]Sheet1!$A$13:$D$744,4,FALSE)</f>
        <v>86</v>
      </c>
      <c r="Y227" s="242" t="str">
        <f>+VLOOKUP(X227,bd_lista!$A$3:$C$590,3,FALSE)</f>
        <v>Ministerio de Medio Ambiente y Agua</v>
      </c>
      <c r="Z227" s="292"/>
      <c r="AA227" s="321"/>
    </row>
    <row r="228" spans="1:27" ht="15" customHeight="1">
      <c r="A228" s="251">
        <v>309</v>
      </c>
      <c r="B228" s="388">
        <f>+A228</f>
        <v>309</v>
      </c>
      <c r="C228" s="247" t="str">
        <f>+VLOOKUP(A228,bd_lista!$A$3:$C$590,3,FALSE)</f>
        <v>Autoridad de Fiscalización del Juego</v>
      </c>
      <c r="D228" s="385" t="str">
        <f>+C228</f>
        <v>Autoridad de Fiscalización del Juego</v>
      </c>
      <c r="E228" s="247" t="s">
        <v>1304</v>
      </c>
      <c r="F228" s="243">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3">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3">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3">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3">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3">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3">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3">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3">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3">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3">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3">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3">
        <f t="shared" ca="1" si="9"/>
        <v>0</v>
      </c>
      <c r="S228" s="243"/>
      <c r="T228" s="243">
        <f ca="1">+T229</f>
        <v>414</v>
      </c>
      <c r="U228" s="242">
        <f t="shared" si="10"/>
        <v>1</v>
      </c>
      <c r="V228" s="333" t="str">
        <f>+VLOOKUP(A228,bd_lista!$A$3:$E$590,5,FALSE)</f>
        <v>Instituciones Descentralizadas</v>
      </c>
      <c r="W228" s="383" t="str">
        <f>+V228</f>
        <v>Instituciones Descentralizadas</v>
      </c>
      <c r="X228" s="242">
        <f>+VLOOKUP(A228,[3]Sheet1!$A$13:$D$744,4,FALSE)</f>
        <v>35</v>
      </c>
      <c r="Y228" s="242" t="str">
        <f>+VLOOKUP(X228,bd_lista!$A$3:$C$590,3,FALSE)</f>
        <v>Ministerio de Economía y Finanzas Públicas</v>
      </c>
      <c r="Z228" s="294">
        <f>+X228</f>
        <v>35</v>
      </c>
      <c r="AA228" s="319" t="str">
        <f>+Y228</f>
        <v>Ministerio de Economía y Finanzas Públicas</v>
      </c>
    </row>
    <row r="229" spans="1:27" ht="15" customHeight="1">
      <c r="A229" s="32">
        <v>309</v>
      </c>
      <c r="B229" s="389"/>
      <c r="C229" s="333" t="str">
        <f>+VLOOKUP(A229,bd_lista!$A$3:$C$590,3,FALSE)</f>
        <v>Autoridad de Fiscalización del Juego</v>
      </c>
      <c r="D229" s="386"/>
      <c r="E229" s="333" t="s">
        <v>1305</v>
      </c>
      <c r="F229" s="245">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414</v>
      </c>
      <c r="G229" s="245">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5">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5">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5">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5">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5">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5">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5">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5">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5">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5">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5">
        <f t="shared" ca="1" si="9"/>
        <v>414</v>
      </c>
      <c r="S229" s="245">
        <f ca="1">+R228+R229</f>
        <v>414</v>
      </c>
      <c r="T229" s="245">
        <f ca="1">+S229</f>
        <v>414</v>
      </c>
      <c r="U229" s="244">
        <f t="shared" si="10"/>
        <v>2</v>
      </c>
      <c r="V229" s="333" t="str">
        <f>+VLOOKUP(A229,bd_lista!$A$3:$E$590,5,FALSE)</f>
        <v>Instituciones Descentralizadas</v>
      </c>
      <c r="W229" s="384"/>
      <c r="X229" s="242">
        <f>+VLOOKUP(A229,[3]Sheet1!$A$13:$D$744,4,FALSE)</f>
        <v>35</v>
      </c>
      <c r="Y229" s="242" t="str">
        <f>+VLOOKUP(X229,bd_lista!$A$3:$C$590,3,FALSE)</f>
        <v>Ministerio de Economía y Finanzas Públicas</v>
      </c>
      <c r="Z229" s="292"/>
      <c r="AA229" s="321"/>
    </row>
    <row r="230" spans="1:27" ht="15" customHeight="1">
      <c r="A230" s="251">
        <v>310</v>
      </c>
      <c r="B230" s="388">
        <f>+A230</f>
        <v>310</v>
      </c>
      <c r="C230" s="247" t="str">
        <f>+VLOOKUP(A230,bd_lista!$A$3:$C$590,3,FALSE)</f>
        <v>Autoridad de Regulación y Fiscalización de Telecomunicaciones y Transportes</v>
      </c>
      <c r="D230" s="385" t="str">
        <f>+C230</f>
        <v>Autoridad de Regulación y Fiscalización de Telecomunicaciones y Transportes</v>
      </c>
      <c r="E230" s="247" t="s">
        <v>1304</v>
      </c>
      <c r="F230" s="243">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3">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3">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3">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3">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3">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3">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3">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3">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3">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3">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3">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3">
        <f t="shared" ca="1" si="9"/>
        <v>0</v>
      </c>
      <c r="S230" s="243"/>
      <c r="T230" s="243">
        <f ca="1">+T231</f>
        <v>429516246.78999996</v>
      </c>
      <c r="U230" s="242">
        <f t="shared" si="10"/>
        <v>1</v>
      </c>
      <c r="V230" s="333" t="str">
        <f>+VLOOKUP(A230,bd_lista!$A$3:$E$590,5,FALSE)</f>
        <v>Instituciones Descentralizadas</v>
      </c>
      <c r="W230" s="383" t="str">
        <f>+V230</f>
        <v>Instituciones Descentralizadas</v>
      </c>
      <c r="X230" s="242">
        <f>+VLOOKUP(A230,[3]Sheet1!$A$13:$D$744,4,FALSE)</f>
        <v>81</v>
      </c>
      <c r="Y230" s="242" t="str">
        <f>+VLOOKUP(X230,bd_lista!$A$3:$C$590,3,FALSE)</f>
        <v>Ministerio de Obras Públicas, Servicios y Vivienda</v>
      </c>
      <c r="Z230" s="294">
        <f>+X230</f>
        <v>81</v>
      </c>
      <c r="AA230" s="295" t="str">
        <f>+Y230</f>
        <v>Ministerio de Obras Públicas, Servicios y Vivienda</v>
      </c>
    </row>
    <row r="231" spans="1:27" ht="15" customHeight="1">
      <c r="A231" s="32">
        <v>310</v>
      </c>
      <c r="B231" s="389"/>
      <c r="C231" s="333" t="str">
        <f>+VLOOKUP(A231,bd_lista!$A$3:$C$590,3,FALSE)</f>
        <v>Autoridad de Regulación y Fiscalización de Telecomunicaciones y Transportes</v>
      </c>
      <c r="D231" s="386"/>
      <c r="E231" s="333" t="s">
        <v>1305</v>
      </c>
      <c r="F231" s="245">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429516246.78999996</v>
      </c>
      <c r="G231" s="245">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45">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5">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5">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5">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5">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5">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5">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5">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5">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5">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5">
        <f t="shared" ca="1" si="9"/>
        <v>429516246.78999996</v>
      </c>
      <c r="S231" s="245">
        <f ca="1">+R230+R231</f>
        <v>429516246.78999996</v>
      </c>
      <c r="T231" s="245">
        <f ca="1">+S231</f>
        <v>429516246.78999996</v>
      </c>
      <c r="U231" s="244">
        <f t="shared" si="10"/>
        <v>2</v>
      </c>
      <c r="V231" s="333" t="str">
        <f>+VLOOKUP(A231,bd_lista!$A$3:$E$590,5,FALSE)</f>
        <v>Instituciones Descentralizadas</v>
      </c>
      <c r="W231" s="384"/>
      <c r="X231" s="242">
        <f>+VLOOKUP(A231,[3]Sheet1!$A$13:$D$744,4,FALSE)</f>
        <v>81</v>
      </c>
      <c r="Y231" s="242" t="str">
        <f>+VLOOKUP(X231,bd_lista!$A$3:$C$590,3,FALSE)</f>
        <v>Ministerio de Obras Públicas, Servicios y Vivienda</v>
      </c>
      <c r="Z231" s="292"/>
      <c r="AA231" s="293"/>
    </row>
    <row r="232" spans="1:27" customFormat="1" ht="15" hidden="1" customHeight="1">
      <c r="A232" s="251">
        <v>311</v>
      </c>
      <c r="B232" s="388">
        <f>+A232</f>
        <v>311</v>
      </c>
      <c r="C232" s="247" t="str">
        <f>+VLOOKUP(A232,bd_lista!$A$3:$C$590,3,FALSE)</f>
        <v>Autoridad de Fisc y Ctrol Soc de Agua Potable Saneam.Básico</v>
      </c>
      <c r="D232" s="385" t="str">
        <f>+C232</f>
        <v>Autoridad de Fisc y Ctrol Soc de Agua Potable Saneam.Básico</v>
      </c>
      <c r="E232" s="247" t="s">
        <v>1304</v>
      </c>
      <c r="F232" s="243">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3">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3">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3">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3">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3">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3">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3">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3">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3">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3">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3">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3">
        <f t="shared" ca="1" si="9"/>
        <v>0</v>
      </c>
      <c r="S232" s="243"/>
      <c r="T232" s="243">
        <f ca="1">+T233</f>
        <v>0</v>
      </c>
      <c r="U232" s="242">
        <f t="shared" si="10"/>
        <v>1</v>
      </c>
      <c r="V232" s="333" t="str">
        <f>+VLOOKUP(A232,bd_lista!$A$3:$E$590,5,FALSE)</f>
        <v>Instituciones Descentralizadas</v>
      </c>
      <c r="W232" s="383" t="str">
        <f>+V232</f>
        <v>Instituciones Descentralizadas</v>
      </c>
      <c r="X232" s="242">
        <f>+VLOOKUP(A232,[3]Sheet1!$A$13:$D$744,4,FALSE)</f>
        <v>86</v>
      </c>
      <c r="Y232" s="242" t="str">
        <f>+VLOOKUP(X232,bd_lista!$A$3:$C$590,3,FALSE)</f>
        <v>Ministerio de Medio Ambiente y Agua</v>
      </c>
      <c r="Z232" s="294">
        <f>+X232</f>
        <v>86</v>
      </c>
      <c r="AA232" s="295" t="str">
        <f>+Y232</f>
        <v>Ministerio de Medio Ambiente y Agua</v>
      </c>
    </row>
    <row r="233" spans="1:27" customFormat="1" ht="15" hidden="1" customHeight="1">
      <c r="A233" s="32">
        <v>311</v>
      </c>
      <c r="B233" s="389"/>
      <c r="C233" s="333" t="str">
        <f>+VLOOKUP(A233,bd_lista!$A$3:$C$590,3,FALSE)</f>
        <v>Autoridad de Fisc y Ctrol Soc de Agua Potable Saneam.Básico</v>
      </c>
      <c r="D233" s="386"/>
      <c r="E233" s="333" t="s">
        <v>1305</v>
      </c>
      <c r="F233" s="245">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5">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5">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5">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5">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5">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5">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5">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5">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5">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5">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5">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5">
        <f t="shared" ca="1" si="9"/>
        <v>0</v>
      </c>
      <c r="S233" s="245">
        <f ca="1">+R232+R233</f>
        <v>0</v>
      </c>
      <c r="T233" s="245">
        <f ca="1">+S233</f>
        <v>0</v>
      </c>
      <c r="U233" s="244">
        <f t="shared" si="10"/>
        <v>2</v>
      </c>
      <c r="V233" s="333" t="str">
        <f>+VLOOKUP(A233,bd_lista!$A$3:$E$590,5,FALSE)</f>
        <v>Instituciones Descentralizadas</v>
      </c>
      <c r="W233" s="384"/>
      <c r="X233" s="242">
        <f>+VLOOKUP(A233,[3]Sheet1!$A$13:$D$744,4,FALSE)</f>
        <v>86</v>
      </c>
      <c r="Y233" s="242" t="str">
        <f>+VLOOKUP(X233,bd_lista!$A$3:$C$590,3,FALSE)</f>
        <v>Ministerio de Medio Ambiente y Agua</v>
      </c>
      <c r="Z233" s="292"/>
      <c r="AA233" s="293"/>
    </row>
    <row r="234" spans="1:27" ht="16.5" customHeight="1">
      <c r="A234" s="32">
        <v>312</v>
      </c>
      <c r="B234" s="388">
        <f>+A234</f>
        <v>312</v>
      </c>
      <c r="C234" s="247" t="str">
        <f>+VLOOKUP(A234,bd_lista!$A$3:$C$590,3,FALSE)</f>
        <v>Autoridad de Fiscalizac. y Control Soc de Bosques y Tierras</v>
      </c>
      <c r="D234" s="385" t="str">
        <f>+C234</f>
        <v>Autoridad de Fiscalizac. y Control Soc de Bosques y Tierras</v>
      </c>
      <c r="E234" s="247" t="s">
        <v>1304</v>
      </c>
      <c r="F234" s="243">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3">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3">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3">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3">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3">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3">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3">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3">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3">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3">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3">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3">
        <f t="shared" ca="1" si="9"/>
        <v>0</v>
      </c>
      <c r="S234" s="243"/>
      <c r="T234" s="243">
        <f ca="1">+T235</f>
        <v>9087381.9400000013</v>
      </c>
      <c r="U234" s="242">
        <f t="shared" si="10"/>
        <v>1</v>
      </c>
      <c r="V234" s="333" t="str">
        <f>+VLOOKUP(A234,bd_lista!$A$3:$E$590,5,FALSE)</f>
        <v>Instituciones Descentralizadas</v>
      </c>
      <c r="W234" s="383" t="str">
        <f>+V234</f>
        <v>Instituciones Descentralizadas</v>
      </c>
      <c r="X234" s="242">
        <f>+VLOOKUP(A234,[3]Sheet1!$A$13:$D$744,4,FALSE)</f>
        <v>86</v>
      </c>
      <c r="Y234" s="242" t="str">
        <f>+VLOOKUP(X234,bd_lista!$A$3:$C$590,3,FALSE)</f>
        <v>Ministerio de Medio Ambiente y Agua</v>
      </c>
      <c r="Z234" s="294">
        <f>+X234</f>
        <v>86</v>
      </c>
      <c r="AA234" s="319" t="str">
        <f>+Y234</f>
        <v>Ministerio de Medio Ambiente y Agua</v>
      </c>
    </row>
    <row r="235" spans="1:27" ht="15" customHeight="1">
      <c r="A235" s="32">
        <v>312</v>
      </c>
      <c r="B235" s="389"/>
      <c r="C235" s="333" t="str">
        <f>+VLOOKUP(A235,bd_lista!$A$3:$C$590,3,FALSE)</f>
        <v>Autoridad de Fiscalizac. y Control Soc de Bosques y Tierras</v>
      </c>
      <c r="D235" s="386"/>
      <c r="E235" s="333" t="s">
        <v>1305</v>
      </c>
      <c r="F235" s="245">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9087381.9400000013</v>
      </c>
      <c r="G235" s="245">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5">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5">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5">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5">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5">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5">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5">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5">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5">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5">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5">
        <f t="shared" ca="1" si="9"/>
        <v>9087381.9400000013</v>
      </c>
      <c r="S235" s="245">
        <f ca="1">+R234+R235</f>
        <v>9087381.9400000013</v>
      </c>
      <c r="T235" s="245">
        <f ca="1">+S235</f>
        <v>9087381.9400000013</v>
      </c>
      <c r="U235" s="244">
        <f t="shared" si="10"/>
        <v>2</v>
      </c>
      <c r="V235" s="333" t="str">
        <f>+VLOOKUP(A235,bd_lista!$A$3:$E$590,5,FALSE)</f>
        <v>Instituciones Descentralizadas</v>
      </c>
      <c r="W235" s="384"/>
      <c r="X235" s="242">
        <f>+VLOOKUP(A235,[3]Sheet1!$A$13:$D$744,4,FALSE)</f>
        <v>86</v>
      </c>
      <c r="Y235" s="242" t="str">
        <f>+VLOOKUP(X235,bd_lista!$A$3:$C$590,3,FALSE)</f>
        <v>Ministerio de Medio Ambiente y Agua</v>
      </c>
      <c r="Z235" s="292"/>
      <c r="AA235" s="321"/>
    </row>
    <row r="236" spans="1:27" ht="15" hidden="1" customHeight="1">
      <c r="A236" s="251">
        <v>313</v>
      </c>
      <c r="B236" s="388">
        <f>+A236</f>
        <v>313</v>
      </c>
      <c r="C236" s="247" t="str">
        <f>+VLOOKUP(A236,bd_lista!$A$3:$C$590,3,FALSE)</f>
        <v>Autoridad de Fiscalización y Control de Pensiones y Seguros - APS</v>
      </c>
      <c r="D236" s="385" t="str">
        <f>+C236</f>
        <v>Autoridad de Fiscalización y Control de Pensiones y Seguros - APS</v>
      </c>
      <c r="E236" s="247" t="s">
        <v>1304</v>
      </c>
      <c r="F236" s="243">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3">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3">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3">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3">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3">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3">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3">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3">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3">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3">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3">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3">
        <f t="shared" ca="1" si="9"/>
        <v>0</v>
      </c>
      <c r="S236" s="243"/>
      <c r="T236" s="243">
        <f ca="1">+T237</f>
        <v>0</v>
      </c>
      <c r="U236" s="242">
        <f t="shared" si="10"/>
        <v>1</v>
      </c>
      <c r="V236" s="333" t="str">
        <f>+VLOOKUP(A236,bd_lista!$A$3:$E$590,5,FALSE)</f>
        <v>Instituciones Descentralizadas</v>
      </c>
      <c r="W236" s="383" t="str">
        <f>+V236</f>
        <v>Instituciones Descentralizadas</v>
      </c>
      <c r="X236" s="242">
        <f>+VLOOKUP(A236,[3]Sheet1!$A$13:$D$744,4,FALSE)</f>
        <v>35</v>
      </c>
      <c r="Y236" s="242" t="str">
        <f>+VLOOKUP(X236,bd_lista!$A$3:$C$590,3,FALSE)</f>
        <v>Ministerio de Economía y Finanzas Públicas</v>
      </c>
      <c r="Z236" s="294">
        <f>+X236</f>
        <v>35</v>
      </c>
      <c r="AA236" s="295" t="str">
        <f>+Y236</f>
        <v>Ministerio de Economía y Finanzas Públicas</v>
      </c>
    </row>
    <row r="237" spans="1:27" ht="15" hidden="1" customHeight="1">
      <c r="A237" s="32">
        <v>313</v>
      </c>
      <c r="B237" s="389"/>
      <c r="C237" s="333" t="str">
        <f>+VLOOKUP(A237,bd_lista!$A$3:$C$590,3,FALSE)</f>
        <v>Autoridad de Fiscalización y Control de Pensiones y Seguros - APS</v>
      </c>
      <c r="D237" s="386"/>
      <c r="E237" s="333" t="s">
        <v>1305</v>
      </c>
      <c r="F237" s="245">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5">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5">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5">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5">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5">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5">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5">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5">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5">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5">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5">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5">
        <f t="shared" ca="1" si="9"/>
        <v>0</v>
      </c>
      <c r="S237" s="245">
        <f ca="1">+R236+R237</f>
        <v>0</v>
      </c>
      <c r="T237" s="245">
        <f ca="1">+S237</f>
        <v>0</v>
      </c>
      <c r="U237" s="244">
        <f t="shared" si="10"/>
        <v>2</v>
      </c>
      <c r="V237" s="333" t="str">
        <f>+VLOOKUP(A237,bd_lista!$A$3:$E$590,5,FALSE)</f>
        <v>Instituciones Descentralizadas</v>
      </c>
      <c r="W237" s="384"/>
      <c r="X237" s="242">
        <f>+VLOOKUP(A237,[3]Sheet1!$A$13:$D$744,4,FALSE)</f>
        <v>35</v>
      </c>
      <c r="Y237" s="242" t="str">
        <f>+VLOOKUP(X237,bd_lista!$A$3:$C$590,3,FALSE)</f>
        <v>Ministerio de Economía y Finanzas Públicas</v>
      </c>
      <c r="Z237" s="292"/>
      <c r="AA237" s="293"/>
    </row>
    <row r="238" spans="1:27" ht="15" hidden="1" customHeight="1">
      <c r="A238" s="251">
        <v>314</v>
      </c>
      <c r="B238" s="388">
        <f>+A238</f>
        <v>314</v>
      </c>
      <c r="C238" s="247" t="str">
        <f>+VLOOKUP(A238,bd_lista!$A$3:$C$590,3,FALSE)</f>
        <v>Autoridad de Fiscalización de Electricidad y Tecnología Nuclear</v>
      </c>
      <c r="D238" s="385" t="str">
        <f>+C238</f>
        <v>Autoridad de Fiscalización de Electricidad y Tecnología Nuclear</v>
      </c>
      <c r="E238" s="247" t="s">
        <v>1304</v>
      </c>
      <c r="F238" s="243">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3">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3">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3">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3">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3">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3">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3">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3">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3">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3">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3">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3">
        <f t="shared" ca="1" si="9"/>
        <v>0</v>
      </c>
      <c r="S238" s="243"/>
      <c r="T238" s="243">
        <f ca="1">+T239</f>
        <v>0</v>
      </c>
      <c r="U238" s="242">
        <f t="shared" si="10"/>
        <v>1</v>
      </c>
      <c r="V238" s="333" t="str">
        <f>+VLOOKUP(A238,bd_lista!$A$3:$E$590,5,FALSE)</f>
        <v>Instituciones Descentralizadas</v>
      </c>
      <c r="W238" s="383" t="str">
        <f>+V238</f>
        <v>Instituciones Descentralizadas</v>
      </c>
      <c r="X238" s="242">
        <v>78</v>
      </c>
      <c r="Y238" s="242" t="str">
        <f>+VLOOKUP(X238,bd_lista!$A$3:$C$590,3,FALSE)</f>
        <v>Ministerio de Hidrocarburos y Energías</v>
      </c>
      <c r="Z238" s="294">
        <f>+X238</f>
        <v>78</v>
      </c>
      <c r="AA238" s="295" t="str">
        <f>+Y238</f>
        <v>Ministerio de Hidrocarburos y Energías</v>
      </c>
    </row>
    <row r="239" spans="1:27" ht="15" hidden="1" customHeight="1">
      <c r="A239" s="32">
        <v>314</v>
      </c>
      <c r="B239" s="389"/>
      <c r="C239" s="333" t="str">
        <f>+VLOOKUP(A239,bd_lista!$A$3:$C$590,3,FALSE)</f>
        <v>Autoridad de Fiscalización de Electricidad y Tecnología Nuclear</v>
      </c>
      <c r="D239" s="386"/>
      <c r="E239" s="333" t="s">
        <v>1305</v>
      </c>
      <c r="F239" s="245">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5">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5">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5">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5">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5">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5">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5">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5">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5">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5">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5">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5">
        <f t="shared" ca="1" si="9"/>
        <v>0</v>
      </c>
      <c r="S239" s="245">
        <f ca="1">+R238+R239</f>
        <v>0</v>
      </c>
      <c r="T239" s="245">
        <f ca="1">+S239</f>
        <v>0</v>
      </c>
      <c r="U239" s="244">
        <f t="shared" si="10"/>
        <v>2</v>
      </c>
      <c r="V239" s="333" t="str">
        <f>+VLOOKUP(A239,bd_lista!$A$3:$E$590,5,FALSE)</f>
        <v>Instituciones Descentralizadas</v>
      </c>
      <c r="W239" s="384"/>
      <c r="X239" s="242">
        <v>78</v>
      </c>
      <c r="Y239" s="242" t="str">
        <f>+VLOOKUP(X239,bd_lista!$A$3:$C$590,3,FALSE)</f>
        <v>Ministerio de Hidrocarburos y Energías</v>
      </c>
      <c r="Z239" s="292"/>
      <c r="AA239" s="293"/>
    </row>
    <row r="240" spans="1:27" customFormat="1" ht="15" hidden="1" customHeight="1">
      <c r="A240" s="251">
        <v>315</v>
      </c>
      <c r="B240" s="388">
        <f>+A240</f>
        <v>315</v>
      </c>
      <c r="C240" s="247" t="str">
        <f>+VLOOKUP(A240,bd_lista!$A$3:$C$590,3,FALSE)</f>
        <v>Autoridad de Fiscalización de Empresas</v>
      </c>
      <c r="D240" s="385" t="str">
        <f>+C240</f>
        <v>Autoridad de Fiscalización de Empresas</v>
      </c>
      <c r="E240" s="247" t="s">
        <v>1304</v>
      </c>
      <c r="F240" s="243">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3">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3">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3">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3">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3">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3">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3">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3">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3">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3">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3">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3">
        <f t="shared" ca="1" si="9"/>
        <v>0</v>
      </c>
      <c r="S240" s="243"/>
      <c r="T240" s="243">
        <f ca="1">+T241</f>
        <v>0</v>
      </c>
      <c r="U240" s="242">
        <f t="shared" si="10"/>
        <v>1</v>
      </c>
      <c r="V240" s="333" t="str">
        <f>+VLOOKUP(A240,bd_lista!$A$3:$E$590,5,FALSE)</f>
        <v>Instituciones Descentralizadas</v>
      </c>
      <c r="W240" s="383" t="str">
        <f>+V240</f>
        <v>Instituciones Descentralizadas</v>
      </c>
      <c r="X240" s="242">
        <f>+VLOOKUP(A240,[3]Sheet1!$A$13:$D$744,4,FALSE)</f>
        <v>41</v>
      </c>
      <c r="Y240" s="242" t="str">
        <f>+VLOOKUP(X240,bd_lista!$A$3:$C$590,3,FALSE)</f>
        <v>Ministerio de Desarrollo Productivo y Economía Plural</v>
      </c>
      <c r="Z240" s="294">
        <f>+X240</f>
        <v>41</v>
      </c>
      <c r="AA240" s="295" t="str">
        <f>+Y240</f>
        <v>Ministerio de Desarrollo Productivo y Economía Plural</v>
      </c>
    </row>
    <row r="241" spans="1:27" customFormat="1" ht="15" hidden="1" customHeight="1">
      <c r="A241" s="32">
        <v>315</v>
      </c>
      <c r="B241" s="389"/>
      <c r="C241" s="333" t="str">
        <f>+VLOOKUP(A241,bd_lista!$A$3:$C$590,3,FALSE)</f>
        <v>Autoridad de Fiscalización de Empresas</v>
      </c>
      <c r="D241" s="386"/>
      <c r="E241" s="333" t="s">
        <v>1305</v>
      </c>
      <c r="F241" s="245">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5">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5">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5">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5">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5">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5">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5">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5">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5">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5">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5">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5">
        <f t="shared" ca="1" si="9"/>
        <v>0</v>
      </c>
      <c r="S241" s="245">
        <f ca="1">+R240+R241</f>
        <v>0</v>
      </c>
      <c r="T241" s="245">
        <f ca="1">+S241</f>
        <v>0</v>
      </c>
      <c r="U241" s="244">
        <f t="shared" si="10"/>
        <v>2</v>
      </c>
      <c r="V241" s="333" t="str">
        <f>+VLOOKUP(A241,bd_lista!$A$3:$E$590,5,FALSE)</f>
        <v>Instituciones Descentralizadas</v>
      </c>
      <c r="W241" s="384"/>
      <c r="X241" s="242">
        <f>+VLOOKUP(A241,[3]Sheet1!$A$13:$D$744,4,FALSE)</f>
        <v>41</v>
      </c>
      <c r="Y241" s="242" t="str">
        <f>+VLOOKUP(X241,bd_lista!$A$3:$C$590,3,FALSE)</f>
        <v>Ministerio de Desarrollo Productivo y Economía Plural</v>
      </c>
      <c r="Z241" s="292"/>
      <c r="AA241" s="293"/>
    </row>
    <row r="242" spans="1:27" ht="15" customHeight="1">
      <c r="A242" s="32">
        <v>324</v>
      </c>
      <c r="B242" s="388">
        <f>+A242</f>
        <v>324</v>
      </c>
      <c r="C242" s="247" t="str">
        <f>+VLOOKUP(A242,bd_lista!$A$3:$C$590,3,FALSE)</f>
        <v>Escuela Boliviana Intercultural de Música</v>
      </c>
      <c r="D242" s="385" t="str">
        <f>+C242</f>
        <v>Escuela Boliviana Intercultural de Música</v>
      </c>
      <c r="E242" s="247" t="s">
        <v>1304</v>
      </c>
      <c r="F242" s="243">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3">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3">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3">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3">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3">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3">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3">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3">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3">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3">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3">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3">
        <f t="shared" ca="1" si="9"/>
        <v>0</v>
      </c>
      <c r="S242" s="243"/>
      <c r="T242" s="243">
        <f ca="1">+T243</f>
        <v>34385</v>
      </c>
      <c r="U242" s="242">
        <f t="shared" si="10"/>
        <v>1</v>
      </c>
      <c r="V242" s="333" t="str">
        <f>+VLOOKUP(A242,bd_lista!$A$3:$E$590,5,FALSE)</f>
        <v>Instituciones Descentralizadas</v>
      </c>
      <c r="W242" s="383" t="str">
        <f>+V242</f>
        <v>Instituciones Descentralizadas</v>
      </c>
      <c r="X242" s="242">
        <f>+VLOOKUP(A242,[3]Sheet1!$A$13:$D$744,4,FALSE)</f>
        <v>16</v>
      </c>
      <c r="Y242" s="242" t="str">
        <f>+VLOOKUP(X242,bd_lista!$A$3:$C$590,3,FALSE)</f>
        <v>Ministerio de Educación</v>
      </c>
      <c r="Z242" s="294">
        <f>+X242</f>
        <v>16</v>
      </c>
      <c r="AA242" s="295" t="str">
        <f>+Y242</f>
        <v>Ministerio de Educación</v>
      </c>
    </row>
    <row r="243" spans="1:27" ht="15" customHeight="1">
      <c r="A243" s="32">
        <v>324</v>
      </c>
      <c r="B243" s="389"/>
      <c r="C243" s="333" t="str">
        <f>+VLOOKUP(A243,bd_lista!$A$3:$C$590,3,FALSE)</f>
        <v>Escuela Boliviana Intercultural de Música</v>
      </c>
      <c r="D243" s="386"/>
      <c r="E243" s="333" t="s">
        <v>1305</v>
      </c>
      <c r="F243" s="245">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34385</v>
      </c>
      <c r="G243" s="245">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5">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5">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5">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5">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5">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5">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5">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5">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5">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5">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5">
        <f t="shared" ca="1" si="9"/>
        <v>34385</v>
      </c>
      <c r="S243" s="245">
        <f ca="1">+R242+R243</f>
        <v>34385</v>
      </c>
      <c r="T243" s="245">
        <f ca="1">+S243</f>
        <v>34385</v>
      </c>
      <c r="U243" s="244">
        <f t="shared" si="10"/>
        <v>2</v>
      </c>
      <c r="V243" s="333" t="str">
        <f>+VLOOKUP(A243,bd_lista!$A$3:$E$590,5,FALSE)</f>
        <v>Instituciones Descentralizadas</v>
      </c>
      <c r="W243" s="384"/>
      <c r="X243" s="242">
        <f>+VLOOKUP(A243,[3]Sheet1!$A$13:$D$744,4,FALSE)</f>
        <v>16</v>
      </c>
      <c r="Y243" s="242" t="str">
        <f>+VLOOKUP(X243,bd_lista!$A$3:$C$590,3,FALSE)</f>
        <v>Ministerio de Educación</v>
      </c>
      <c r="Z243" s="292"/>
      <c r="AA243" s="293"/>
    </row>
    <row r="244" spans="1:27" ht="15" customHeight="1">
      <c r="A244" s="251">
        <v>340</v>
      </c>
      <c r="B244" s="388">
        <f>+A244</f>
        <v>340</v>
      </c>
      <c r="C244" s="247" t="str">
        <f>+VLOOKUP(A244,bd_lista!$A$3:$C$590,3,FALSE)</f>
        <v>Servicio General de Identificación Personal</v>
      </c>
      <c r="D244" s="385" t="str">
        <f>+C244</f>
        <v>Servicio General de Identificación Personal</v>
      </c>
      <c r="E244" s="247" t="s">
        <v>1304</v>
      </c>
      <c r="F244" s="243">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480</v>
      </c>
      <c r="G244" s="243">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3">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3">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3">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3">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3">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3">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3">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3">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3">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68">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3">
        <f t="shared" ca="1" si="9"/>
        <v>480</v>
      </c>
      <c r="S244" s="243"/>
      <c r="T244" s="243">
        <f ca="1">+T245</f>
        <v>375103.64</v>
      </c>
      <c r="U244" s="242">
        <f t="shared" si="10"/>
        <v>1</v>
      </c>
      <c r="V244" s="333" t="str">
        <f>+VLOOKUP(A244,bd_lista!$A$3:$E$590,5,FALSE)</f>
        <v>Instituciones Descentralizadas</v>
      </c>
      <c r="W244" s="383" t="str">
        <f>+V244</f>
        <v>Instituciones Descentralizadas</v>
      </c>
      <c r="X244" s="242">
        <f>+VLOOKUP(A244,[3]Sheet1!$A$13:$D$744,4,FALSE)</f>
        <v>15</v>
      </c>
      <c r="Y244" s="242" t="str">
        <f>+VLOOKUP(X244,bd_lista!$A$3:$C$590,3,FALSE)</f>
        <v>Ministerio de Gobierno</v>
      </c>
      <c r="Z244" s="294">
        <f>+X244</f>
        <v>15</v>
      </c>
      <c r="AA244" s="319" t="str">
        <f>+Y244</f>
        <v>Ministerio de Gobierno</v>
      </c>
    </row>
    <row r="245" spans="1:27" ht="15" customHeight="1">
      <c r="A245" s="32">
        <v>340</v>
      </c>
      <c r="B245" s="389"/>
      <c r="C245" s="333" t="str">
        <f>+VLOOKUP(A245,bd_lista!$A$3:$C$590,3,FALSE)</f>
        <v>Servicio General de Identificación Personal</v>
      </c>
      <c r="D245" s="386"/>
      <c r="E245" s="333" t="s">
        <v>1305</v>
      </c>
      <c r="F245" s="245">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374623.64</v>
      </c>
      <c r="G245" s="245">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5">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5">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45">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5">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5">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5">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5">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5">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5">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5">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5">
        <f t="shared" ca="1" si="9"/>
        <v>374623.64</v>
      </c>
      <c r="S245" s="245">
        <f ca="1">+R244+R245</f>
        <v>375103.64</v>
      </c>
      <c r="T245" s="245">
        <f ca="1">+S245</f>
        <v>375103.64</v>
      </c>
      <c r="U245" s="244">
        <f t="shared" si="10"/>
        <v>2</v>
      </c>
      <c r="V245" s="333" t="str">
        <f>+VLOOKUP(A245,bd_lista!$A$3:$E$590,5,FALSE)</f>
        <v>Instituciones Descentralizadas</v>
      </c>
      <c r="W245" s="384"/>
      <c r="X245" s="242">
        <f>+VLOOKUP(A245,[3]Sheet1!$A$13:$D$744,4,FALSE)</f>
        <v>15</v>
      </c>
      <c r="Y245" s="242" t="str">
        <f>+VLOOKUP(X245,bd_lista!$A$3:$C$590,3,FALSE)</f>
        <v>Ministerio de Gobierno</v>
      </c>
      <c r="Z245" s="292"/>
      <c r="AA245" s="321"/>
    </row>
    <row r="246" spans="1:27" customFormat="1" ht="15" customHeight="1">
      <c r="A246" s="251">
        <v>342</v>
      </c>
      <c r="B246" s="388">
        <f>+A246</f>
        <v>342</v>
      </c>
      <c r="C246" s="247" t="str">
        <f>+VLOOKUP(A246,bd_lista!$A$3:$C$590,3,FALSE)</f>
        <v>Agencia Estatal de Vivienda</v>
      </c>
      <c r="D246" s="385" t="str">
        <f>+C246</f>
        <v>Agencia Estatal de Vivienda</v>
      </c>
      <c r="E246" s="247" t="s">
        <v>1304</v>
      </c>
      <c r="F246" s="243">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3">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3">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3">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3">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3">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3">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3">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3">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3">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3">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3">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3">
        <f t="shared" ca="1" si="9"/>
        <v>0</v>
      </c>
      <c r="S246" s="243"/>
      <c r="T246" s="243">
        <f ca="1">+T247</f>
        <v>6235125.7700000005</v>
      </c>
      <c r="U246" s="242">
        <f t="shared" si="10"/>
        <v>1</v>
      </c>
      <c r="V246" s="333" t="str">
        <f>+VLOOKUP(A246,bd_lista!$A$3:$E$590,5,FALSE)</f>
        <v>Instituciones Descentralizadas</v>
      </c>
      <c r="W246" s="383" t="str">
        <f>+V246</f>
        <v>Instituciones Descentralizadas</v>
      </c>
      <c r="X246" s="242">
        <f>+VLOOKUP(A246,[3]Sheet1!$A$13:$D$744,4,FALSE)</f>
        <v>81</v>
      </c>
      <c r="Y246" s="242" t="str">
        <f>+VLOOKUP(X246,bd_lista!$A$3:$C$590,3,FALSE)</f>
        <v>Ministerio de Obras Públicas, Servicios y Vivienda</v>
      </c>
      <c r="Z246" s="294">
        <f>+X246</f>
        <v>81</v>
      </c>
      <c r="AA246" s="295" t="str">
        <f>+Y246</f>
        <v>Ministerio de Obras Públicas, Servicios y Vivienda</v>
      </c>
    </row>
    <row r="247" spans="1:27" customFormat="1" ht="15" customHeight="1">
      <c r="A247" s="32">
        <v>342</v>
      </c>
      <c r="B247" s="389"/>
      <c r="C247" s="333" t="str">
        <f>+VLOOKUP(A247,bd_lista!$A$3:$C$590,3,FALSE)</f>
        <v>Agencia Estatal de Vivienda</v>
      </c>
      <c r="D247" s="386"/>
      <c r="E247" s="333" t="s">
        <v>1305</v>
      </c>
      <c r="F247" s="245">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6235125.7700000005</v>
      </c>
      <c r="G247" s="245">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45">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5">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45">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5">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5">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5">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5">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5">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5">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5">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5">
        <f t="shared" ca="1" si="9"/>
        <v>6235125.7700000005</v>
      </c>
      <c r="S247" s="245">
        <f ca="1">+R246+R247</f>
        <v>6235125.7700000005</v>
      </c>
      <c r="T247" s="245">
        <f ca="1">+S247</f>
        <v>6235125.7700000005</v>
      </c>
      <c r="U247" s="244">
        <f t="shared" si="10"/>
        <v>2</v>
      </c>
      <c r="V247" s="333" t="str">
        <f>+VLOOKUP(A247,bd_lista!$A$3:$E$590,5,FALSE)</f>
        <v>Instituciones Descentralizadas</v>
      </c>
      <c r="W247" s="384"/>
      <c r="X247" s="242">
        <f>+VLOOKUP(A247,[3]Sheet1!$A$13:$D$744,4,FALSE)</f>
        <v>81</v>
      </c>
      <c r="Y247" s="242" t="str">
        <f>+VLOOKUP(X247,bd_lista!$A$3:$C$590,3,FALSE)</f>
        <v>Ministerio de Obras Públicas, Servicios y Vivienda</v>
      </c>
      <c r="Z247" s="292"/>
      <c r="AA247" s="293"/>
    </row>
    <row r="248" spans="1:27" ht="15" customHeight="1">
      <c r="A248" s="32">
        <v>343</v>
      </c>
      <c r="B248" s="388">
        <f>+A248</f>
        <v>343</v>
      </c>
      <c r="C248" s="247" t="str">
        <f>+VLOOKUP(A248,bd_lista!$A$3:$C$590,3,FALSE)</f>
        <v>Escuela de Jueces del Estado</v>
      </c>
      <c r="D248" s="385" t="str">
        <f>+C248</f>
        <v>Escuela de Jueces del Estado</v>
      </c>
      <c r="E248" s="247" t="s">
        <v>1304</v>
      </c>
      <c r="F248" s="243">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3">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3">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3">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3">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3">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3">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3">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3">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3">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3">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3">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3">
        <f t="shared" ca="1" si="9"/>
        <v>0</v>
      </c>
      <c r="S248" s="243"/>
      <c r="T248" s="243">
        <f ca="1">+T249</f>
        <v>1154.2</v>
      </c>
      <c r="U248" s="242">
        <f t="shared" si="10"/>
        <v>1</v>
      </c>
      <c r="V248" s="333" t="str">
        <f>+VLOOKUP(A248,bd_lista!$A$3:$E$590,5,FALSE)</f>
        <v>Instituciones Descentralizadas</v>
      </c>
      <c r="W248" s="383" t="str">
        <f>+V248</f>
        <v>Instituciones Descentralizadas</v>
      </c>
      <c r="X248" s="242">
        <f>+VLOOKUP(A248,[3]Sheet1!$A$13:$D$744,4,FALSE)</f>
        <v>660</v>
      </c>
      <c r="Y248" s="242" t="str">
        <f>+VLOOKUP(X248,bd_lista!$A$3:$C$590,3,FALSE)</f>
        <v>Órgano Judicial</v>
      </c>
      <c r="Z248" s="294">
        <f>+X248</f>
        <v>660</v>
      </c>
      <c r="AA248" s="319" t="str">
        <f>+Y248</f>
        <v>Órgano Judicial</v>
      </c>
    </row>
    <row r="249" spans="1:27" ht="15" customHeight="1">
      <c r="A249" s="32">
        <v>343</v>
      </c>
      <c r="B249" s="389"/>
      <c r="C249" s="333" t="str">
        <f>+VLOOKUP(A249,bd_lista!$A$3:$C$590,3,FALSE)</f>
        <v>Escuela de Jueces del Estado</v>
      </c>
      <c r="D249" s="386"/>
      <c r="E249" s="333" t="s">
        <v>1305</v>
      </c>
      <c r="F249" s="245">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1154.2</v>
      </c>
      <c r="G249" s="245">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5">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5">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5">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5">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5">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5">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5">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5">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5">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5">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5">
        <f t="shared" ca="1" si="9"/>
        <v>1154.2</v>
      </c>
      <c r="S249" s="245">
        <f ca="1">+R248+R249</f>
        <v>1154.2</v>
      </c>
      <c r="T249" s="245">
        <f ca="1">+S249</f>
        <v>1154.2</v>
      </c>
      <c r="U249" s="244">
        <f t="shared" si="10"/>
        <v>2</v>
      </c>
      <c r="V249" s="333" t="str">
        <f>+VLOOKUP(A249,bd_lista!$A$3:$E$590,5,FALSE)</f>
        <v>Instituciones Descentralizadas</v>
      </c>
      <c r="W249" s="384"/>
      <c r="X249" s="242">
        <f>+VLOOKUP(A249,[3]Sheet1!$A$13:$D$744,4,FALSE)</f>
        <v>660</v>
      </c>
      <c r="Y249" s="242" t="str">
        <f>+VLOOKUP(X249,bd_lista!$A$3:$C$590,3,FALSE)</f>
        <v>Órgano Judicial</v>
      </c>
      <c r="Z249" s="292"/>
      <c r="AA249" s="321"/>
    </row>
    <row r="250" spans="1:27" ht="15" hidden="1" customHeight="1">
      <c r="A250" s="251">
        <v>344</v>
      </c>
      <c r="B250" s="388">
        <f>+A250</f>
        <v>344</v>
      </c>
      <c r="C250" s="247" t="str">
        <f>+VLOOKUP(A250,bd_lista!$A$3:$C$590,3,FALSE)</f>
        <v>Instituto Plurinacional de Estudio de Lenguas y Culturas</v>
      </c>
      <c r="D250" s="385" t="str">
        <f>+C250</f>
        <v>Instituto Plurinacional de Estudio de Lenguas y Culturas</v>
      </c>
      <c r="E250" s="247" t="s">
        <v>1304</v>
      </c>
      <c r="F250" s="243">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3">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3">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3">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3">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3">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3">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3">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3">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3">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3">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3">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3">
        <f t="shared" ca="1" si="9"/>
        <v>0</v>
      </c>
      <c r="S250" s="243"/>
      <c r="T250" s="243">
        <f ca="1">+T251</f>
        <v>0</v>
      </c>
      <c r="U250" s="242">
        <f t="shared" si="10"/>
        <v>1</v>
      </c>
      <c r="V250" s="333" t="str">
        <f>+VLOOKUP(A250,bd_lista!$A$3:$E$590,5,FALSE)</f>
        <v>Instituciones Descentralizadas</v>
      </c>
      <c r="W250" s="383" t="str">
        <f>+V250</f>
        <v>Instituciones Descentralizadas</v>
      </c>
      <c r="X250" s="242">
        <v>78</v>
      </c>
      <c r="Y250" s="242" t="str">
        <f>+VLOOKUP(X250,bd_lista!$A$3:$C$590,3,FALSE)</f>
        <v>Ministerio de Hidrocarburos y Energías</v>
      </c>
      <c r="Z250" s="294">
        <f>+X250</f>
        <v>78</v>
      </c>
      <c r="AA250" s="319" t="str">
        <f>+Y250</f>
        <v>Ministerio de Hidrocarburos y Energías</v>
      </c>
    </row>
    <row r="251" spans="1:27" ht="15" hidden="1" customHeight="1">
      <c r="A251" s="32">
        <v>344</v>
      </c>
      <c r="B251" s="389"/>
      <c r="C251" s="333" t="str">
        <f>+VLOOKUP(A251,bd_lista!$A$3:$C$590,3,FALSE)</f>
        <v>Instituto Plurinacional de Estudio de Lenguas y Culturas</v>
      </c>
      <c r="D251" s="386"/>
      <c r="E251" s="333" t="s">
        <v>1305</v>
      </c>
      <c r="F251" s="245">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5">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5">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5">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5">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5">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5">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5">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5">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5">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5">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5">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5">
        <f t="shared" ca="1" si="9"/>
        <v>0</v>
      </c>
      <c r="S251" s="245">
        <f ca="1">+R250+R251</f>
        <v>0</v>
      </c>
      <c r="T251" s="245">
        <f ca="1">+S251</f>
        <v>0</v>
      </c>
      <c r="U251" s="244">
        <f t="shared" si="10"/>
        <v>2</v>
      </c>
      <c r="V251" s="333" t="str">
        <f>+VLOOKUP(A251,bd_lista!$A$3:$E$590,5,FALSE)</f>
        <v>Instituciones Descentralizadas</v>
      </c>
      <c r="W251" s="384"/>
      <c r="X251" s="242">
        <v>78</v>
      </c>
      <c r="Y251" s="242" t="str">
        <f>+VLOOKUP(X251,bd_lista!$A$3:$C$590,3,FALSE)</f>
        <v>Ministerio de Hidrocarburos y Energías</v>
      </c>
      <c r="Z251" s="292"/>
      <c r="AA251" s="321"/>
    </row>
    <row r="252" spans="1:27" customFormat="1" ht="15" hidden="1" customHeight="1">
      <c r="A252" s="251">
        <v>345</v>
      </c>
      <c r="B252" s="388">
        <f>+A252</f>
        <v>345</v>
      </c>
      <c r="C252" s="247" t="str">
        <f>+VLOOKUP(A252,bd_lista!$A$3:$C$590,3,FALSE)</f>
        <v>Mutual de Servicios al Policía</v>
      </c>
      <c r="D252" s="385" t="str">
        <f>+C252</f>
        <v>Mutual de Servicios al Policía</v>
      </c>
      <c r="E252" s="247" t="s">
        <v>1304</v>
      </c>
      <c r="F252" s="243">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3">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3">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3">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3">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3">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3">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3">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3">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3">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3">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3">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3">
        <f t="shared" ca="1" si="9"/>
        <v>0</v>
      </c>
      <c r="S252" s="243"/>
      <c r="T252" s="243">
        <f ca="1">+T253</f>
        <v>0</v>
      </c>
      <c r="U252" s="242">
        <f t="shared" si="10"/>
        <v>1</v>
      </c>
      <c r="V252" s="333" t="str">
        <f>+VLOOKUP(A252,bd_lista!$A$3:$E$590,5,FALSE)</f>
        <v>Instituciones Descentralizadas</v>
      </c>
      <c r="W252" s="383" t="str">
        <f>+V252</f>
        <v>Instituciones Descentralizadas</v>
      </c>
      <c r="X252" s="242">
        <f>+VLOOKUP(A252,[3]Sheet1!$A$13:$D$744,4,FALSE)</f>
        <v>15</v>
      </c>
      <c r="Y252" s="242" t="str">
        <f>+VLOOKUP(X252,bd_lista!$A$3:$C$590,3,FALSE)</f>
        <v>Ministerio de Gobierno</v>
      </c>
      <c r="Z252" s="294">
        <f>+X252</f>
        <v>15</v>
      </c>
      <c r="AA252" s="319" t="str">
        <f>+Y252</f>
        <v>Ministerio de Gobierno</v>
      </c>
    </row>
    <row r="253" spans="1:27" customFormat="1" ht="15" hidden="1" customHeight="1">
      <c r="A253" s="32">
        <v>345</v>
      </c>
      <c r="B253" s="389"/>
      <c r="C253" s="333" t="str">
        <f>+VLOOKUP(A253,bd_lista!$A$3:$C$590,3,FALSE)</f>
        <v>Mutual de Servicios al Policía</v>
      </c>
      <c r="D253" s="386"/>
      <c r="E253" s="333" t="s">
        <v>1305</v>
      </c>
      <c r="F253" s="245">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5">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5">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5">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5">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5">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5">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5">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5">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5">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5">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5">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5">
        <f t="shared" ca="1" si="9"/>
        <v>0</v>
      </c>
      <c r="S253" s="245">
        <f ca="1">+R252+R253</f>
        <v>0</v>
      </c>
      <c r="T253" s="245">
        <f ca="1">+S253</f>
        <v>0</v>
      </c>
      <c r="U253" s="244">
        <f t="shared" si="10"/>
        <v>2</v>
      </c>
      <c r="V253" s="333" t="str">
        <f>+VLOOKUP(A253,bd_lista!$A$3:$E$590,5,FALSE)</f>
        <v>Instituciones Descentralizadas</v>
      </c>
      <c r="W253" s="384"/>
      <c r="X253" s="242">
        <f>+VLOOKUP(A253,[3]Sheet1!$A$13:$D$744,4,FALSE)</f>
        <v>15</v>
      </c>
      <c r="Y253" s="242" t="str">
        <f>+VLOOKUP(X253,bd_lista!$A$3:$C$590,3,FALSE)</f>
        <v>Ministerio de Gobierno</v>
      </c>
      <c r="Z253" s="292"/>
      <c r="AA253" s="321"/>
    </row>
    <row r="254" spans="1:27" ht="15" hidden="1" customHeight="1">
      <c r="A254" s="32">
        <v>346</v>
      </c>
      <c r="B254" s="388">
        <f>+A254</f>
        <v>346</v>
      </c>
      <c r="C254" s="247" t="str">
        <f>+VLOOKUP(A254,bd_lista!$A$3:$C$590,3,FALSE)</f>
        <v>Unidad de Investigaciones Financieras</v>
      </c>
      <c r="D254" s="385" t="str">
        <f>+C254</f>
        <v>Unidad de Investigaciones Financieras</v>
      </c>
      <c r="E254" s="247" t="s">
        <v>1304</v>
      </c>
      <c r="F254" s="243">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3">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3">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3">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3">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3">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3">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3">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3">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3">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3">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3">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3">
        <f t="shared" ca="1" si="9"/>
        <v>0</v>
      </c>
      <c r="S254" s="243"/>
      <c r="T254" s="243">
        <f ca="1">+T255</f>
        <v>0</v>
      </c>
      <c r="U254" s="242">
        <f t="shared" si="10"/>
        <v>1</v>
      </c>
      <c r="V254" s="333" t="str">
        <f>+VLOOKUP(A254,bd_lista!$A$3:$E$590,5,FALSE)</f>
        <v>Instituciones Descentralizadas</v>
      </c>
      <c r="W254" s="383" t="str">
        <f>+V254</f>
        <v>Instituciones Descentralizadas</v>
      </c>
      <c r="X254" s="242">
        <f>+VLOOKUP(A254,[3]Sheet1!$A$13:$D$744,4,FALSE)</f>
        <v>35</v>
      </c>
      <c r="Y254" s="242" t="str">
        <f>+VLOOKUP(X254,bd_lista!$A$3:$C$590,3,FALSE)</f>
        <v>Ministerio de Economía y Finanzas Públicas</v>
      </c>
      <c r="Z254" s="294">
        <f>+X254</f>
        <v>35</v>
      </c>
      <c r="AA254" s="319" t="str">
        <f>+Y254</f>
        <v>Ministerio de Economía y Finanzas Públicas</v>
      </c>
    </row>
    <row r="255" spans="1:27" ht="15" hidden="1" customHeight="1">
      <c r="A255" s="32">
        <v>346</v>
      </c>
      <c r="B255" s="389"/>
      <c r="C255" s="333" t="str">
        <f>+VLOOKUP(A255,bd_lista!$A$3:$C$590,3,FALSE)</f>
        <v>Unidad de Investigaciones Financieras</v>
      </c>
      <c r="D255" s="386"/>
      <c r="E255" s="333" t="s">
        <v>1305</v>
      </c>
      <c r="F255" s="245">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5">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5">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5">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45">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5">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5">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5">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5">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5">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5">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5">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5">
        <f t="shared" ca="1" si="9"/>
        <v>0</v>
      </c>
      <c r="S255" s="245">
        <f ca="1">+R254+R255</f>
        <v>0</v>
      </c>
      <c r="T255" s="245">
        <f ca="1">+S255</f>
        <v>0</v>
      </c>
      <c r="U255" s="244">
        <f t="shared" si="10"/>
        <v>2</v>
      </c>
      <c r="V255" s="333" t="str">
        <f>+VLOOKUP(A255,bd_lista!$A$3:$E$590,5,FALSE)</f>
        <v>Instituciones Descentralizadas</v>
      </c>
      <c r="W255" s="384"/>
      <c r="X255" s="242">
        <f>+VLOOKUP(A255,[3]Sheet1!$A$13:$D$744,4,FALSE)</f>
        <v>35</v>
      </c>
      <c r="Y255" s="242" t="str">
        <f>+VLOOKUP(X255,bd_lista!$A$3:$C$590,3,FALSE)</f>
        <v>Ministerio de Economía y Finanzas Públicas</v>
      </c>
      <c r="Z255" s="292"/>
      <c r="AA255" s="321"/>
    </row>
    <row r="256" spans="1:27" ht="15" customHeight="1">
      <c r="A256" s="251">
        <v>347</v>
      </c>
      <c r="B256" s="388">
        <f>+A256</f>
        <v>347</v>
      </c>
      <c r="C256" s="247" t="str">
        <f>+VLOOKUP(A256,bd_lista!$A$3:$C$590,3,FALSE)</f>
        <v>Autoridad de Fiscalización y Control de Cooperativas</v>
      </c>
      <c r="D256" s="385" t="str">
        <f>+C256</f>
        <v>Autoridad de Fiscalización y Control de Cooperativas</v>
      </c>
      <c r="E256" s="247" t="s">
        <v>1304</v>
      </c>
      <c r="F256" s="243">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3">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3">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3">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3">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3">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3">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3">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3">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3">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3">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3">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3">
        <f t="shared" ca="1" si="9"/>
        <v>0</v>
      </c>
      <c r="S256" s="243"/>
      <c r="T256" s="243">
        <f ca="1">+T257</f>
        <v>740494.5</v>
      </c>
      <c r="U256" s="242">
        <f t="shared" si="10"/>
        <v>1</v>
      </c>
      <c r="V256" s="333" t="str">
        <f>+VLOOKUP(A256,bd_lista!$A$3:$E$590,5,FALSE)</f>
        <v>Instituciones Descentralizadas</v>
      </c>
      <c r="W256" s="383" t="str">
        <f>+V256</f>
        <v>Instituciones Descentralizadas</v>
      </c>
      <c r="X256" s="242">
        <f>+VLOOKUP(A256,[3]Sheet1!$A$13:$D$744,4,FALSE)</f>
        <v>70</v>
      </c>
      <c r="Y256" s="242" t="str">
        <f>+VLOOKUP(X256,bd_lista!$A$3:$C$590,3,FALSE)</f>
        <v>Ministerio de Trabajo, Empleo y Previsión Social</v>
      </c>
      <c r="Z256" s="294">
        <f>+X256</f>
        <v>70</v>
      </c>
      <c r="AA256" s="295" t="str">
        <f>+Y256</f>
        <v>Ministerio de Trabajo, Empleo y Previsión Social</v>
      </c>
    </row>
    <row r="257" spans="1:27" ht="15" customHeight="1">
      <c r="A257" s="32">
        <v>347</v>
      </c>
      <c r="B257" s="389"/>
      <c r="C257" s="333" t="str">
        <f>+VLOOKUP(A257,bd_lista!$A$3:$C$590,3,FALSE)</f>
        <v>Autoridad de Fiscalización y Control de Cooperativas</v>
      </c>
      <c r="D257" s="386"/>
      <c r="E257" s="333" t="s">
        <v>1305</v>
      </c>
      <c r="F257" s="245">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740494.5</v>
      </c>
      <c r="G257" s="245">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5">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45">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5">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5">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5">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5">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5">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5">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5">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5">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5">
        <f t="shared" ca="1" si="9"/>
        <v>740494.5</v>
      </c>
      <c r="S257" s="245">
        <f ca="1">+R256+R257</f>
        <v>740494.5</v>
      </c>
      <c r="T257" s="245">
        <f ca="1">+S257</f>
        <v>740494.5</v>
      </c>
      <c r="U257" s="244">
        <f t="shared" si="10"/>
        <v>2</v>
      </c>
      <c r="V257" s="333" t="str">
        <f>+VLOOKUP(A257,bd_lista!$A$3:$E$590,5,FALSE)</f>
        <v>Instituciones Descentralizadas</v>
      </c>
      <c r="W257" s="384"/>
      <c r="X257" s="242">
        <f>+VLOOKUP(A257,[3]Sheet1!$A$13:$D$744,4,FALSE)</f>
        <v>70</v>
      </c>
      <c r="Y257" s="242" t="str">
        <f>+VLOOKUP(X257,bd_lista!$A$3:$C$590,3,FALSE)</f>
        <v>Ministerio de Trabajo, Empleo y Previsión Social</v>
      </c>
      <c r="Z257" s="292"/>
      <c r="AA257" s="293"/>
    </row>
    <row r="258" spans="1:27" ht="15" customHeight="1">
      <c r="A258" s="251">
        <v>348</v>
      </c>
      <c r="B258" s="388">
        <f>+A258</f>
        <v>348</v>
      </c>
      <c r="C258" s="247" t="str">
        <f>+VLOOKUP(A258,bd_lista!$A$3:$C$590,3,FALSE)</f>
        <v>Autoridad Plurinacional de la Madre Tierra</v>
      </c>
      <c r="D258" s="385" t="str">
        <f>+C258</f>
        <v>Autoridad Plurinacional de la Madre Tierra</v>
      </c>
      <c r="E258" s="247" t="s">
        <v>1304</v>
      </c>
      <c r="F258" s="243">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274400.00500000006</v>
      </c>
      <c r="G258" s="243">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3">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3">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3">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3">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3">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3">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3">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3">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3">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3">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3">
        <f t="shared" ca="1" si="9"/>
        <v>274400.00500000006</v>
      </c>
      <c r="S258" s="243"/>
      <c r="T258" s="243">
        <f ca="1">+T259</f>
        <v>823139.9850000001</v>
      </c>
      <c r="U258" s="242">
        <f t="shared" si="10"/>
        <v>1</v>
      </c>
      <c r="V258" s="333" t="str">
        <f>+VLOOKUP(A258,bd_lista!$A$3:$E$590,5,FALSE)</f>
        <v>Instituciones Descentralizadas</v>
      </c>
      <c r="W258" s="383" t="str">
        <f>+V258</f>
        <v>Instituciones Descentralizadas</v>
      </c>
      <c r="X258" s="242">
        <f>+VLOOKUP(A258,[3]Sheet1!$A$13:$D$744,4,FALSE)</f>
        <v>86</v>
      </c>
      <c r="Y258" s="242" t="str">
        <f>+VLOOKUP(X258,bd_lista!$A$3:$C$590,3,FALSE)</f>
        <v>Ministerio de Medio Ambiente y Agua</v>
      </c>
      <c r="Z258" s="294">
        <f>+X258</f>
        <v>86</v>
      </c>
      <c r="AA258" s="319" t="str">
        <f>+Y258</f>
        <v>Ministerio de Medio Ambiente y Agua</v>
      </c>
    </row>
    <row r="259" spans="1:27" ht="15" customHeight="1">
      <c r="A259" s="32">
        <v>348</v>
      </c>
      <c r="B259" s="389"/>
      <c r="C259" s="333" t="str">
        <f>+VLOOKUP(A259,bd_lista!$A$3:$C$590,3,FALSE)</f>
        <v>Autoridad Plurinacional de la Madre Tierra</v>
      </c>
      <c r="D259" s="386"/>
      <c r="E259" s="333" t="s">
        <v>1305</v>
      </c>
      <c r="F259" s="245">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548739.98</v>
      </c>
      <c r="G259" s="245">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5">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5">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5">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5">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5">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5">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5">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5">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5">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5">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5">
        <f t="shared" ca="1" si="9"/>
        <v>548739.98</v>
      </c>
      <c r="S259" s="245">
        <f ca="1">+R258+R259</f>
        <v>823139.9850000001</v>
      </c>
      <c r="T259" s="245">
        <f ca="1">+S259</f>
        <v>823139.9850000001</v>
      </c>
      <c r="U259" s="244">
        <f t="shared" si="10"/>
        <v>2</v>
      </c>
      <c r="V259" s="333" t="str">
        <f>+VLOOKUP(A259,bd_lista!$A$3:$E$590,5,FALSE)</f>
        <v>Instituciones Descentralizadas</v>
      </c>
      <c r="W259" s="384"/>
      <c r="X259" s="242">
        <f>+VLOOKUP(A259,[3]Sheet1!$A$13:$D$744,4,FALSE)</f>
        <v>86</v>
      </c>
      <c r="Y259" s="242" t="str">
        <f>+VLOOKUP(X259,bd_lista!$A$3:$C$590,3,FALSE)</f>
        <v>Ministerio de Medio Ambiente y Agua</v>
      </c>
      <c r="Z259" s="292"/>
      <c r="AA259" s="321"/>
    </row>
    <row r="260" spans="1:27" ht="15" hidden="1" customHeight="1">
      <c r="A260" s="251">
        <v>349</v>
      </c>
      <c r="B260" s="388">
        <f>+A260</f>
        <v>349</v>
      </c>
      <c r="C260" s="247" t="str">
        <f>+VLOOKUP(A260,bd_lista!$A$3:$C$590,3,FALSE)</f>
        <v>Centro de Inv.Arqueológicas,Antropológicas y Adm.de Tiwanaku</v>
      </c>
      <c r="D260" s="385" t="str">
        <f>+C260</f>
        <v>Centro de Inv.Arqueológicas,Antropológicas y Adm.de Tiwanaku</v>
      </c>
      <c r="E260" s="247" t="s">
        <v>1304</v>
      </c>
      <c r="F260" s="243">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3">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3">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3">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3">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3">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3">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3">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3">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3">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3">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3">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3">
        <f t="shared" ca="1" si="9"/>
        <v>0</v>
      </c>
      <c r="S260" s="243"/>
      <c r="T260" s="243">
        <f ca="1">+T261</f>
        <v>0</v>
      </c>
      <c r="U260" s="242">
        <f t="shared" si="10"/>
        <v>1</v>
      </c>
      <c r="V260" s="333" t="str">
        <f>+VLOOKUP(A260,bd_lista!$A$3:$E$590,5,FALSE)</f>
        <v>Instituciones Descentralizadas</v>
      </c>
      <c r="W260" s="383" t="str">
        <f>+V260</f>
        <v>Instituciones Descentralizadas</v>
      </c>
      <c r="X260" s="242">
        <f>+VLOOKUP(A260,[3]Sheet1!$A$13:$D$744,4,FALSE)</f>
        <v>52</v>
      </c>
      <c r="Y260" s="242" t="e">
        <f>+VLOOKUP(X260,bd_lista!$A$3:$C$590,3,FALSE)</f>
        <v>#N/A</v>
      </c>
      <c r="Z260" s="294">
        <f>+X260</f>
        <v>52</v>
      </c>
      <c r="AA260" s="295" t="e">
        <f>+Y260</f>
        <v>#N/A</v>
      </c>
    </row>
    <row r="261" spans="1:27" ht="15" hidden="1" customHeight="1">
      <c r="A261" s="32">
        <v>349</v>
      </c>
      <c r="B261" s="389"/>
      <c r="C261" s="333" t="str">
        <f>+VLOOKUP(A261,bd_lista!$A$3:$C$590,3,FALSE)</f>
        <v>Centro de Inv.Arqueológicas,Antropológicas y Adm.de Tiwanaku</v>
      </c>
      <c r="D261" s="386"/>
      <c r="E261" s="333" t="s">
        <v>1305</v>
      </c>
      <c r="F261" s="245">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5">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5">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5">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5">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5">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5">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5">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5">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5">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5">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5">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5">
        <f t="shared" ca="1" si="9"/>
        <v>0</v>
      </c>
      <c r="S261" s="245">
        <f ca="1">+R260+R261</f>
        <v>0</v>
      </c>
      <c r="T261" s="245">
        <f ca="1">+S261</f>
        <v>0</v>
      </c>
      <c r="U261" s="244">
        <f t="shared" si="10"/>
        <v>2</v>
      </c>
      <c r="V261" s="333" t="str">
        <f>+VLOOKUP(A261,bd_lista!$A$3:$E$590,5,FALSE)</f>
        <v>Instituciones Descentralizadas</v>
      </c>
      <c r="W261" s="384"/>
      <c r="X261" s="242">
        <f>+VLOOKUP(A261,[3]Sheet1!$A$13:$D$744,4,FALSE)</f>
        <v>52</v>
      </c>
      <c r="Y261" s="242" t="e">
        <f>+VLOOKUP(X261,bd_lista!$A$3:$C$590,3,FALSE)</f>
        <v>#N/A</v>
      </c>
      <c r="Z261" s="292"/>
      <c r="AA261" s="293"/>
    </row>
    <row r="262" spans="1:27" ht="15" hidden="1" customHeight="1">
      <c r="A262" s="251">
        <v>371</v>
      </c>
      <c r="B262" s="388">
        <f>+A262</f>
        <v>371</v>
      </c>
      <c r="C262" s="247" t="str">
        <f>+VLOOKUP(A262,bd_lista!$A$3:$C$590,3,FALSE)</f>
        <v>Centro Internacional de la Quinua</v>
      </c>
      <c r="D262" s="385" t="str">
        <f>+C262</f>
        <v>Centro Internacional de la Quinua</v>
      </c>
      <c r="E262" s="247" t="s">
        <v>1304</v>
      </c>
      <c r="F262" s="243">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3">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3">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3">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3">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3">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3">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3">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3">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3">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3">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3">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3">
        <f t="shared" ref="R262:R325" ca="1" si="11">+SUM(F262:Q262)</f>
        <v>0</v>
      </c>
      <c r="S262" s="243"/>
      <c r="T262" s="243">
        <f ca="1">+T263</f>
        <v>0</v>
      </c>
      <c r="U262" s="242">
        <f t="shared" ref="U262:U325" si="12">+IF(E262="Débitos",1,2)</f>
        <v>1</v>
      </c>
      <c r="V262" s="333" t="str">
        <f>+VLOOKUP(A262,bd_lista!$A$3:$E$590,5,FALSE)</f>
        <v>Instituciones Descentralizadas</v>
      </c>
      <c r="W262" s="383" t="str">
        <f>+V262</f>
        <v>Instituciones Descentralizadas</v>
      </c>
      <c r="X262" s="242">
        <f>+VLOOKUP(A262,[3]Sheet1!$A$13:$D$744,4,FALSE)</f>
        <v>47</v>
      </c>
      <c r="Y262" s="242" t="str">
        <f>+VLOOKUP(X262,bd_lista!$A$3:$C$590,3,FALSE)</f>
        <v>Ministerio de Desarrollo Rural y Tierras</v>
      </c>
      <c r="Z262" s="294">
        <f>+X262</f>
        <v>47</v>
      </c>
      <c r="AA262" s="295" t="str">
        <f>+Y262</f>
        <v>Ministerio de Desarrollo Rural y Tierras</v>
      </c>
    </row>
    <row r="263" spans="1:27" ht="15" hidden="1" customHeight="1">
      <c r="A263" s="32">
        <v>371</v>
      </c>
      <c r="B263" s="389"/>
      <c r="C263" s="333" t="str">
        <f>+VLOOKUP(A263,bd_lista!$A$3:$C$590,3,FALSE)</f>
        <v>Centro Internacional de la Quinua</v>
      </c>
      <c r="D263" s="386"/>
      <c r="E263" s="333" t="s">
        <v>1305</v>
      </c>
      <c r="F263" s="245">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5">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5">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5">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5">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5">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5">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5">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5">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5">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5">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5">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5">
        <f t="shared" ca="1" si="11"/>
        <v>0</v>
      </c>
      <c r="S263" s="245">
        <f ca="1">+R262+R263</f>
        <v>0</v>
      </c>
      <c r="T263" s="245">
        <f ca="1">+S263</f>
        <v>0</v>
      </c>
      <c r="U263" s="244">
        <f t="shared" si="12"/>
        <v>2</v>
      </c>
      <c r="V263" s="333" t="str">
        <f>+VLOOKUP(A263,bd_lista!$A$3:$E$590,5,FALSE)</f>
        <v>Instituciones Descentralizadas</v>
      </c>
      <c r="W263" s="384"/>
      <c r="X263" s="242">
        <f>+VLOOKUP(A263,[3]Sheet1!$A$13:$D$744,4,FALSE)</f>
        <v>47</v>
      </c>
      <c r="Y263" s="242" t="str">
        <f>+VLOOKUP(X263,bd_lista!$A$3:$C$590,3,FALSE)</f>
        <v>Ministerio de Desarrollo Rural y Tierras</v>
      </c>
      <c r="Z263" s="292"/>
      <c r="AA263" s="293"/>
    </row>
    <row r="264" spans="1:27" customFormat="1" ht="15" customHeight="1">
      <c r="A264" s="251">
        <v>373</v>
      </c>
      <c r="B264" s="388">
        <f>+A264</f>
        <v>373</v>
      </c>
      <c r="C264" s="247" t="str">
        <f>+VLOOKUP(A264,bd_lista!$A$3:$C$590,3,FALSE)</f>
        <v>Fondo de Desarrollo Indigena</v>
      </c>
      <c r="D264" s="385" t="str">
        <f>+C264</f>
        <v>Fondo de Desarrollo Indigena</v>
      </c>
      <c r="E264" s="247" t="s">
        <v>1304</v>
      </c>
      <c r="F264" s="243">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3">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3">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3">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3">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3">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3">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3">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3">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3">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3">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3">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3">
        <f t="shared" ca="1" si="11"/>
        <v>0</v>
      </c>
      <c r="S264" s="243"/>
      <c r="T264" s="243">
        <f ca="1">+T265</f>
        <v>5744608.5199999996</v>
      </c>
      <c r="U264" s="242">
        <f t="shared" si="12"/>
        <v>1</v>
      </c>
      <c r="V264" s="333" t="str">
        <f>+VLOOKUP(A264,bd_lista!$A$3:$E$590,5,FALSE)</f>
        <v>Instituciones Descentralizadas</v>
      </c>
      <c r="W264" s="383" t="str">
        <f>+V264</f>
        <v>Instituciones Descentralizadas</v>
      </c>
      <c r="X264" s="242">
        <f>+VLOOKUP(A264,[3]Sheet1!$A$13:$D$744,4,FALSE)</f>
        <v>47</v>
      </c>
      <c r="Y264" s="242" t="str">
        <f>+VLOOKUP(X264,bd_lista!$A$3:$C$590,3,FALSE)</f>
        <v>Ministerio de Desarrollo Rural y Tierras</v>
      </c>
      <c r="Z264" s="294">
        <f>+X264</f>
        <v>47</v>
      </c>
      <c r="AA264" s="319" t="str">
        <f>+Y264</f>
        <v>Ministerio de Desarrollo Rural y Tierras</v>
      </c>
    </row>
    <row r="265" spans="1:27" customFormat="1" ht="15" customHeight="1">
      <c r="A265" s="32">
        <v>373</v>
      </c>
      <c r="B265" s="389"/>
      <c r="C265" s="333" t="str">
        <f>+VLOOKUP(A265,bd_lista!$A$3:$C$590,3,FALSE)</f>
        <v>Fondo de Desarrollo Indigena</v>
      </c>
      <c r="D265" s="386"/>
      <c r="E265" s="333" t="s">
        <v>1305</v>
      </c>
      <c r="F265" s="245">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5744608.5199999996</v>
      </c>
      <c r="G265" s="245">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45">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5">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5">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5">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5">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5">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5">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5">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5">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5">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5">
        <f t="shared" ca="1" si="11"/>
        <v>5744608.5199999996</v>
      </c>
      <c r="S265" s="245">
        <f ca="1">+R264+R265</f>
        <v>5744608.5199999996</v>
      </c>
      <c r="T265" s="245">
        <f ca="1">+S265</f>
        <v>5744608.5199999996</v>
      </c>
      <c r="U265" s="244">
        <f t="shared" si="12"/>
        <v>2</v>
      </c>
      <c r="V265" s="333" t="str">
        <f>+VLOOKUP(A265,bd_lista!$A$3:$E$590,5,FALSE)</f>
        <v>Instituciones Descentralizadas</v>
      </c>
      <c r="W265" s="384"/>
      <c r="X265" s="242">
        <f>+VLOOKUP(A265,[3]Sheet1!$A$13:$D$744,4,FALSE)</f>
        <v>47</v>
      </c>
      <c r="Y265" s="242" t="str">
        <f>+VLOOKUP(X265,bd_lista!$A$3:$C$590,3,FALSE)</f>
        <v>Ministerio de Desarrollo Rural y Tierras</v>
      </c>
      <c r="Z265" s="292"/>
      <c r="AA265" s="321"/>
    </row>
    <row r="266" spans="1:27" ht="15" hidden="1" customHeight="1">
      <c r="A266" s="32">
        <v>374</v>
      </c>
      <c r="B266" s="388">
        <f>+A266</f>
        <v>374</v>
      </c>
      <c r="C266" s="247" t="str">
        <f>+VLOOKUP(A266,bd_lista!$A$3:$C$590,3,FALSE)</f>
        <v>Agencia de Gobierno Electrónico y Tecnologías de Información y Comunicación</v>
      </c>
      <c r="D266" s="385" t="str">
        <f>+C266</f>
        <v>Agencia de Gobierno Electrónico y Tecnologías de Información y Comunicación</v>
      </c>
      <c r="E266" s="247" t="s">
        <v>1304</v>
      </c>
      <c r="F266" s="243">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3">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3">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3">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3">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3">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3">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3">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3">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3">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3">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3">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3">
        <f t="shared" ca="1" si="11"/>
        <v>0</v>
      </c>
      <c r="T266" s="243">
        <f ca="1">+T267</f>
        <v>0</v>
      </c>
      <c r="U266" s="242">
        <f t="shared" si="12"/>
        <v>1</v>
      </c>
      <c r="V266" s="333" t="str">
        <f>+VLOOKUP(A266,bd_lista!$A$3:$E$590,5,FALSE)</f>
        <v>Instituciones Descentralizadas</v>
      </c>
      <c r="W266" s="383" t="str">
        <f>+V266</f>
        <v>Instituciones Descentralizadas</v>
      </c>
      <c r="X266" s="242">
        <f>+VLOOKUP(A266,[3]Sheet1!$A$13:$D$744,4,FALSE)</f>
        <v>25</v>
      </c>
      <c r="Y266" s="242" t="str">
        <f>+VLOOKUP(X266,bd_lista!$A$3:$C$590,3,FALSE)</f>
        <v>Ministerio de la Presidencia</v>
      </c>
      <c r="Z266" s="294">
        <f>+X266</f>
        <v>25</v>
      </c>
      <c r="AA266" s="319" t="str">
        <f>+Y266</f>
        <v>Ministerio de la Presidencia</v>
      </c>
    </row>
    <row r="267" spans="1:27" ht="15" hidden="1" customHeight="1">
      <c r="A267" s="32">
        <v>374</v>
      </c>
      <c r="B267" s="389"/>
      <c r="C267" s="333" t="str">
        <f>+VLOOKUP(A267,bd_lista!$A$3:$C$590,3,FALSE)</f>
        <v>Agencia de Gobierno Electrónico y Tecnologías de Información y Comunicación</v>
      </c>
      <c r="D267" s="386"/>
      <c r="E267" s="333" t="s">
        <v>1305</v>
      </c>
      <c r="F267" s="245">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5">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5">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5">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5">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5">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5">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5">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5">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5">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5">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5">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5">
        <f t="shared" ca="1" si="11"/>
        <v>0</v>
      </c>
      <c r="S267" s="262">
        <f ca="1">+R266+R267</f>
        <v>0</v>
      </c>
      <c r="T267" s="245">
        <f ca="1">+S267</f>
        <v>0</v>
      </c>
      <c r="U267" s="244">
        <f t="shared" si="12"/>
        <v>2</v>
      </c>
      <c r="V267" s="333" t="str">
        <f>+VLOOKUP(A267,bd_lista!$A$3:$E$590,5,FALSE)</f>
        <v>Instituciones Descentralizadas</v>
      </c>
      <c r="W267" s="384"/>
      <c r="X267" s="242">
        <f>+VLOOKUP(A267,[3]Sheet1!$A$13:$D$744,4,FALSE)</f>
        <v>25</v>
      </c>
      <c r="Y267" s="242" t="str">
        <f>+VLOOKUP(X267,bd_lista!$A$3:$C$590,3,FALSE)</f>
        <v>Ministerio de la Presidencia</v>
      </c>
      <c r="Z267" s="292"/>
      <c r="AA267" s="321"/>
    </row>
    <row r="268" spans="1:27" customFormat="1" ht="15" customHeight="1">
      <c r="A268" s="251">
        <v>376</v>
      </c>
      <c r="B268" s="388">
        <f>+A268</f>
        <v>376</v>
      </c>
      <c r="C268" s="247" t="str">
        <f>+VLOOKUP(A268,bd_lista!$A$3:$C$590,3,FALSE)</f>
        <v>Agencia Boliviana de Energía Nuclear</v>
      </c>
      <c r="D268" s="385" t="str">
        <f>+C268</f>
        <v>Agencia Boliviana de Energía Nuclear</v>
      </c>
      <c r="E268" s="247" t="s">
        <v>1304</v>
      </c>
      <c r="F268" s="243">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3">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3">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3">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3">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3">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3">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3">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3">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3">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3">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3">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3">
        <f t="shared" ca="1" si="11"/>
        <v>0</v>
      </c>
      <c r="S268" s="263"/>
      <c r="T268" s="243">
        <f ca="1">+T269</f>
        <v>158858.14000000001</v>
      </c>
      <c r="U268" s="242">
        <f t="shared" si="12"/>
        <v>1</v>
      </c>
      <c r="V268" s="333" t="str">
        <f>+VLOOKUP(A268,bd_lista!$A$3:$E$590,5,FALSE)</f>
        <v>Instituciones Descentralizadas</v>
      </c>
      <c r="W268" s="383" t="str">
        <f>+V268</f>
        <v>Instituciones Descentralizadas</v>
      </c>
      <c r="X268" s="242">
        <f>+VLOOKUP(A268,[3]Sheet1!$A$13:$D$744,4,FALSE)</f>
        <v>85</v>
      </c>
      <c r="Y268" s="242" t="e">
        <f>+VLOOKUP(X268,bd_lista!$A$3:$C$590,3,FALSE)</f>
        <v>#N/A</v>
      </c>
      <c r="Z268" s="294">
        <f>+X268</f>
        <v>85</v>
      </c>
      <c r="AA268" s="319" t="e">
        <f>+Y268</f>
        <v>#N/A</v>
      </c>
    </row>
    <row r="269" spans="1:27" customFormat="1" ht="15" customHeight="1">
      <c r="A269" s="32">
        <v>376</v>
      </c>
      <c r="B269" s="389"/>
      <c r="C269" s="333" t="str">
        <f>+VLOOKUP(A269,bd_lista!$A$3:$C$590,3,FALSE)</f>
        <v>Agencia Boliviana de Energía Nuclear</v>
      </c>
      <c r="D269" s="386"/>
      <c r="E269" s="333" t="s">
        <v>1305</v>
      </c>
      <c r="F269" s="245">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158858.14000000001</v>
      </c>
      <c r="G269" s="245">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5">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5">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5">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5">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5">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5">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5">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5">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5">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5">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5">
        <f t="shared" ca="1" si="11"/>
        <v>158858.14000000001</v>
      </c>
      <c r="S269" s="262">
        <f ca="1">+R268+R269</f>
        <v>158858.14000000001</v>
      </c>
      <c r="T269" s="245">
        <f ca="1">+S269</f>
        <v>158858.14000000001</v>
      </c>
      <c r="U269" s="244">
        <f t="shared" si="12"/>
        <v>2</v>
      </c>
      <c r="V269" s="333" t="str">
        <f>+VLOOKUP(A269,bd_lista!$A$3:$E$590,5,FALSE)</f>
        <v>Instituciones Descentralizadas</v>
      </c>
      <c r="W269" s="384"/>
      <c r="X269" s="242">
        <f>+VLOOKUP(A269,[3]Sheet1!$A$13:$D$744,4,FALSE)</f>
        <v>85</v>
      </c>
      <c r="Y269" s="242" t="e">
        <f>+VLOOKUP(X269,bd_lista!$A$3:$C$590,3,FALSE)</f>
        <v>#N/A</v>
      </c>
      <c r="Z269" s="292"/>
      <c r="AA269" s="321"/>
    </row>
    <row r="270" spans="1:27" customFormat="1" ht="15" hidden="1" customHeight="1">
      <c r="A270" s="32">
        <v>378</v>
      </c>
      <c r="B270" s="388">
        <f>+A270</f>
        <v>378</v>
      </c>
      <c r="C270" s="247" t="str">
        <f>+VLOOKUP(A270,bd_lista!$A$3:$C$590,3,FALSE)</f>
        <v>Servicio Nacional Textil</v>
      </c>
      <c r="D270" s="385" t="str">
        <f>+C270</f>
        <v>Servicio Nacional Textil</v>
      </c>
      <c r="E270" s="247" t="s">
        <v>1304</v>
      </c>
      <c r="F270" s="243">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3">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3">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3">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3">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3">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3">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3">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3">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3">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3">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3">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3">
        <f t="shared" ca="1" si="11"/>
        <v>0</v>
      </c>
      <c r="S270" s="263"/>
      <c r="T270" s="243">
        <f ca="1">+T271</f>
        <v>0</v>
      </c>
      <c r="U270" s="242">
        <f t="shared" si="12"/>
        <v>1</v>
      </c>
      <c r="V270" s="333" t="str">
        <f>+VLOOKUP(A270,bd_lista!$A$3:$E$590,5,FALSE)</f>
        <v>Instituciones Descentralizadas</v>
      </c>
      <c r="W270" s="383" t="str">
        <f>+V270</f>
        <v>Instituciones Descentralizadas</v>
      </c>
      <c r="X270" s="242">
        <v>53</v>
      </c>
      <c r="Y270" s="242" t="str">
        <f>+VLOOKUP(X270,bd_lista!$A$3:$C$590,3,FALSE)</f>
        <v>Ministerio de Culturas, Descolonización y Despatriarcalización</v>
      </c>
      <c r="Z270" s="294">
        <f>+X270</f>
        <v>53</v>
      </c>
      <c r="AA270" s="295" t="str">
        <f>+Y270</f>
        <v>Ministerio de Culturas, Descolonización y Despatriarcalización</v>
      </c>
    </row>
    <row r="271" spans="1:27" customFormat="1" ht="15" hidden="1" customHeight="1">
      <c r="A271" s="32">
        <v>378</v>
      </c>
      <c r="B271" s="389"/>
      <c r="C271" s="333" t="str">
        <f>+VLOOKUP(A271,bd_lista!$A$3:$C$590,3,FALSE)</f>
        <v>Servicio Nacional Textil</v>
      </c>
      <c r="D271" s="386"/>
      <c r="E271" s="333" t="s">
        <v>1305</v>
      </c>
      <c r="F271" s="245">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5">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45">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45">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5">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5">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5">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5">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5">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5">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5">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5">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5">
        <f t="shared" ca="1" si="11"/>
        <v>0</v>
      </c>
      <c r="S271" s="262">
        <f ca="1">+R270+R271</f>
        <v>0</v>
      </c>
      <c r="T271" s="243">
        <f ca="1">+S271</f>
        <v>0</v>
      </c>
      <c r="U271" s="242">
        <f t="shared" si="12"/>
        <v>2</v>
      </c>
      <c r="V271" s="333" t="str">
        <f>+VLOOKUP(A271,bd_lista!$A$3:$E$590,5,FALSE)</f>
        <v>Instituciones Descentralizadas</v>
      </c>
      <c r="W271" s="384"/>
      <c r="X271" s="242">
        <v>53</v>
      </c>
      <c r="Y271" s="242" t="str">
        <f>+VLOOKUP(X271,bd_lista!$A$3:$C$590,3,FALSE)</f>
        <v>Ministerio de Culturas, Descolonización y Despatriarcalización</v>
      </c>
      <c r="Z271" s="292"/>
      <c r="AA271" s="293"/>
    </row>
    <row r="272" spans="1:27" customFormat="1" ht="15" hidden="1" customHeight="1">
      <c r="A272" s="32">
        <v>379</v>
      </c>
      <c r="B272" s="388">
        <f>+A272</f>
        <v>379</v>
      </c>
      <c r="C272" s="247" t="str">
        <f>+VLOOKUP(A272,bd_lista!$A$3:$C$590,3,FALSE)</f>
        <v xml:space="preserve">Escuela Boliviana Intercultural de Danza </v>
      </c>
      <c r="D272" s="385" t="str">
        <f>+C272</f>
        <v xml:space="preserve">Escuela Boliviana Intercultural de Danza </v>
      </c>
      <c r="E272" s="247" t="s">
        <v>1304</v>
      </c>
      <c r="F272" s="243">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3">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3">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3">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3">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3">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3">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3">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3">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3">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3">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3">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3">
        <f t="shared" ca="1" si="11"/>
        <v>0</v>
      </c>
      <c r="S272" s="263"/>
      <c r="T272" s="243">
        <f ca="1">+T273</f>
        <v>0</v>
      </c>
      <c r="U272" s="242">
        <f t="shared" si="12"/>
        <v>1</v>
      </c>
      <c r="V272" s="333" t="str">
        <f>+VLOOKUP(A272,bd_lista!$A$3:$E$590,5,FALSE)</f>
        <v>Instituciones Descentralizadas</v>
      </c>
      <c r="W272" s="383" t="str">
        <f>+V272</f>
        <v>Instituciones Descentralizadas</v>
      </c>
      <c r="X272" s="242">
        <f>+VLOOKUP(A272,[3]Sheet1!$A$13:$D$744,4,FALSE)</f>
        <v>16</v>
      </c>
      <c r="Y272" s="242" t="str">
        <f>+VLOOKUP(X272,bd_lista!$A$3:$C$590,3,FALSE)</f>
        <v>Ministerio de Educación</v>
      </c>
      <c r="Z272" s="294">
        <f>+X272</f>
        <v>16</v>
      </c>
      <c r="AA272" s="295" t="str">
        <f>+Y272</f>
        <v>Ministerio de Educación</v>
      </c>
    </row>
    <row r="273" spans="1:27" customFormat="1" ht="15" hidden="1" customHeight="1">
      <c r="A273" s="32">
        <v>379</v>
      </c>
      <c r="B273" s="389"/>
      <c r="C273" s="333" t="str">
        <f>+VLOOKUP(A273,bd_lista!$A$3:$C$590,3,FALSE)</f>
        <v xml:space="preserve">Escuela Boliviana Intercultural de Danza </v>
      </c>
      <c r="D273" s="386"/>
      <c r="E273" s="333" t="s">
        <v>1305</v>
      </c>
      <c r="F273" s="245">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5">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5">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5">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5">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5">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5">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5">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5">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5">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5">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5">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5">
        <f t="shared" ca="1" si="11"/>
        <v>0</v>
      </c>
      <c r="S273" s="262">
        <f ca="1">+R272+R273</f>
        <v>0</v>
      </c>
      <c r="T273" s="243">
        <f ca="1">+S273</f>
        <v>0</v>
      </c>
      <c r="U273" s="242">
        <f t="shared" si="12"/>
        <v>2</v>
      </c>
      <c r="V273" s="333" t="str">
        <f>+VLOOKUP(A273,bd_lista!$A$3:$E$590,5,FALSE)</f>
        <v>Instituciones Descentralizadas</v>
      </c>
      <c r="W273" s="384"/>
      <c r="X273" s="242">
        <f>+VLOOKUP(A273,[3]Sheet1!$A$13:$D$744,4,FALSE)</f>
        <v>16</v>
      </c>
      <c r="Y273" s="242" t="str">
        <f>+VLOOKUP(X273,bd_lista!$A$3:$C$590,3,FALSE)</f>
        <v>Ministerio de Educación</v>
      </c>
      <c r="Z273" s="292"/>
      <c r="AA273" s="293"/>
    </row>
    <row r="274" spans="1:27" ht="15" customHeight="1">
      <c r="A274" s="32">
        <v>382</v>
      </c>
      <c r="B274" s="388">
        <f>+A274</f>
        <v>382</v>
      </c>
      <c r="C274" s="247" t="str">
        <f>+VLOOKUP(A274,bd_lista!$A$3:$C$590,3,FALSE)</f>
        <v>Agencia de Infraestructura en Salud y Equipamiento Médico</v>
      </c>
      <c r="D274" s="385" t="str">
        <f>+C274</f>
        <v>Agencia de Infraestructura en Salud y Equipamiento Médico</v>
      </c>
      <c r="E274" s="247" t="s">
        <v>1304</v>
      </c>
      <c r="F274" s="243">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3">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3">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3">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3">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3">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3">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3">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3">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3">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3">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3">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3">
        <f t="shared" ca="1" si="11"/>
        <v>0</v>
      </c>
      <c r="S274" s="263"/>
      <c r="T274" s="243">
        <f ca="1">+T275</f>
        <v>920</v>
      </c>
      <c r="U274" s="242">
        <f t="shared" si="12"/>
        <v>1</v>
      </c>
      <c r="V274" s="333" t="str">
        <f>+VLOOKUP(A274,bd_lista!$A$3:$E$590,5,FALSE)</f>
        <v>Instituciones Descentralizadas</v>
      </c>
      <c r="W274" s="383" t="str">
        <f>+V274</f>
        <v>Instituciones Descentralizadas</v>
      </c>
      <c r="X274" s="242">
        <f>+VLOOKUP(A274,[3]Sheet1!$A$13:$D$744,4,FALSE)</f>
        <v>46</v>
      </c>
      <c r="Y274" s="242" t="str">
        <f>+VLOOKUP(X274,bd_lista!$A$3:$C$590,3,FALSE)</f>
        <v>Ministerio de Salud y Deportes</v>
      </c>
      <c r="Z274" s="294">
        <f>+X274</f>
        <v>46</v>
      </c>
      <c r="AA274" s="318" t="str">
        <f>+Y274</f>
        <v>Ministerio de Salud y Deportes</v>
      </c>
    </row>
    <row r="275" spans="1:27" ht="15" customHeight="1">
      <c r="A275" s="32">
        <v>382</v>
      </c>
      <c r="B275" s="389"/>
      <c r="C275" s="333" t="str">
        <f>+VLOOKUP(A275,bd_lista!$A$3:$C$590,3,FALSE)</f>
        <v>Agencia de Infraestructura en Salud y Equipamiento Médico</v>
      </c>
      <c r="D275" s="386"/>
      <c r="E275" s="333" t="s">
        <v>1305</v>
      </c>
      <c r="F275" s="245">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920</v>
      </c>
      <c r="G275" s="245">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5">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5">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5">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5">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5">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5">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5">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5">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5">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5">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5">
        <f t="shared" ca="1" si="11"/>
        <v>920</v>
      </c>
      <c r="S275" s="262">
        <f ca="1">+R274+R275</f>
        <v>920</v>
      </c>
      <c r="T275" s="245">
        <f ca="1">+S275</f>
        <v>920</v>
      </c>
      <c r="U275" s="244">
        <f t="shared" si="12"/>
        <v>2</v>
      </c>
      <c r="V275" s="333" t="str">
        <f>+VLOOKUP(A275,bd_lista!$A$3:$E$590,5,FALSE)</f>
        <v>Instituciones Descentralizadas</v>
      </c>
      <c r="W275" s="384"/>
      <c r="X275" s="242">
        <f>+VLOOKUP(A275,[3]Sheet1!$A$13:$D$744,4,FALSE)</f>
        <v>46</v>
      </c>
      <c r="Y275" s="242" t="str">
        <f>+VLOOKUP(X275,bd_lista!$A$3:$C$590,3,FALSE)</f>
        <v>Ministerio de Salud y Deportes</v>
      </c>
      <c r="Z275" s="292"/>
      <c r="AA275" s="320"/>
    </row>
    <row r="276" spans="1:27" customFormat="1" ht="15" customHeight="1">
      <c r="A276" s="251">
        <v>383</v>
      </c>
      <c r="B276" s="388">
        <f>+A276</f>
        <v>383</v>
      </c>
      <c r="C276" s="247" t="str">
        <f>+VLOOKUP(A276,bd_lista!$A$3:$C$590,3,FALSE)</f>
        <v>Agencia Boliviana de Correos "Correos de Bolivia"</v>
      </c>
      <c r="D276" s="385" t="str">
        <f>+C276</f>
        <v>Agencia Boliviana de Correos "Correos de Bolivia"</v>
      </c>
      <c r="E276" s="247" t="s">
        <v>1304</v>
      </c>
      <c r="F276" s="243">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60</v>
      </c>
      <c r="G276" s="243">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3">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3">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3">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3">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3">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3">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3">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3">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3">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3">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3">
        <f t="shared" ca="1" si="11"/>
        <v>60</v>
      </c>
      <c r="S276" s="263"/>
      <c r="T276" s="243">
        <f ca="1">+T277</f>
        <v>407871.89</v>
      </c>
      <c r="U276" s="242">
        <f t="shared" si="12"/>
        <v>1</v>
      </c>
      <c r="V276" s="333" t="str">
        <f>+VLOOKUP(A276,bd_lista!$A$3:$E$590,5,FALSE)</f>
        <v>Instituciones Descentralizadas</v>
      </c>
      <c r="W276" s="383" t="str">
        <f>+V276</f>
        <v>Instituciones Descentralizadas</v>
      </c>
      <c r="X276" s="242">
        <f>+VLOOKUP(A276,[3]Sheet1!$A$13:$D$744,4,FALSE)</f>
        <v>81</v>
      </c>
      <c r="Y276" s="242" t="str">
        <f>+VLOOKUP(X276,bd_lista!$A$3:$C$590,3,FALSE)</f>
        <v>Ministerio de Obras Públicas, Servicios y Vivienda</v>
      </c>
      <c r="Z276" s="294">
        <f>+X276</f>
        <v>81</v>
      </c>
      <c r="AA276" s="295" t="str">
        <f>+Y276</f>
        <v>Ministerio de Obras Públicas, Servicios y Vivienda</v>
      </c>
    </row>
    <row r="277" spans="1:27" customFormat="1" ht="15" customHeight="1">
      <c r="A277" s="32">
        <v>383</v>
      </c>
      <c r="B277" s="389"/>
      <c r="C277" s="333" t="str">
        <f>+VLOOKUP(A277,bd_lista!$A$3:$C$590,3,FALSE)</f>
        <v>Agencia Boliviana de Correos "Correos de Bolivia"</v>
      </c>
      <c r="D277" s="386"/>
      <c r="E277" s="333" t="s">
        <v>1305</v>
      </c>
      <c r="F277" s="245">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407811.89</v>
      </c>
      <c r="G277" s="245">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45">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45">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5">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5">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5">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5">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5">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5">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5">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5">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5">
        <f t="shared" ca="1" si="11"/>
        <v>407811.89</v>
      </c>
      <c r="S277" s="262">
        <f ca="1">+R276+R277</f>
        <v>407871.89</v>
      </c>
      <c r="T277" s="243">
        <f ca="1">+S277</f>
        <v>407871.89</v>
      </c>
      <c r="U277" s="242">
        <f t="shared" si="12"/>
        <v>2</v>
      </c>
      <c r="V277" s="333" t="str">
        <f>+VLOOKUP(A277,bd_lista!$A$3:$E$590,5,FALSE)</f>
        <v>Instituciones Descentralizadas</v>
      </c>
      <c r="W277" s="384"/>
      <c r="X277" s="242">
        <f>+VLOOKUP(A277,[3]Sheet1!$A$13:$D$744,4,FALSE)</f>
        <v>81</v>
      </c>
      <c r="Y277" s="242" t="str">
        <f>+VLOOKUP(X277,bd_lista!$A$3:$C$590,3,FALSE)</f>
        <v>Ministerio de Obras Públicas, Servicios y Vivienda</v>
      </c>
      <c r="Z277" s="292"/>
      <c r="AA277" s="293"/>
    </row>
    <row r="278" spans="1:27" customFormat="1" ht="15" hidden="1" customHeight="1">
      <c r="A278" s="32">
        <v>384</v>
      </c>
      <c r="B278" s="388">
        <f>+A278</f>
        <v>384</v>
      </c>
      <c r="C278" s="247" t="e">
        <f>+VLOOKUP(A278,bd_lista!$A$3:$C$590,3,FALSE)</f>
        <v>#N/A</v>
      </c>
      <c r="D278" s="385" t="e">
        <f>+C278</f>
        <v>#N/A</v>
      </c>
      <c r="E278" s="247" t="s">
        <v>1304</v>
      </c>
      <c r="F278" s="243">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3">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3">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3">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3">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3">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3">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3">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3">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3">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3">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3">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3">
        <f t="shared" ca="1" si="11"/>
        <v>0</v>
      </c>
      <c r="S278" s="249"/>
      <c r="T278" s="243">
        <f ca="1">+T279</f>
        <v>0</v>
      </c>
      <c r="U278" s="242">
        <f t="shared" si="12"/>
        <v>1</v>
      </c>
      <c r="V278" s="333" t="e">
        <f>+VLOOKUP(A278,bd_lista!$A$3:$E$590,5,FALSE)</f>
        <v>#N/A</v>
      </c>
      <c r="W278" s="383" t="e">
        <f>+V278</f>
        <v>#N/A</v>
      </c>
      <c r="X278" s="242">
        <f>+VLOOKUP(A278,[3]Sheet1!$A$13:$D$744,4,FALSE)</f>
        <v>30</v>
      </c>
      <c r="Y278" s="242" t="str">
        <f>+VLOOKUP(X278,bd_lista!$A$3:$C$590,3,FALSE)</f>
        <v>Ministerio de Justicia y Transparencia Institucional</v>
      </c>
      <c r="Z278" s="294">
        <f>+X278</f>
        <v>30</v>
      </c>
      <c r="AA278" s="295" t="str">
        <f>+Y278</f>
        <v>Ministerio de Justicia y Transparencia Institucional</v>
      </c>
    </row>
    <row r="279" spans="1:27" customFormat="1" ht="15" hidden="1" customHeight="1">
      <c r="A279" s="32">
        <v>384</v>
      </c>
      <c r="B279" s="389"/>
      <c r="C279" s="333" t="e">
        <f>+VLOOKUP(A279,bd_lista!$A$3:$C$590,3,FALSE)</f>
        <v>#N/A</v>
      </c>
      <c r="D279" s="386"/>
      <c r="E279" s="333" t="s">
        <v>1305</v>
      </c>
      <c r="F279" s="245">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5">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5">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5">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5">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5">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45">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5">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5">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5">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5">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5">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5">
        <f t="shared" ca="1" si="11"/>
        <v>0</v>
      </c>
      <c r="S279" s="259">
        <f ca="1">+R278+R279</f>
        <v>0</v>
      </c>
      <c r="T279" s="243">
        <f ca="1">+S279</f>
        <v>0</v>
      </c>
      <c r="U279" s="242">
        <f t="shared" si="12"/>
        <v>2</v>
      </c>
      <c r="V279" s="333" t="e">
        <f>+VLOOKUP(A279,bd_lista!$A$3:$E$590,5,FALSE)</f>
        <v>#N/A</v>
      </c>
      <c r="W279" s="384"/>
      <c r="X279" s="242">
        <f>+VLOOKUP(A279,[3]Sheet1!$A$13:$D$744,4,FALSE)</f>
        <v>30</v>
      </c>
      <c r="Y279" s="242" t="str">
        <f>+VLOOKUP(X279,bd_lista!$A$3:$C$590,3,FALSE)</f>
        <v>Ministerio de Justicia y Transparencia Institucional</v>
      </c>
      <c r="Z279" s="292"/>
      <c r="AA279" s="293"/>
    </row>
    <row r="280" spans="1:27" customFormat="1" ht="15" customHeight="1">
      <c r="A280" s="32">
        <v>385</v>
      </c>
      <c r="B280" s="388">
        <f>+A280</f>
        <v>385</v>
      </c>
      <c r="C280" s="247" t="str">
        <f>+VLOOKUP(A280,bd_lista!$A$3:$C$590,3,FALSE)</f>
        <v>Autoridad de Supervisión de la Seguridad Social de Corto Plazo</v>
      </c>
      <c r="D280" s="385" t="str">
        <f>+C280</f>
        <v>Autoridad de Supervisión de la Seguridad Social de Corto Plazo</v>
      </c>
      <c r="E280" s="247" t="s">
        <v>1304</v>
      </c>
      <c r="F280" s="243">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3">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3">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3">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3">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3">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3">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3">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3">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3">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3">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3">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3">
        <f t="shared" ca="1" si="11"/>
        <v>0</v>
      </c>
      <c r="S280" s="263"/>
      <c r="T280" s="243">
        <f ca="1">+T281</f>
        <v>3998.12</v>
      </c>
      <c r="U280" s="242">
        <f t="shared" si="12"/>
        <v>1</v>
      </c>
      <c r="V280" s="333" t="str">
        <f>+VLOOKUP(A280,bd_lista!$A$3:$E$590,5,FALSE)</f>
        <v>Instituciones Descentralizadas</v>
      </c>
      <c r="W280" s="383" t="str">
        <f>+V280</f>
        <v>Instituciones Descentralizadas</v>
      </c>
      <c r="X280" s="242">
        <f>+VLOOKUP(A280,[3]Sheet1!$A$13:$D$744,4,FALSE)</f>
        <v>46</v>
      </c>
      <c r="Y280" s="242" t="str">
        <f>+VLOOKUP(X280,bd_lista!$A$3:$C$590,3,FALSE)</f>
        <v>Ministerio de Salud y Deportes</v>
      </c>
      <c r="Z280" s="294">
        <f>+X280</f>
        <v>46</v>
      </c>
      <c r="AA280" s="295" t="str">
        <f>+Y280</f>
        <v>Ministerio de Salud y Deportes</v>
      </c>
    </row>
    <row r="281" spans="1:27" customFormat="1" ht="15" customHeight="1">
      <c r="A281" s="32">
        <v>385</v>
      </c>
      <c r="B281" s="389"/>
      <c r="C281" s="333" t="str">
        <f>+VLOOKUP(A281,bd_lista!$A$3:$C$590,3,FALSE)</f>
        <v>Autoridad de Supervisión de la Seguridad Social de Corto Plazo</v>
      </c>
      <c r="D281" s="386"/>
      <c r="E281" s="333" t="s">
        <v>1305</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3998.12</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5">
        <f t="shared" ca="1" si="11"/>
        <v>3998.12</v>
      </c>
      <c r="S281" s="262">
        <f ca="1">+R280+R281</f>
        <v>3998.12</v>
      </c>
      <c r="T281" s="243">
        <f ca="1">+S281</f>
        <v>3998.12</v>
      </c>
      <c r="U281" s="242">
        <f t="shared" si="12"/>
        <v>2</v>
      </c>
      <c r="V281" s="333" t="str">
        <f>+VLOOKUP(A281,bd_lista!$A$3:$E$590,5,FALSE)</f>
        <v>Instituciones Descentralizadas</v>
      </c>
      <c r="W281" s="384"/>
      <c r="X281" s="242">
        <f>+VLOOKUP(A281,[3]Sheet1!$A$13:$D$744,4,FALSE)</f>
        <v>46</v>
      </c>
      <c r="Y281" s="242" t="str">
        <f>+VLOOKUP(X281,bd_lista!$A$3:$C$590,3,FALSE)</f>
        <v>Ministerio de Salud y Deportes</v>
      </c>
      <c r="Z281" s="292"/>
      <c r="AA281" s="293"/>
    </row>
    <row r="282" spans="1:27" customFormat="1" ht="15" hidden="1" customHeight="1">
      <c r="A282" s="32">
        <v>386</v>
      </c>
      <c r="B282" s="388">
        <f>+A282</f>
        <v>386</v>
      </c>
      <c r="C282" s="247" t="str">
        <f>+VLOOKUP(A282,bd_lista!$A$3:$C$590,3,FALSE)</f>
        <v>Servicio Plurinacional de la Mujer y de la Despatriarcalización Ana María Romero</v>
      </c>
      <c r="D282" s="385" t="str">
        <f>+C282</f>
        <v>Servicio Plurinacional de la Mujer y de la Despatriarcalización Ana María Romero</v>
      </c>
      <c r="E282" s="247" t="s">
        <v>1304</v>
      </c>
      <c r="F282" s="243">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3">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3">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3">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3">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3">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3">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3">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3">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3">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3">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3">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3">
        <f t="shared" ca="1" si="11"/>
        <v>0</v>
      </c>
      <c r="S282" s="263"/>
      <c r="T282" s="243">
        <f ca="1">+T283</f>
        <v>0</v>
      </c>
      <c r="U282" s="242">
        <f t="shared" si="12"/>
        <v>1</v>
      </c>
      <c r="V282" s="333" t="str">
        <f>+VLOOKUP(A282,bd_lista!$A$3:$E$590,5,FALSE)</f>
        <v>Instituciones Descentralizadas</v>
      </c>
      <c r="W282" s="383" t="str">
        <f>+V282</f>
        <v>Instituciones Descentralizadas</v>
      </c>
      <c r="X282" s="242">
        <f>+VLOOKUP(A282,[3]Sheet1!$A$13:$D$744,4,FALSE)</f>
        <v>30</v>
      </c>
      <c r="Y282" s="242" t="str">
        <f>+VLOOKUP(X282,bd_lista!$A$3:$C$590,3,FALSE)</f>
        <v>Ministerio de Justicia y Transparencia Institucional</v>
      </c>
      <c r="Z282" s="294">
        <f>+X282</f>
        <v>30</v>
      </c>
      <c r="AA282" s="319" t="str">
        <f>+Y282</f>
        <v>Ministerio de Justicia y Transparencia Institucional</v>
      </c>
    </row>
    <row r="283" spans="1:27" customFormat="1" ht="15" hidden="1" customHeight="1">
      <c r="A283" s="32">
        <v>386</v>
      </c>
      <c r="B283" s="389"/>
      <c r="C283" s="333" t="str">
        <f>+VLOOKUP(A283,bd_lista!$A$3:$C$590,3,FALSE)</f>
        <v>Servicio Plurinacional de la Mujer y de la Despatriarcalización Ana María Romero</v>
      </c>
      <c r="D283" s="386"/>
      <c r="E283" s="333" t="s">
        <v>1305</v>
      </c>
      <c r="F283" s="245">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5">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5">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5">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5">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5">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5">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5">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5">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5">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5">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5">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5">
        <f t="shared" ca="1" si="11"/>
        <v>0</v>
      </c>
      <c r="S283" s="262">
        <f ca="1">+R282+R283</f>
        <v>0</v>
      </c>
      <c r="T283" s="245">
        <f ca="1">+S283</f>
        <v>0</v>
      </c>
      <c r="U283" s="244">
        <f t="shared" si="12"/>
        <v>2</v>
      </c>
      <c r="V283" s="333" t="str">
        <f>+VLOOKUP(A283,bd_lista!$A$3:$E$590,5,FALSE)</f>
        <v>Instituciones Descentralizadas</v>
      </c>
      <c r="W283" s="384"/>
      <c r="X283" s="242">
        <f>+VLOOKUP(A283,[3]Sheet1!$A$13:$D$744,4,FALSE)</f>
        <v>30</v>
      </c>
      <c r="Y283" s="242" t="str">
        <f>+VLOOKUP(X283,bd_lista!$A$3:$C$590,3,FALSE)</f>
        <v>Ministerio de Justicia y Transparencia Institucional</v>
      </c>
      <c r="Z283" s="292"/>
      <c r="AA283" s="321"/>
    </row>
    <row r="284" spans="1:27" customFormat="1" ht="15" customHeight="1">
      <c r="A284" s="32">
        <v>387</v>
      </c>
      <c r="B284" s="388">
        <f>+A284</f>
        <v>387</v>
      </c>
      <c r="C284" s="247" t="str">
        <f>+VLOOKUP(A284,bd_lista!$A$3:$C$590,3,FALSE)</f>
        <v>Agencia del Desarrollo del Cine y Audiovisual Bolivianos</v>
      </c>
      <c r="D284" s="385" t="str">
        <f>+C284</f>
        <v>Agencia del Desarrollo del Cine y Audiovisual Bolivianos</v>
      </c>
      <c r="E284" s="247" t="s">
        <v>1304</v>
      </c>
      <c r="F284" s="243">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3">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3">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3">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3">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3">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3">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3">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3">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3">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3">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3">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3">
        <f t="shared" ca="1" si="11"/>
        <v>0</v>
      </c>
      <c r="S284" s="263"/>
      <c r="T284" s="243">
        <f ca="1">+T285</f>
        <v>12941.880000000001</v>
      </c>
      <c r="U284" s="242">
        <f t="shared" si="12"/>
        <v>1</v>
      </c>
      <c r="V284" s="333" t="str">
        <f>+VLOOKUP(A284,bd_lista!$A$3:$E$590,5,FALSE)</f>
        <v>Instituciones Descentralizadas</v>
      </c>
      <c r="W284" s="383" t="str">
        <f>+V284</f>
        <v>Instituciones Descentralizadas</v>
      </c>
      <c r="X284" s="242">
        <f>+VLOOKUP(A284,[3]Sheet1!$A$13:$D$744,4,FALSE)</f>
        <v>52</v>
      </c>
      <c r="Y284" s="242" t="e">
        <f>+VLOOKUP(X284,bd_lista!$A$3:$C$590,3,FALSE)</f>
        <v>#N/A</v>
      </c>
      <c r="Z284" s="294">
        <f>+X284</f>
        <v>52</v>
      </c>
      <c r="AA284" s="295" t="e">
        <f>+Y284</f>
        <v>#N/A</v>
      </c>
    </row>
    <row r="285" spans="1:27" customFormat="1" ht="15" customHeight="1">
      <c r="A285" s="32">
        <v>387</v>
      </c>
      <c r="B285" s="389"/>
      <c r="C285" s="333" t="str">
        <f>+VLOOKUP(A285,bd_lista!$A$3:$C$590,3,FALSE)</f>
        <v>Agencia del Desarrollo del Cine y Audiovisual Bolivianos</v>
      </c>
      <c r="D285" s="386"/>
      <c r="E285" s="333" t="s">
        <v>1305</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12941.880000000001</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1"/>
        <v>12941.880000000001</v>
      </c>
      <c r="S285" s="262">
        <f ca="1">+R284+R285</f>
        <v>12941.880000000001</v>
      </c>
      <c r="T285" s="243">
        <f ca="1">+S285</f>
        <v>12941.880000000001</v>
      </c>
      <c r="U285" s="242">
        <f t="shared" si="12"/>
        <v>2</v>
      </c>
      <c r="V285" s="333" t="str">
        <f>+VLOOKUP(A285,bd_lista!$A$3:$E$590,5,FALSE)</f>
        <v>Instituciones Descentralizadas</v>
      </c>
      <c r="W285" s="384"/>
      <c r="X285" s="242">
        <f>+VLOOKUP(A285,[3]Sheet1!$A$13:$D$744,4,FALSE)</f>
        <v>52</v>
      </c>
      <c r="Y285" s="242" t="e">
        <f>+VLOOKUP(X285,bd_lista!$A$3:$C$590,3,FALSE)</f>
        <v>#N/A</v>
      </c>
      <c r="Z285" s="292"/>
      <c r="AA285" s="293"/>
    </row>
    <row r="286" spans="1:27" customFormat="1" ht="15" customHeight="1">
      <c r="A286" s="32">
        <v>389</v>
      </c>
      <c r="B286" s="388">
        <f>+A286</f>
        <v>389</v>
      </c>
      <c r="C286" s="247" t="str">
        <f>+VLOOKUP(A286,bd_lista!$A$3:$C$590,3,FALSE)</f>
        <v>Navegación Aérea y Aeropuertos Bolivianos</v>
      </c>
      <c r="D286" s="385" t="str">
        <f>+C286</f>
        <v>Navegación Aérea y Aeropuertos Bolivianos</v>
      </c>
      <c r="E286" s="247" t="s">
        <v>1304</v>
      </c>
      <c r="F286" s="243">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165112.82</v>
      </c>
      <c r="G286" s="243">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3">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3">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3">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3">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3">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3">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3">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3">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3">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3">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3">
        <f t="shared" ca="1" si="11"/>
        <v>165112.82</v>
      </c>
      <c r="S286" s="243"/>
      <c r="T286" s="243">
        <f ca="1">+T287</f>
        <v>13003100.400000002</v>
      </c>
      <c r="U286" s="242">
        <f t="shared" si="12"/>
        <v>1</v>
      </c>
      <c r="V286" s="333" t="str">
        <f>+VLOOKUP(A286,bd_lista!$A$3:$E$590,5,FALSE)</f>
        <v>Instituciones Descentralizadas</v>
      </c>
      <c r="W286" s="383" t="str">
        <f>+V286</f>
        <v>Instituciones Descentralizadas</v>
      </c>
      <c r="X286" s="242" t="e">
        <f>+VLOOKUP(A286,[3]Sheet1!$A$13:$D$744,4,FALSE)</f>
        <v>#N/A</v>
      </c>
      <c r="Y286" s="242" t="e">
        <f>+VLOOKUP(X286,bd_lista!$A$3:$C$590,3,FALSE)</f>
        <v>#N/A</v>
      </c>
      <c r="Z286" s="294" t="e">
        <f>+X286</f>
        <v>#N/A</v>
      </c>
      <c r="AA286" s="295" t="e">
        <f>+Y286</f>
        <v>#N/A</v>
      </c>
    </row>
    <row r="287" spans="1:27" customFormat="1" ht="15" customHeight="1">
      <c r="A287" s="32">
        <v>389</v>
      </c>
      <c r="B287" s="389"/>
      <c r="C287" s="333" t="str">
        <f>+VLOOKUP(A287,bd_lista!$A$3:$C$590,3,FALSE)</f>
        <v>Navegación Aérea y Aeropuertos Bolivianos</v>
      </c>
      <c r="D287" s="386"/>
      <c r="E287" s="333" t="s">
        <v>1305</v>
      </c>
      <c r="F287" s="245">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12837987.580000002</v>
      </c>
      <c r="G287" s="245">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45">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5">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45">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5">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5">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5">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5">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5">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5">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5">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5">
        <f t="shared" ca="1" si="11"/>
        <v>12837987.580000002</v>
      </c>
      <c r="S287" s="245">
        <f ca="1">+R286+R287</f>
        <v>13003100.400000002</v>
      </c>
      <c r="T287" s="243">
        <f ca="1">+S287</f>
        <v>13003100.400000002</v>
      </c>
      <c r="U287" s="242">
        <f t="shared" si="12"/>
        <v>2</v>
      </c>
      <c r="V287" s="333" t="str">
        <f>+VLOOKUP(A287,bd_lista!$A$3:$E$590,5,FALSE)</f>
        <v>Instituciones Descentralizadas</v>
      </c>
      <c r="W287" s="384"/>
      <c r="X287" s="242" t="e">
        <f>+VLOOKUP(A287,[3]Sheet1!$A$13:$D$744,4,FALSE)</f>
        <v>#N/A</v>
      </c>
      <c r="Y287" s="242" t="e">
        <f>+VLOOKUP(X287,bd_lista!$A$3:$C$590,3,FALSE)</f>
        <v>#N/A</v>
      </c>
      <c r="Z287" s="292"/>
      <c r="AA287" s="293"/>
    </row>
    <row r="288" spans="1:27" customFormat="1" ht="15" hidden="1" customHeight="1">
      <c r="A288" s="32">
        <v>411</v>
      </c>
      <c r="B288" s="388">
        <f>+A288</f>
        <v>411</v>
      </c>
      <c r="C288" s="247" t="str">
        <f>+VLOOKUP(A288,bd_lista!$A$3:$C$590,3,FALSE)</f>
        <v>Corporación del Seguro Social Militar</v>
      </c>
      <c r="D288" s="385" t="str">
        <f>+C288</f>
        <v>Corporación del Seguro Social Militar</v>
      </c>
      <c r="E288" s="247" t="s">
        <v>1304</v>
      </c>
      <c r="F288" s="243">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3">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3">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3">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3">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3">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3">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3">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3">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3">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3">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3">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3">
        <f t="shared" ca="1" si="11"/>
        <v>0</v>
      </c>
      <c r="S288" s="249"/>
      <c r="T288" s="243">
        <f ca="1">+T289</f>
        <v>0</v>
      </c>
      <c r="U288" s="242">
        <f t="shared" si="12"/>
        <v>1</v>
      </c>
      <c r="V288" s="333" t="str">
        <f>+VLOOKUP(A288,bd_lista!$A$3:$E$590,5,FALSE)</f>
        <v>Instituciones de Seguridad Social</v>
      </c>
      <c r="W288" s="383" t="str">
        <f>+V288</f>
        <v>Instituciones de Seguridad Social</v>
      </c>
      <c r="X288" s="242">
        <f>+VLOOKUP(A288,[3]Sheet1!$A$13:$D$744,4,FALSE)</f>
        <v>20</v>
      </c>
      <c r="Y288" s="242" t="str">
        <f>+VLOOKUP(X288,bd_lista!$A$3:$C$590,3,FALSE)</f>
        <v>Ministerio de Defensa</v>
      </c>
      <c r="Z288" s="294">
        <f>+X288</f>
        <v>20</v>
      </c>
      <c r="AA288" s="295" t="str">
        <f>+Y288</f>
        <v>Ministerio de Defensa</v>
      </c>
    </row>
    <row r="289" spans="1:27" customFormat="1" ht="15" hidden="1" customHeight="1">
      <c r="A289" s="32">
        <v>411</v>
      </c>
      <c r="B289" s="389"/>
      <c r="C289" s="333" t="str">
        <f>+VLOOKUP(A289,bd_lista!$A$3:$C$590,3,FALSE)</f>
        <v>Corporación del Seguro Social Militar</v>
      </c>
      <c r="D289" s="386"/>
      <c r="E289" s="333" t="s">
        <v>1305</v>
      </c>
      <c r="F289" s="245">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5">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5">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5">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5">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5">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5">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5">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5">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5">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5">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5">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5">
        <f t="shared" ca="1" si="11"/>
        <v>0</v>
      </c>
      <c r="S289" s="259">
        <f ca="1">+R288+R289</f>
        <v>0</v>
      </c>
      <c r="T289" s="243">
        <f ca="1">+S289</f>
        <v>0</v>
      </c>
      <c r="U289" s="242">
        <f t="shared" si="12"/>
        <v>2</v>
      </c>
      <c r="V289" s="333" t="str">
        <f>+VLOOKUP(A289,bd_lista!$A$3:$E$590,5,FALSE)</f>
        <v>Instituciones de Seguridad Social</v>
      </c>
      <c r="W289" s="384"/>
      <c r="X289" s="242">
        <f>+VLOOKUP(A289,[3]Sheet1!$A$13:$D$744,4,FALSE)</f>
        <v>20</v>
      </c>
      <c r="Y289" s="242" t="str">
        <f>+VLOOKUP(X289,bd_lista!$A$3:$C$590,3,FALSE)</f>
        <v>Ministerio de Defensa</v>
      </c>
      <c r="Z289" s="292"/>
      <c r="AA289" s="293"/>
    </row>
    <row r="290" spans="1:27" customFormat="1" ht="15" hidden="1" customHeight="1">
      <c r="A290" s="32">
        <v>417</v>
      </c>
      <c r="B290" s="388">
        <f>+A290</f>
        <v>417</v>
      </c>
      <c r="C290" s="247" t="str">
        <f>+VLOOKUP(A290,bd_lista!$A$3:$C$590,3,FALSE)</f>
        <v>Caja Nacional de Salud</v>
      </c>
      <c r="D290" s="385" t="str">
        <f>+C290</f>
        <v>Caja Nacional de Salud</v>
      </c>
      <c r="E290" s="247" t="s">
        <v>1304</v>
      </c>
      <c r="F290" s="243">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3">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3">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3">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3">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3">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3">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3">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3">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3">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3">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3">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3">
        <f t="shared" ca="1" si="11"/>
        <v>0</v>
      </c>
      <c r="S290" s="249"/>
      <c r="T290" s="243">
        <f ca="1">+T291</f>
        <v>0</v>
      </c>
      <c r="U290" s="242">
        <f t="shared" si="12"/>
        <v>1</v>
      </c>
      <c r="V290" s="333" t="str">
        <f>+VLOOKUP(A290,bd_lista!$A$3:$E$590,5,FALSE)</f>
        <v>Instituciones de Seguridad Social</v>
      </c>
      <c r="W290" s="383" t="str">
        <f>+V290</f>
        <v>Instituciones de Seguridad Social</v>
      </c>
      <c r="X290" s="242">
        <f>+VLOOKUP(A290,[3]Sheet1!$A$13:$D$744,4,FALSE)</f>
        <v>46</v>
      </c>
      <c r="Y290" s="242" t="str">
        <f>+VLOOKUP(X290,bd_lista!$A$3:$C$590,3,FALSE)</f>
        <v>Ministerio de Salud y Deportes</v>
      </c>
      <c r="Z290" s="294">
        <f>+X290</f>
        <v>46</v>
      </c>
      <c r="AA290" s="319" t="str">
        <f>+Y290</f>
        <v>Ministerio de Salud y Deportes</v>
      </c>
    </row>
    <row r="291" spans="1:27" customFormat="1" ht="15" hidden="1" customHeight="1">
      <c r="A291" s="32">
        <v>417</v>
      </c>
      <c r="B291" s="389"/>
      <c r="C291" s="333" t="str">
        <f>+VLOOKUP(A291,bd_lista!$A$3:$C$590,3,FALSE)</f>
        <v>Caja Nacional de Salud</v>
      </c>
      <c r="D291" s="386"/>
      <c r="E291" s="247" t="s">
        <v>1305</v>
      </c>
      <c r="F291" s="243">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3">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3">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3">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3">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3">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3">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3">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3">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3">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3">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3">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3">
        <f t="shared" ca="1" si="11"/>
        <v>0</v>
      </c>
      <c r="S291" s="249">
        <f ca="1">+R290+R291</f>
        <v>0</v>
      </c>
      <c r="T291" s="243">
        <f ca="1">+S291</f>
        <v>0</v>
      </c>
      <c r="U291" s="242">
        <f t="shared" si="12"/>
        <v>2</v>
      </c>
      <c r="V291" s="333" t="str">
        <f>+VLOOKUP(A291,bd_lista!$A$3:$E$590,5,FALSE)</f>
        <v>Instituciones de Seguridad Social</v>
      </c>
      <c r="W291" s="384"/>
      <c r="X291" s="242">
        <f>+VLOOKUP(A291,[3]Sheet1!$A$13:$D$744,4,FALSE)</f>
        <v>46</v>
      </c>
      <c r="Y291" s="242" t="str">
        <f>+VLOOKUP(X291,bd_lista!$A$3:$C$590,3,FALSE)</f>
        <v>Ministerio de Salud y Deportes</v>
      </c>
      <c r="Z291" s="292"/>
      <c r="AA291" s="321"/>
    </row>
    <row r="292" spans="1:27" customFormat="1" ht="15" hidden="1" customHeight="1">
      <c r="A292" s="32">
        <v>418</v>
      </c>
      <c r="B292" s="388">
        <f>+A292</f>
        <v>418</v>
      </c>
      <c r="C292" s="247" t="str">
        <f>+VLOOKUP(A292,bd_lista!$A$3:$C$590,3,FALSE)</f>
        <v>Caja Petrolera de Salud</v>
      </c>
      <c r="D292" s="385" t="str">
        <f>+C292</f>
        <v>Caja Petrolera de Salud</v>
      </c>
      <c r="E292" s="247" t="s">
        <v>1304</v>
      </c>
      <c r="F292" s="243">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3">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3">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3">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3">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3">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3">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3">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3">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3">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3">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3">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3">
        <f t="shared" ca="1" si="11"/>
        <v>0</v>
      </c>
      <c r="S292" s="249"/>
      <c r="T292" s="243">
        <f ca="1">+T293</f>
        <v>0</v>
      </c>
      <c r="U292" s="242">
        <f t="shared" si="12"/>
        <v>1</v>
      </c>
      <c r="V292" s="333" t="str">
        <f>+VLOOKUP(A292,bd_lista!$A$3:$E$590,5,FALSE)</f>
        <v>Instituciones de Seguridad Social</v>
      </c>
      <c r="W292" s="383" t="str">
        <f>+V292</f>
        <v>Instituciones de Seguridad Social</v>
      </c>
      <c r="X292" s="242">
        <f>+VLOOKUP(A292,[3]Sheet1!$A$13:$D$744,4,FALSE)</f>
        <v>46</v>
      </c>
      <c r="Y292" s="242" t="str">
        <f>+VLOOKUP(X292,bd_lista!$A$3:$C$590,3,FALSE)</f>
        <v>Ministerio de Salud y Deportes</v>
      </c>
      <c r="Z292" s="294">
        <f>+X292</f>
        <v>46</v>
      </c>
      <c r="AA292" s="319" t="str">
        <f>+Y292</f>
        <v>Ministerio de Salud y Deportes</v>
      </c>
    </row>
    <row r="293" spans="1:27" customFormat="1" ht="15" hidden="1" customHeight="1">
      <c r="A293" s="32">
        <v>418</v>
      </c>
      <c r="B293" s="389"/>
      <c r="C293" s="333" t="str">
        <f>+VLOOKUP(A293,bd_lista!$A$3:$C$590,3,FALSE)</f>
        <v>Caja Petrolera de Salud</v>
      </c>
      <c r="D293" s="386"/>
      <c r="E293" s="333" t="s">
        <v>1305</v>
      </c>
      <c r="F293" s="245">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5">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5">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5">
        <f t="shared" ca="1" si="11"/>
        <v>0</v>
      </c>
      <c r="S293" s="259">
        <f ca="1">+R292+R293</f>
        <v>0</v>
      </c>
      <c r="T293" s="243">
        <f ca="1">+S293</f>
        <v>0</v>
      </c>
      <c r="U293" s="242">
        <f t="shared" si="12"/>
        <v>2</v>
      </c>
      <c r="V293" s="333" t="str">
        <f>+VLOOKUP(A293,bd_lista!$A$3:$E$590,5,FALSE)</f>
        <v>Instituciones de Seguridad Social</v>
      </c>
      <c r="W293" s="384"/>
      <c r="X293" s="242">
        <f>+VLOOKUP(A293,[3]Sheet1!$A$13:$D$744,4,FALSE)</f>
        <v>46</v>
      </c>
      <c r="Y293" s="242" t="str">
        <f>+VLOOKUP(X293,bd_lista!$A$3:$C$590,3,FALSE)</f>
        <v>Ministerio de Salud y Deportes</v>
      </c>
      <c r="Z293" s="292"/>
      <c r="AA293" s="321"/>
    </row>
    <row r="294" spans="1:27" customFormat="1" ht="27" hidden="1" customHeight="1">
      <c r="A294" s="32">
        <v>422</v>
      </c>
      <c r="B294" s="388">
        <f>+A294</f>
        <v>422</v>
      </c>
      <c r="C294" s="247" t="str">
        <f>+VLOOKUP(A294,bd_lista!$A$3:$C$590,3,FALSE)</f>
        <v>Caja Bancaria Estatal de Salud</v>
      </c>
      <c r="D294" s="385" t="str">
        <f>+C294</f>
        <v>Caja Bancaria Estatal de Salud</v>
      </c>
      <c r="E294" s="247" t="s">
        <v>1304</v>
      </c>
      <c r="F294" s="243">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3">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3">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3">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3">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3">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3">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3">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3">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3">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3">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3">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3">
        <f t="shared" ca="1" si="11"/>
        <v>0</v>
      </c>
      <c r="S294" s="249"/>
      <c r="T294" s="243">
        <f ca="1">+T295</f>
        <v>0</v>
      </c>
      <c r="U294" s="242">
        <f t="shared" si="12"/>
        <v>1</v>
      </c>
      <c r="V294" s="333" t="str">
        <f>+VLOOKUP(A294,bd_lista!$A$3:$E$590,5,FALSE)</f>
        <v>Instituciones de Seguridad Social</v>
      </c>
      <c r="W294" s="383" t="str">
        <f>+V294</f>
        <v>Instituciones de Seguridad Social</v>
      </c>
      <c r="X294" s="242">
        <v>78</v>
      </c>
      <c r="Y294" s="242" t="str">
        <f>+VLOOKUP(X294,bd_lista!$A$3:$C$590,3,FALSE)</f>
        <v>Ministerio de Hidrocarburos y Energías</v>
      </c>
      <c r="Z294" s="294">
        <f>+X294</f>
        <v>78</v>
      </c>
      <c r="AA294" s="319" t="str">
        <f>+Y294</f>
        <v>Ministerio de Hidrocarburos y Energías</v>
      </c>
    </row>
    <row r="295" spans="1:27" customFormat="1" ht="15" hidden="1" customHeight="1">
      <c r="A295" s="32">
        <v>422</v>
      </c>
      <c r="B295" s="389"/>
      <c r="C295" s="333" t="str">
        <f>+VLOOKUP(A295,bd_lista!$A$3:$C$590,3,FALSE)</f>
        <v>Caja Bancaria Estatal de Salud</v>
      </c>
      <c r="D295" s="386"/>
      <c r="E295" s="247" t="s">
        <v>1305</v>
      </c>
      <c r="F295" s="243">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3">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3">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3">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3">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3">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3">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3">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3">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3">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3">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3">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3">
        <f t="shared" ca="1" si="11"/>
        <v>0</v>
      </c>
      <c r="S295" s="249">
        <f ca="1">+R294+R295</f>
        <v>0</v>
      </c>
      <c r="T295" s="243">
        <f ca="1">+S295</f>
        <v>0</v>
      </c>
      <c r="U295" s="242">
        <f t="shared" si="12"/>
        <v>2</v>
      </c>
      <c r="V295" s="333" t="str">
        <f>+VLOOKUP(A295,bd_lista!$A$3:$E$590,5,FALSE)</f>
        <v>Instituciones de Seguridad Social</v>
      </c>
      <c r="W295" s="384"/>
      <c r="X295" s="242">
        <v>78</v>
      </c>
      <c r="Y295" s="242" t="str">
        <f>+VLOOKUP(X295,bd_lista!$A$3:$C$590,3,FALSE)</f>
        <v>Ministerio de Hidrocarburos y Energías</v>
      </c>
      <c r="Z295" s="292"/>
      <c r="AA295" s="321"/>
    </row>
    <row r="296" spans="1:27" customFormat="1" ht="15" hidden="1" customHeight="1">
      <c r="A296" s="32">
        <v>423</v>
      </c>
      <c r="B296" s="388">
        <f>+A296</f>
        <v>423</v>
      </c>
      <c r="C296" s="247" t="str">
        <f>+VLOOKUP(A296,bd_lista!$A$3:$C$590,3,FALSE)</f>
        <v>Caja de Salud del Servicio Nal. de Caminos y Ramas Anexas</v>
      </c>
      <c r="D296" s="385" t="str">
        <f>+C296</f>
        <v>Caja de Salud del Servicio Nal. de Caminos y Ramas Anexas</v>
      </c>
      <c r="E296" s="247" t="s">
        <v>1304</v>
      </c>
      <c r="F296" s="243">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3">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3">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3">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3">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3">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3">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3">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3">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3">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3">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3">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3">
        <f t="shared" ca="1" si="11"/>
        <v>0</v>
      </c>
      <c r="S296" s="249"/>
      <c r="T296" s="243">
        <f ca="1">+T297</f>
        <v>8630.4</v>
      </c>
      <c r="U296" s="242">
        <f t="shared" si="12"/>
        <v>1</v>
      </c>
      <c r="V296" s="333" t="str">
        <f>+VLOOKUP(A296,bd_lista!$A$3:$E$590,5,FALSE)</f>
        <v>Instituciones de Seguridad Social</v>
      </c>
      <c r="W296" s="383" t="str">
        <f>+V296</f>
        <v>Instituciones de Seguridad Social</v>
      </c>
      <c r="X296" s="242">
        <f>+VLOOKUP(A296,[3]Sheet1!$A$13:$D$744,4,FALSE)</f>
        <v>46</v>
      </c>
      <c r="Y296" s="242" t="str">
        <f>+VLOOKUP(X296,bd_lista!$A$3:$C$590,3,FALSE)</f>
        <v>Ministerio de Salud y Deportes</v>
      </c>
      <c r="Z296" s="294">
        <f>+X296</f>
        <v>46</v>
      </c>
      <c r="AA296" s="319" t="str">
        <f>+Y296</f>
        <v>Ministerio de Salud y Deportes</v>
      </c>
    </row>
    <row r="297" spans="1:27" customFormat="1" ht="15" hidden="1" customHeight="1">
      <c r="A297" s="32">
        <v>423</v>
      </c>
      <c r="B297" s="389"/>
      <c r="C297" s="333" t="str">
        <f>+VLOOKUP(A297,bd_lista!$A$3:$C$590,3,FALSE)</f>
        <v>Caja de Salud del Servicio Nal. de Caminos y Ramas Anexas</v>
      </c>
      <c r="D297" s="386"/>
      <c r="E297" s="247" t="s">
        <v>1305</v>
      </c>
      <c r="F297" s="243">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8630.4</v>
      </c>
      <c r="G297" s="243">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3">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3">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3">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3">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3">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3">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3">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3">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3">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3">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3">
        <f t="shared" ca="1" si="11"/>
        <v>8630.4</v>
      </c>
      <c r="S297" s="249">
        <f ca="1">+R296+R297</f>
        <v>8630.4</v>
      </c>
      <c r="T297" s="243">
        <f ca="1">+S297</f>
        <v>8630.4</v>
      </c>
      <c r="U297" s="242">
        <f t="shared" si="12"/>
        <v>2</v>
      </c>
      <c r="V297" s="333" t="str">
        <f>+VLOOKUP(A297,bd_lista!$A$3:$E$590,5,FALSE)</f>
        <v>Instituciones de Seguridad Social</v>
      </c>
      <c r="W297" s="384"/>
      <c r="X297" s="242">
        <f>+VLOOKUP(A297,[3]Sheet1!$A$13:$D$744,4,FALSE)</f>
        <v>46</v>
      </c>
      <c r="Y297" s="242" t="str">
        <f>+VLOOKUP(X297,bd_lista!$A$3:$C$590,3,FALSE)</f>
        <v>Ministerio de Salud y Deportes</v>
      </c>
      <c r="Z297" s="292"/>
      <c r="AA297" s="321"/>
    </row>
    <row r="298" spans="1:27" customFormat="1" ht="15" hidden="1" customHeight="1">
      <c r="A298" s="32">
        <v>424</v>
      </c>
      <c r="B298" s="388">
        <f>+A298</f>
        <v>424</v>
      </c>
      <c r="C298" s="247" t="str">
        <f>+VLOOKUP(A298,bd_lista!$A$3:$C$590,3,FALSE)</f>
        <v>Caja de Salud CORDES</v>
      </c>
      <c r="D298" s="385" t="str">
        <f>+C298</f>
        <v>Caja de Salud CORDES</v>
      </c>
      <c r="E298" s="247" t="s">
        <v>1304</v>
      </c>
      <c r="F298" s="243">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3">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3">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3">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3">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3">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3">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3">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3">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3">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3">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3">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3">
        <f t="shared" ca="1" si="11"/>
        <v>0</v>
      </c>
      <c r="S298" s="249"/>
      <c r="T298" s="243">
        <f ca="1">+T299</f>
        <v>0</v>
      </c>
      <c r="U298" s="242">
        <f t="shared" si="12"/>
        <v>1</v>
      </c>
      <c r="V298" s="333" t="str">
        <f>+VLOOKUP(A298,bd_lista!$A$3:$E$590,5,FALSE)</f>
        <v>Instituciones de Seguridad Social</v>
      </c>
      <c r="W298" s="383" t="str">
        <f>+V298</f>
        <v>Instituciones de Seguridad Social</v>
      </c>
      <c r="X298" s="242">
        <f>+VLOOKUP(A298,[3]Sheet1!$A$13:$D$744,4,FALSE)</f>
        <v>46</v>
      </c>
      <c r="Y298" s="242" t="str">
        <f>+VLOOKUP(X298,bd_lista!$A$3:$C$590,3,FALSE)</f>
        <v>Ministerio de Salud y Deportes</v>
      </c>
      <c r="Z298" s="294">
        <f>+X298</f>
        <v>46</v>
      </c>
      <c r="AA298" s="295" t="str">
        <f>+Y298</f>
        <v>Ministerio de Salud y Deportes</v>
      </c>
    </row>
    <row r="299" spans="1:27" customFormat="1" ht="15" hidden="1" customHeight="1">
      <c r="A299" s="32">
        <v>424</v>
      </c>
      <c r="B299" s="389"/>
      <c r="C299" s="333" t="str">
        <f>+VLOOKUP(A299,bd_lista!$A$3:$C$590,3,FALSE)</f>
        <v>Caja de Salud CORDES</v>
      </c>
      <c r="D299" s="386"/>
      <c r="E299" s="333" t="s">
        <v>1305</v>
      </c>
      <c r="F299" s="245">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5">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5">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45">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5">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5">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5">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5">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5">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5">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5">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5">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5">
        <f t="shared" ca="1" si="11"/>
        <v>0</v>
      </c>
      <c r="S299" s="259">
        <f ca="1">+R298+R299</f>
        <v>0</v>
      </c>
      <c r="T299" s="243">
        <f ca="1">+S299</f>
        <v>0</v>
      </c>
      <c r="U299" s="242">
        <f t="shared" si="12"/>
        <v>2</v>
      </c>
      <c r="V299" s="333" t="str">
        <f>+VLOOKUP(A299,bd_lista!$A$3:$E$590,5,FALSE)</f>
        <v>Instituciones de Seguridad Social</v>
      </c>
      <c r="W299" s="384"/>
      <c r="X299" s="242">
        <f>+VLOOKUP(A299,[3]Sheet1!$A$13:$D$744,4,FALSE)</f>
        <v>46</v>
      </c>
      <c r="Y299" s="242" t="str">
        <f>+VLOOKUP(X299,bd_lista!$A$3:$C$590,3,FALSE)</f>
        <v>Ministerio de Salud y Deportes</v>
      </c>
      <c r="Z299" s="292"/>
      <c r="AA299" s="293"/>
    </row>
    <row r="300" spans="1:27" customFormat="1" ht="15" hidden="1" customHeight="1">
      <c r="A300" s="32">
        <v>425</v>
      </c>
      <c r="B300" s="388">
        <f>+A300</f>
        <v>425</v>
      </c>
      <c r="C300" s="247" t="str">
        <f>+VLOOKUP(A300,bd_lista!$A$3:$C$590,3,FALSE)</f>
        <v>Seguro Social Universitario de Cochabamba</v>
      </c>
      <c r="D300" s="385" t="str">
        <f>+C300</f>
        <v>Seguro Social Universitario de Cochabamba</v>
      </c>
      <c r="E300" s="247" t="s">
        <v>1304</v>
      </c>
      <c r="F300" s="243">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3">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3">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3">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3">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3">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3">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3">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3">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3">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3">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3">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3">
        <f t="shared" ca="1" si="11"/>
        <v>0</v>
      </c>
      <c r="S300" s="249"/>
      <c r="T300" s="243">
        <f ca="1">+T301</f>
        <v>0</v>
      </c>
      <c r="U300" s="242">
        <f t="shared" si="12"/>
        <v>1</v>
      </c>
      <c r="V300" s="333" t="str">
        <f>+VLOOKUP(A300,bd_lista!$A$3:$E$590,5,FALSE)</f>
        <v>Instituciones de Seguridad Social</v>
      </c>
      <c r="W300" s="383" t="str">
        <f>+V300</f>
        <v>Instituciones de Seguridad Social</v>
      </c>
      <c r="X300" s="242">
        <f>+VLOOKUP(A300,[3]Sheet1!$A$13:$D$744,4,FALSE)</f>
        <v>46</v>
      </c>
      <c r="Y300" s="242" t="str">
        <f>+VLOOKUP(X300,bd_lista!$A$3:$C$590,3,FALSE)</f>
        <v>Ministerio de Salud y Deportes</v>
      </c>
      <c r="Z300" s="294">
        <f>+X300</f>
        <v>46</v>
      </c>
      <c r="AA300" s="295" t="str">
        <f>+Y300</f>
        <v>Ministerio de Salud y Deportes</v>
      </c>
    </row>
    <row r="301" spans="1:27" customFormat="1" ht="15" hidden="1" customHeight="1">
      <c r="A301" s="32">
        <v>425</v>
      </c>
      <c r="B301" s="389"/>
      <c r="C301" s="333" t="str">
        <f>+VLOOKUP(A301,bd_lista!$A$3:$C$590,3,FALSE)</f>
        <v>Seguro Social Universitario de Cochabamba</v>
      </c>
      <c r="D301" s="386"/>
      <c r="E301" s="333" t="s">
        <v>1305</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1"/>
        <v>0</v>
      </c>
      <c r="S301" s="259">
        <f ca="1">+R300+R301</f>
        <v>0</v>
      </c>
      <c r="T301" s="243">
        <f ca="1">+S301</f>
        <v>0</v>
      </c>
      <c r="U301" s="242">
        <f t="shared" si="12"/>
        <v>2</v>
      </c>
      <c r="V301" s="333" t="str">
        <f>+VLOOKUP(A301,bd_lista!$A$3:$E$590,5,FALSE)</f>
        <v>Instituciones de Seguridad Social</v>
      </c>
      <c r="W301" s="384"/>
      <c r="X301" s="242">
        <f>+VLOOKUP(A301,[3]Sheet1!$A$13:$D$744,4,FALSE)</f>
        <v>46</v>
      </c>
      <c r="Y301" s="242" t="str">
        <f>+VLOOKUP(X301,bd_lista!$A$3:$C$590,3,FALSE)</f>
        <v>Ministerio de Salud y Deportes</v>
      </c>
      <c r="Z301" s="292"/>
      <c r="AA301" s="293"/>
    </row>
    <row r="302" spans="1:27" customFormat="1" ht="15" hidden="1" customHeight="1">
      <c r="A302" s="32">
        <v>426</v>
      </c>
      <c r="B302" s="388">
        <f>+A302</f>
        <v>426</v>
      </c>
      <c r="C302" s="247" t="str">
        <f>+VLOOKUP(A302,bd_lista!$A$3:$C$590,3,FALSE)</f>
        <v>Seguro Social Universitario de Oruro</v>
      </c>
      <c r="D302" s="385" t="str">
        <f>+C302</f>
        <v>Seguro Social Universitario de Oruro</v>
      </c>
      <c r="E302" s="247" t="s">
        <v>1304</v>
      </c>
      <c r="F302" s="243">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3">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3">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3">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3">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3">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3">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3">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3">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3">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3">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3">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3">
        <f t="shared" ca="1" si="11"/>
        <v>0</v>
      </c>
      <c r="S302" s="249"/>
      <c r="T302" s="243">
        <f ca="1">+T303</f>
        <v>0</v>
      </c>
      <c r="U302" s="242">
        <f t="shared" si="12"/>
        <v>1</v>
      </c>
      <c r="V302" s="333" t="str">
        <f>+VLOOKUP(A302,bd_lista!$A$3:$E$590,5,FALSE)</f>
        <v>Instituciones de Seguridad Social</v>
      </c>
      <c r="W302" s="383" t="str">
        <f>+V302</f>
        <v>Instituciones de Seguridad Social</v>
      </c>
      <c r="X302" s="242">
        <f>+VLOOKUP(A302,[3]Sheet1!$A$13:$D$744,4,FALSE)</f>
        <v>46</v>
      </c>
      <c r="Y302" s="242" t="str">
        <f>+VLOOKUP(X302,bd_lista!$A$3:$C$590,3,FALSE)</f>
        <v>Ministerio de Salud y Deportes</v>
      </c>
      <c r="Z302" s="294">
        <f>+X302</f>
        <v>46</v>
      </c>
      <c r="AA302" s="295" t="str">
        <f>+Y302</f>
        <v>Ministerio de Salud y Deportes</v>
      </c>
    </row>
    <row r="303" spans="1:27" customFormat="1" ht="15" hidden="1" customHeight="1">
      <c r="A303" s="32">
        <v>426</v>
      </c>
      <c r="B303" s="389"/>
      <c r="C303" s="333" t="str">
        <f>+VLOOKUP(A303,bd_lista!$A$3:$C$590,3,FALSE)</f>
        <v>Seguro Social Universitario de Oruro</v>
      </c>
      <c r="D303" s="386"/>
      <c r="E303" s="333" t="s">
        <v>1305</v>
      </c>
      <c r="F303" s="245">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5">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5">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45">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5">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5">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5">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5">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5">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5">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5">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5">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5">
        <f t="shared" ca="1" si="11"/>
        <v>0</v>
      </c>
      <c r="S303" s="259">
        <f ca="1">+R302+R303</f>
        <v>0</v>
      </c>
      <c r="T303" s="243">
        <f ca="1">+S303</f>
        <v>0</v>
      </c>
      <c r="U303" s="242">
        <f t="shared" si="12"/>
        <v>2</v>
      </c>
      <c r="V303" s="333" t="str">
        <f>+VLOOKUP(A303,bd_lista!$A$3:$E$590,5,FALSE)</f>
        <v>Instituciones de Seguridad Social</v>
      </c>
      <c r="W303" s="384"/>
      <c r="X303" s="242">
        <f>+VLOOKUP(A303,[3]Sheet1!$A$13:$D$744,4,FALSE)</f>
        <v>46</v>
      </c>
      <c r="Y303" s="242" t="str">
        <f>+VLOOKUP(X303,bd_lista!$A$3:$C$590,3,FALSE)</f>
        <v>Ministerio de Salud y Deportes</v>
      </c>
      <c r="Z303" s="292"/>
      <c r="AA303" s="293"/>
    </row>
    <row r="304" spans="1:27" customFormat="1" ht="15" hidden="1" customHeight="1">
      <c r="A304" s="32">
        <v>427</v>
      </c>
      <c r="B304" s="388">
        <f>+A304</f>
        <v>427</v>
      </c>
      <c r="C304" s="247" t="str">
        <f>+VLOOKUP(A304,bd_lista!$A$3:$C$590,3,FALSE)</f>
        <v>Seguro Social Universitario de Santa Cruz</v>
      </c>
      <c r="D304" s="385" t="str">
        <f>+C304</f>
        <v>Seguro Social Universitario de Santa Cruz</v>
      </c>
      <c r="E304" s="247" t="s">
        <v>1304</v>
      </c>
      <c r="F304" s="243">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3">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3">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3">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3">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3">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3">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3">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3">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3">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3">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3">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3">
        <f t="shared" ca="1" si="11"/>
        <v>0</v>
      </c>
      <c r="S304" s="249"/>
      <c r="T304" s="243">
        <f ca="1">+T305</f>
        <v>0</v>
      </c>
      <c r="U304" s="242">
        <f t="shared" si="12"/>
        <v>1</v>
      </c>
      <c r="V304" s="333" t="str">
        <f>+VLOOKUP(A304,bd_lista!$A$3:$E$590,5,FALSE)</f>
        <v>Instituciones de Seguridad Social</v>
      </c>
      <c r="W304" s="383" t="str">
        <f>+V304</f>
        <v>Instituciones de Seguridad Social</v>
      </c>
      <c r="X304" s="242">
        <f>+VLOOKUP(A304,[3]Sheet1!$A$13:$D$744,4,FALSE)</f>
        <v>46</v>
      </c>
      <c r="Y304" s="242" t="str">
        <f>+VLOOKUP(X304,bd_lista!$A$3:$C$590,3,FALSE)</f>
        <v>Ministerio de Salud y Deportes</v>
      </c>
      <c r="Z304" s="294">
        <f>+X304</f>
        <v>46</v>
      </c>
      <c r="AA304" s="295" t="str">
        <f>+Y304</f>
        <v>Ministerio de Salud y Deportes</v>
      </c>
    </row>
    <row r="305" spans="1:27" customFormat="1" ht="15" hidden="1" customHeight="1">
      <c r="A305" s="32">
        <v>427</v>
      </c>
      <c r="B305" s="389"/>
      <c r="C305" s="333" t="str">
        <f>+VLOOKUP(A305,bd_lista!$A$3:$C$590,3,FALSE)</f>
        <v>Seguro Social Universitario de Santa Cruz</v>
      </c>
      <c r="D305" s="386"/>
      <c r="E305" s="333" t="s">
        <v>1305</v>
      </c>
      <c r="F305" s="245">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5">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5">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5">
        <f t="shared" ca="1" si="11"/>
        <v>0</v>
      </c>
      <c r="S305" s="259">
        <f ca="1">+R304+R305</f>
        <v>0</v>
      </c>
      <c r="T305" s="243">
        <f ca="1">+S305</f>
        <v>0</v>
      </c>
      <c r="U305" s="242">
        <f t="shared" si="12"/>
        <v>2</v>
      </c>
      <c r="V305" s="333" t="str">
        <f>+VLOOKUP(A305,bd_lista!$A$3:$E$590,5,FALSE)</f>
        <v>Instituciones de Seguridad Social</v>
      </c>
      <c r="W305" s="384"/>
      <c r="X305" s="242">
        <f>+VLOOKUP(A305,[3]Sheet1!$A$13:$D$744,4,FALSE)</f>
        <v>46</v>
      </c>
      <c r="Y305" s="242" t="str">
        <f>+VLOOKUP(X305,bd_lista!$A$3:$C$590,3,FALSE)</f>
        <v>Ministerio de Salud y Deportes</v>
      </c>
      <c r="Z305" s="292"/>
      <c r="AA305" s="293"/>
    </row>
    <row r="306" spans="1:27" customFormat="1" ht="15" hidden="1" customHeight="1">
      <c r="A306" s="32">
        <v>428</v>
      </c>
      <c r="B306" s="388">
        <f>+A306</f>
        <v>428</v>
      </c>
      <c r="C306" s="247" t="str">
        <f>+VLOOKUP(A306,bd_lista!$A$3:$C$590,3,FALSE)</f>
        <v>Seguro Social Universitario de Sucre</v>
      </c>
      <c r="D306" s="385" t="str">
        <f>+C306</f>
        <v>Seguro Social Universitario de Sucre</v>
      </c>
      <c r="E306" s="247" t="s">
        <v>1304</v>
      </c>
      <c r="F306" s="243">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3">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3">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3">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3">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3">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3">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3">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3">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3">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3">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3">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3">
        <f t="shared" ca="1" si="11"/>
        <v>0</v>
      </c>
      <c r="S306" s="249"/>
      <c r="T306" s="243">
        <f ca="1">+T307</f>
        <v>0</v>
      </c>
      <c r="U306" s="242">
        <f t="shared" si="12"/>
        <v>1</v>
      </c>
      <c r="V306" s="333" t="str">
        <f>+VLOOKUP(A306,bd_lista!$A$3:$E$590,5,FALSE)</f>
        <v>Instituciones de Seguridad Social</v>
      </c>
      <c r="W306" s="383" t="str">
        <f>+V306</f>
        <v>Instituciones de Seguridad Social</v>
      </c>
      <c r="X306" s="242">
        <f>+VLOOKUP(A306,[3]Sheet1!$A$13:$D$744,4,FALSE)</f>
        <v>46</v>
      </c>
      <c r="Y306" s="242" t="str">
        <f>+VLOOKUP(X306,bd_lista!$A$3:$C$590,3,FALSE)</f>
        <v>Ministerio de Salud y Deportes</v>
      </c>
      <c r="Z306" s="294">
        <f>+X306</f>
        <v>46</v>
      </c>
      <c r="AA306" s="295" t="str">
        <f>+Y306</f>
        <v>Ministerio de Salud y Deportes</v>
      </c>
    </row>
    <row r="307" spans="1:27" customFormat="1" ht="15" hidden="1" customHeight="1">
      <c r="A307" s="32">
        <v>428</v>
      </c>
      <c r="B307" s="389"/>
      <c r="C307" s="333" t="str">
        <f>+VLOOKUP(A307,bd_lista!$A$3:$C$590,3,FALSE)</f>
        <v>Seguro Social Universitario de Sucre</v>
      </c>
      <c r="D307" s="386"/>
      <c r="E307" s="247" t="s">
        <v>1305</v>
      </c>
      <c r="F307" s="243">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3">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3">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3">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3">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3">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3">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3">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3">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3">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3">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3">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3">
        <f t="shared" ca="1" si="11"/>
        <v>0</v>
      </c>
      <c r="S307" s="249">
        <f ca="1">+R306+R307</f>
        <v>0</v>
      </c>
      <c r="T307" s="243">
        <f ca="1">+S307</f>
        <v>0</v>
      </c>
      <c r="U307" s="242">
        <f t="shared" si="12"/>
        <v>2</v>
      </c>
      <c r="V307" s="333" t="str">
        <f>+VLOOKUP(A307,bd_lista!$A$3:$E$590,5,FALSE)</f>
        <v>Instituciones de Seguridad Social</v>
      </c>
      <c r="W307" s="384"/>
      <c r="X307" s="242">
        <f>+VLOOKUP(A307,[3]Sheet1!$A$13:$D$744,4,FALSE)</f>
        <v>46</v>
      </c>
      <c r="Y307" s="242" t="str">
        <f>+VLOOKUP(X307,bd_lista!$A$3:$C$590,3,FALSE)</f>
        <v>Ministerio de Salud y Deportes</v>
      </c>
      <c r="Z307" s="292"/>
      <c r="AA307" s="293"/>
    </row>
    <row r="308" spans="1:27" customFormat="1" ht="15" hidden="1" customHeight="1">
      <c r="A308" s="32">
        <v>429</v>
      </c>
      <c r="B308" s="388">
        <f>+A308</f>
        <v>429</v>
      </c>
      <c r="C308" s="247" t="str">
        <f>+VLOOKUP(A308,bd_lista!$A$3:$C$590,3,FALSE)</f>
        <v>Seguro Social Universitario de La Paz</v>
      </c>
      <c r="D308" s="385" t="str">
        <f>+C308</f>
        <v>Seguro Social Universitario de La Paz</v>
      </c>
      <c r="E308" s="247" t="s">
        <v>1304</v>
      </c>
      <c r="F308" s="243">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3">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3">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3">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3">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3">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3">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3">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3">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3">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3">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3">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3">
        <f t="shared" ca="1" si="11"/>
        <v>0</v>
      </c>
      <c r="S308" s="249"/>
      <c r="T308" s="243">
        <f ca="1">+T309</f>
        <v>0</v>
      </c>
      <c r="U308" s="242">
        <f t="shared" si="12"/>
        <v>1</v>
      </c>
      <c r="V308" s="333" t="str">
        <f>+VLOOKUP(A308,bd_lista!$A$3:$E$590,5,FALSE)</f>
        <v>Instituciones de Seguridad Social</v>
      </c>
      <c r="W308" s="383" t="str">
        <f>+V308</f>
        <v>Instituciones de Seguridad Social</v>
      </c>
      <c r="X308" s="242">
        <f>+VLOOKUP(A308,[3]Sheet1!$A$13:$D$744,4,FALSE)</f>
        <v>46</v>
      </c>
      <c r="Y308" s="242" t="str">
        <f>+VLOOKUP(X308,bd_lista!$A$3:$C$590,3,FALSE)</f>
        <v>Ministerio de Salud y Deportes</v>
      </c>
      <c r="Z308" s="294">
        <f>+X308</f>
        <v>46</v>
      </c>
      <c r="AA308" s="295" t="str">
        <f>+Y308</f>
        <v>Ministerio de Salud y Deportes</v>
      </c>
    </row>
    <row r="309" spans="1:27" customFormat="1" ht="15" hidden="1" customHeight="1">
      <c r="A309" s="32">
        <v>429</v>
      </c>
      <c r="B309" s="389"/>
      <c r="C309" s="333" t="str">
        <f>+VLOOKUP(A309,bd_lista!$A$3:$C$590,3,FALSE)</f>
        <v>Seguro Social Universitario de La Paz</v>
      </c>
      <c r="D309" s="386"/>
      <c r="E309" s="247" t="s">
        <v>1305</v>
      </c>
      <c r="F309" s="243">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3">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3">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3">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3">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3">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3">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3">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3">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3">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3">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3">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3">
        <f t="shared" ca="1" si="11"/>
        <v>0</v>
      </c>
      <c r="S309" s="249">
        <f ca="1">+R308+R309</f>
        <v>0</v>
      </c>
      <c r="T309" s="243">
        <f ca="1">+S309</f>
        <v>0</v>
      </c>
      <c r="U309" s="242">
        <f t="shared" si="12"/>
        <v>2</v>
      </c>
      <c r="V309" s="333" t="str">
        <f>+VLOOKUP(A309,bd_lista!$A$3:$E$590,5,FALSE)</f>
        <v>Instituciones de Seguridad Social</v>
      </c>
      <c r="W309" s="384"/>
      <c r="X309" s="242">
        <f>+VLOOKUP(A309,[3]Sheet1!$A$13:$D$744,4,FALSE)</f>
        <v>46</v>
      </c>
      <c r="Y309" s="242" t="str">
        <f>+VLOOKUP(X309,bd_lista!$A$3:$C$590,3,FALSE)</f>
        <v>Ministerio de Salud y Deportes</v>
      </c>
      <c r="Z309" s="292"/>
      <c r="AA309" s="293"/>
    </row>
    <row r="310" spans="1:27" customFormat="1" ht="15" hidden="1" customHeight="1">
      <c r="A310" s="32">
        <v>432</v>
      </c>
      <c r="B310" s="388">
        <f>+A310</f>
        <v>432</v>
      </c>
      <c r="C310" s="247" t="str">
        <f>+VLOOKUP(A310,bd_lista!$A$3:$C$590,3,FALSE)</f>
        <v>Seguro Social Universitario de Tarija</v>
      </c>
      <c r="D310" s="385" t="str">
        <f>+C310</f>
        <v>Seguro Social Universitario de Tarija</v>
      </c>
      <c r="E310" s="247" t="s">
        <v>1304</v>
      </c>
      <c r="F310" s="243">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3">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3">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3">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3">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3">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3">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3">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3">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3">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3">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3">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3">
        <f t="shared" ca="1" si="11"/>
        <v>0</v>
      </c>
      <c r="S310" s="249"/>
      <c r="T310" s="243">
        <f ca="1">+T311</f>
        <v>0</v>
      </c>
      <c r="U310" s="242">
        <f t="shared" si="12"/>
        <v>1</v>
      </c>
      <c r="V310" s="333" t="str">
        <f>+VLOOKUP(A310,bd_lista!$A$3:$E$590,5,FALSE)</f>
        <v>Instituciones de Seguridad Social</v>
      </c>
      <c r="W310" s="383" t="str">
        <f>+V310</f>
        <v>Instituciones de Seguridad Social</v>
      </c>
      <c r="X310" s="242">
        <f>+VLOOKUP(A310,[3]Sheet1!$A$13:$D$744,4,FALSE)</f>
        <v>46</v>
      </c>
      <c r="Y310" s="242" t="str">
        <f>+VLOOKUP(X310,bd_lista!$A$3:$C$590,3,FALSE)</f>
        <v>Ministerio de Salud y Deportes</v>
      </c>
      <c r="Z310" s="294">
        <f>+X310</f>
        <v>46</v>
      </c>
      <c r="AA310" s="295" t="str">
        <f>+Y310</f>
        <v>Ministerio de Salud y Deportes</v>
      </c>
    </row>
    <row r="311" spans="1:27" customFormat="1" ht="15" hidden="1" customHeight="1">
      <c r="A311" s="32">
        <v>432</v>
      </c>
      <c r="B311" s="389"/>
      <c r="C311" s="333" t="str">
        <f>+VLOOKUP(A311,bd_lista!$A$3:$C$590,3,FALSE)</f>
        <v>Seguro Social Universitario de Tarija</v>
      </c>
      <c r="D311" s="386"/>
      <c r="E311" s="247" t="s">
        <v>1305</v>
      </c>
      <c r="F311" s="243">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3">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3">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3">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3">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3">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3">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3">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3">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3">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3">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3">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3">
        <f t="shared" ca="1" si="11"/>
        <v>0</v>
      </c>
      <c r="S311" s="249">
        <f ca="1">+R310+R311</f>
        <v>0</v>
      </c>
      <c r="T311" s="243">
        <f ca="1">+S311</f>
        <v>0</v>
      </c>
      <c r="U311" s="242">
        <f t="shared" si="12"/>
        <v>2</v>
      </c>
      <c r="V311" s="333" t="str">
        <f>+VLOOKUP(A311,bd_lista!$A$3:$E$590,5,FALSE)</f>
        <v>Instituciones de Seguridad Social</v>
      </c>
      <c r="W311" s="384"/>
      <c r="X311" s="242">
        <f>+VLOOKUP(A311,[3]Sheet1!$A$13:$D$744,4,FALSE)</f>
        <v>46</v>
      </c>
      <c r="Y311" s="242" t="str">
        <f>+VLOOKUP(X311,bd_lista!$A$3:$C$590,3,FALSE)</f>
        <v>Ministerio de Salud y Deportes</v>
      </c>
      <c r="Z311" s="292"/>
      <c r="AA311" s="293"/>
    </row>
    <row r="312" spans="1:27" customFormat="1" ht="15" hidden="1" customHeight="1">
      <c r="A312" s="32">
        <v>433</v>
      </c>
      <c r="B312" s="388">
        <f>+A312</f>
        <v>433</v>
      </c>
      <c r="C312" s="247" t="str">
        <f>+VLOOKUP(A312,bd_lista!$A$3:$C$590,3,FALSE)</f>
        <v>Seguro Social Universitario de Potosí</v>
      </c>
      <c r="D312" s="385" t="str">
        <f>+C312</f>
        <v>Seguro Social Universitario de Potosí</v>
      </c>
      <c r="E312" s="247" t="s">
        <v>1304</v>
      </c>
      <c r="F312" s="243">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3">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3">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3">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3">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3">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3">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3">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3">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3">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3">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3">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3">
        <f t="shared" ca="1" si="11"/>
        <v>0</v>
      </c>
      <c r="S312" s="249"/>
      <c r="T312" s="243">
        <f ca="1">+T313</f>
        <v>0</v>
      </c>
      <c r="U312" s="242">
        <f t="shared" si="12"/>
        <v>1</v>
      </c>
      <c r="V312" s="333" t="str">
        <f>+VLOOKUP(A312,bd_lista!$A$3:$E$590,5,FALSE)</f>
        <v>Instituciones de Seguridad Social</v>
      </c>
      <c r="W312" s="383" t="str">
        <f>+V312</f>
        <v>Instituciones de Seguridad Social</v>
      </c>
      <c r="X312" s="242">
        <f>+VLOOKUP(A312,[3]Sheet1!$A$13:$D$744,4,FALSE)</f>
        <v>46</v>
      </c>
      <c r="Y312" s="242" t="str">
        <f>+VLOOKUP(X312,bd_lista!$A$3:$C$590,3,FALSE)</f>
        <v>Ministerio de Salud y Deportes</v>
      </c>
      <c r="Z312" s="294">
        <f>+X312</f>
        <v>46</v>
      </c>
      <c r="AA312" s="295" t="str">
        <f>+Y312</f>
        <v>Ministerio de Salud y Deportes</v>
      </c>
    </row>
    <row r="313" spans="1:27" customFormat="1" ht="15" hidden="1" customHeight="1">
      <c r="A313" s="32">
        <v>433</v>
      </c>
      <c r="B313" s="389"/>
      <c r="C313" s="333" t="str">
        <f>+VLOOKUP(A313,bd_lista!$A$3:$C$590,3,FALSE)</f>
        <v>Seguro Social Universitario de Potosí</v>
      </c>
      <c r="D313" s="386"/>
      <c r="E313" s="333" t="s">
        <v>1305</v>
      </c>
      <c r="F313" s="245">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5">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5">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5">
        <f t="shared" ca="1" si="11"/>
        <v>0</v>
      </c>
      <c r="S313" s="259">
        <f ca="1">+R312+R313</f>
        <v>0</v>
      </c>
      <c r="T313" s="243">
        <f ca="1">+S313</f>
        <v>0</v>
      </c>
      <c r="U313" s="242">
        <f t="shared" si="12"/>
        <v>2</v>
      </c>
      <c r="V313" s="333" t="str">
        <f>+VLOOKUP(A313,bd_lista!$A$3:$E$590,5,FALSE)</f>
        <v>Instituciones de Seguridad Social</v>
      </c>
      <c r="W313" s="384"/>
      <c r="X313" s="242">
        <f>+VLOOKUP(A313,[3]Sheet1!$A$13:$D$744,4,FALSE)</f>
        <v>46</v>
      </c>
      <c r="Y313" s="242" t="str">
        <f>+VLOOKUP(X313,bd_lista!$A$3:$C$590,3,FALSE)</f>
        <v>Ministerio de Salud y Deportes</v>
      </c>
      <c r="Z313" s="292"/>
      <c r="AA313" s="293"/>
    </row>
    <row r="314" spans="1:27" customFormat="1" ht="15" hidden="1" customHeight="1">
      <c r="A314" s="32">
        <v>434</v>
      </c>
      <c r="B314" s="388">
        <f>+A314</f>
        <v>434</v>
      </c>
      <c r="C314" s="247" t="str">
        <f>+VLOOKUP(A314,bd_lista!$A$3:$C$590,3,FALSE)</f>
        <v>Seguro Social Universitario de Beni</v>
      </c>
      <c r="D314" s="385" t="str">
        <f>+C314</f>
        <v>Seguro Social Universitario de Beni</v>
      </c>
      <c r="E314" s="247" t="s">
        <v>1304</v>
      </c>
      <c r="F314" s="243">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3">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3">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3">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3">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3">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3">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3">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3">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3">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3">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3">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3">
        <f t="shared" ca="1" si="11"/>
        <v>0</v>
      </c>
      <c r="S314" s="249"/>
      <c r="T314" s="243">
        <f ca="1">+T315</f>
        <v>0</v>
      </c>
      <c r="U314" s="242">
        <f t="shared" si="12"/>
        <v>1</v>
      </c>
      <c r="V314" s="333" t="str">
        <f>+VLOOKUP(A314,bd_lista!$A$3:$E$590,5,FALSE)</f>
        <v>Instituciones de Seguridad Social</v>
      </c>
      <c r="W314" s="383" t="str">
        <f>+V314</f>
        <v>Instituciones de Seguridad Social</v>
      </c>
      <c r="X314" s="242">
        <f>+VLOOKUP(A314,[3]Sheet1!$A$13:$D$744,4,FALSE)</f>
        <v>46</v>
      </c>
      <c r="Y314" s="242" t="str">
        <f>+VLOOKUP(X314,bd_lista!$A$3:$C$590,3,FALSE)</f>
        <v>Ministerio de Salud y Deportes</v>
      </c>
      <c r="Z314" s="294">
        <f>+X314</f>
        <v>46</v>
      </c>
      <c r="AA314" s="295" t="str">
        <f>+Y314</f>
        <v>Ministerio de Salud y Deportes</v>
      </c>
    </row>
    <row r="315" spans="1:27" customFormat="1" ht="15" hidden="1" customHeight="1">
      <c r="A315" s="32">
        <v>434</v>
      </c>
      <c r="B315" s="389"/>
      <c r="C315" s="333" t="str">
        <f>+VLOOKUP(A315,bd_lista!$A$3:$C$590,3,FALSE)</f>
        <v>Seguro Social Universitario de Beni</v>
      </c>
      <c r="D315" s="386"/>
      <c r="E315" s="247" t="s">
        <v>1305</v>
      </c>
      <c r="F315" s="243">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3">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3">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3">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3">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3">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3">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3">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3">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3">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3">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3">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3">
        <f t="shared" ca="1" si="11"/>
        <v>0</v>
      </c>
      <c r="S315" s="249">
        <f ca="1">+R314+R315</f>
        <v>0</v>
      </c>
      <c r="T315" s="243">
        <f ca="1">+S315</f>
        <v>0</v>
      </c>
      <c r="U315" s="242">
        <f t="shared" si="12"/>
        <v>2</v>
      </c>
      <c r="V315" s="333" t="str">
        <f>+VLOOKUP(A315,bd_lista!$A$3:$E$590,5,FALSE)</f>
        <v>Instituciones de Seguridad Social</v>
      </c>
      <c r="W315" s="384"/>
      <c r="X315" s="242">
        <f>+VLOOKUP(A315,[3]Sheet1!$A$13:$D$744,4,FALSE)</f>
        <v>46</v>
      </c>
      <c r="Y315" s="242" t="str">
        <f>+VLOOKUP(X315,bd_lista!$A$3:$C$590,3,FALSE)</f>
        <v>Ministerio de Salud y Deportes</v>
      </c>
      <c r="Z315" s="292"/>
      <c r="AA315" s="293"/>
    </row>
    <row r="316" spans="1:27" customFormat="1" ht="15" hidden="1" customHeight="1">
      <c r="A316" s="32">
        <v>435</v>
      </c>
      <c r="B316" s="388">
        <f>+A316</f>
        <v>435</v>
      </c>
      <c r="C316" s="247" t="str">
        <f>+VLOOKUP(A316,bd_lista!$A$3:$C$590,3,FALSE)</f>
        <v>Seguro Integral de Salud</v>
      </c>
      <c r="D316" s="385" t="str">
        <f>+C316</f>
        <v>Seguro Integral de Salud</v>
      </c>
      <c r="E316" s="247" t="s">
        <v>1304</v>
      </c>
      <c r="F316" s="243">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3">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3">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3">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3">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3">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3">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3">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3">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3">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3">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3">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3">
        <f t="shared" ca="1" si="11"/>
        <v>0</v>
      </c>
      <c r="S316" s="249"/>
      <c r="T316" s="243">
        <f ca="1">+T317</f>
        <v>0</v>
      </c>
      <c r="U316" s="242">
        <f t="shared" si="12"/>
        <v>1</v>
      </c>
      <c r="V316" s="333" t="str">
        <f>+VLOOKUP(A316,bd_lista!$A$3:$E$590,5,FALSE)</f>
        <v>Instituciones de Seguridad Social</v>
      </c>
      <c r="W316" s="383" t="str">
        <f>+V316</f>
        <v>Instituciones de Seguridad Social</v>
      </c>
      <c r="X316" s="242">
        <f>+VLOOKUP(A316,[3]Sheet1!$A$13:$D$744,4,FALSE)</f>
        <v>46</v>
      </c>
      <c r="Y316" s="242" t="str">
        <f>+VLOOKUP(X316,bd_lista!$A$3:$C$590,3,FALSE)</f>
        <v>Ministerio de Salud y Deportes</v>
      </c>
      <c r="Z316" s="294">
        <f>+X316</f>
        <v>46</v>
      </c>
      <c r="AA316" s="295" t="str">
        <f>+Y316</f>
        <v>Ministerio de Salud y Deportes</v>
      </c>
    </row>
    <row r="317" spans="1:27" customFormat="1" ht="15" hidden="1" customHeight="1">
      <c r="A317" s="32">
        <v>435</v>
      </c>
      <c r="B317" s="389"/>
      <c r="C317" s="333" t="str">
        <f>+VLOOKUP(A317,bd_lista!$A$3:$C$590,3,FALSE)</f>
        <v>Seguro Integral de Salud</v>
      </c>
      <c r="D317" s="386"/>
      <c r="E317" s="247" t="s">
        <v>1305</v>
      </c>
      <c r="F317" s="243">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3">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43">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43">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43">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43">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3">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3">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3">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3">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3">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3">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3">
        <f t="shared" ca="1" si="11"/>
        <v>0</v>
      </c>
      <c r="S317" s="249">
        <f ca="1">+R316+R317</f>
        <v>0</v>
      </c>
      <c r="T317" s="243">
        <f ca="1">+S317</f>
        <v>0</v>
      </c>
      <c r="U317" s="242">
        <f t="shared" si="12"/>
        <v>2</v>
      </c>
      <c r="V317" s="333" t="str">
        <f>+VLOOKUP(A317,bd_lista!$A$3:$E$590,5,FALSE)</f>
        <v>Instituciones de Seguridad Social</v>
      </c>
      <c r="W317" s="384"/>
      <c r="X317" s="242">
        <f>+VLOOKUP(A317,[3]Sheet1!$A$13:$D$744,4,FALSE)</f>
        <v>46</v>
      </c>
      <c r="Y317" s="242" t="str">
        <f>+VLOOKUP(X317,bd_lista!$A$3:$C$590,3,FALSE)</f>
        <v>Ministerio de Salud y Deportes</v>
      </c>
      <c r="Z317" s="292"/>
      <c r="AA317" s="293"/>
    </row>
    <row r="318" spans="1:27" customFormat="1" ht="15" hidden="1" customHeight="1">
      <c r="A318" s="32">
        <v>512</v>
      </c>
      <c r="B318" s="388">
        <f>+A318</f>
        <v>512</v>
      </c>
      <c r="C318" s="247" t="str">
        <f>+VLOOKUP(A318,bd_lista!$A$3:$C$590,3,FALSE)</f>
        <v>Adm.de Aeropuertos y Servicios Auxiliares a la Naveg. Aérea</v>
      </c>
      <c r="D318" s="385" t="str">
        <f>+C318</f>
        <v>Adm.de Aeropuertos y Servicios Auxiliares a la Naveg. Aérea</v>
      </c>
      <c r="E318" s="247" t="s">
        <v>1304</v>
      </c>
      <c r="F318" s="243">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3">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3">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3">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3">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3">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3">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3">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3">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3">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3">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3">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3">
        <f t="shared" ca="1" si="11"/>
        <v>0</v>
      </c>
      <c r="S318" s="263"/>
      <c r="T318" s="243">
        <f ca="1">+T319</f>
        <v>0</v>
      </c>
      <c r="U318" s="242">
        <f t="shared" si="12"/>
        <v>1</v>
      </c>
      <c r="V318" s="333"/>
      <c r="W318" s="383">
        <f>+V318</f>
        <v>0</v>
      </c>
      <c r="X318" s="242">
        <f>+VLOOKUP(A318,[3]Sheet1!$A$13:$D$744,4,FALSE)</f>
        <v>81</v>
      </c>
      <c r="Y318" s="242" t="str">
        <f>+VLOOKUP(X318,bd_lista!$A$3:$C$590,3,FALSE)</f>
        <v>Ministerio de Obras Públicas, Servicios y Vivienda</v>
      </c>
      <c r="Z318" s="294">
        <f>+X318</f>
        <v>81</v>
      </c>
      <c r="AA318" s="319" t="str">
        <f>+Y318</f>
        <v>Ministerio de Obras Públicas, Servicios y Vivienda</v>
      </c>
    </row>
    <row r="319" spans="1:27" customFormat="1" ht="15" hidden="1" customHeight="1">
      <c r="A319" s="32">
        <v>512</v>
      </c>
      <c r="B319" s="389"/>
      <c r="C319" s="333" t="str">
        <f>+VLOOKUP(A319,bd_lista!$A$3:$C$590,3,FALSE)</f>
        <v>Adm.de Aeropuertos y Servicios Auxiliares a la Naveg. Aérea</v>
      </c>
      <c r="D319" s="386"/>
      <c r="E319" s="247" t="s">
        <v>1305</v>
      </c>
      <c r="F319" s="243">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3">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3">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3">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3">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3">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3">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3">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3">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3">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3">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3">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3">
        <f t="shared" ca="1" si="11"/>
        <v>0</v>
      </c>
      <c r="S319" s="263">
        <f ca="1">+R318+R319</f>
        <v>0</v>
      </c>
      <c r="T319" s="243">
        <f ca="1">+S319</f>
        <v>0</v>
      </c>
      <c r="U319" s="242">
        <f t="shared" si="12"/>
        <v>2</v>
      </c>
      <c r="V319" s="333"/>
      <c r="W319" s="384"/>
      <c r="X319" s="242">
        <f>+VLOOKUP(A319,[3]Sheet1!$A$13:$D$744,4,FALSE)</f>
        <v>81</v>
      </c>
      <c r="Y319" s="242" t="str">
        <f>+VLOOKUP(X319,bd_lista!$A$3:$C$590,3,FALSE)</f>
        <v>Ministerio de Obras Públicas, Servicios y Vivienda</v>
      </c>
      <c r="Z319" s="292"/>
      <c r="AA319" s="321"/>
    </row>
    <row r="320" spans="1:27" ht="15" customHeight="1">
      <c r="A320" s="32">
        <v>513</v>
      </c>
      <c r="B320" s="388">
        <f>+A320</f>
        <v>513</v>
      </c>
      <c r="C320" s="247" t="str">
        <f>+VLOOKUP(A320,bd_lista!$A$3:$C$590,3,FALSE)</f>
        <v>Yacimientos Petrolíferos Fiscales Bolivianos</v>
      </c>
      <c r="D320" s="385" t="str">
        <f>+C320</f>
        <v>Yacimientos Petrolíferos Fiscales Bolivianos</v>
      </c>
      <c r="E320" s="332" t="s">
        <v>1304</v>
      </c>
      <c r="F320" s="268">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293714177.38999999</v>
      </c>
      <c r="G320" s="268">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68">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68">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68">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68">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68">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68">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68">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68">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68">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68">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68">
        <f t="shared" ca="1" si="11"/>
        <v>293714177.38999999</v>
      </c>
      <c r="S320" s="327"/>
      <c r="T320" s="243">
        <f ca="1">+T321</f>
        <v>586437160.88</v>
      </c>
      <c r="U320" s="242">
        <f t="shared" si="12"/>
        <v>1</v>
      </c>
      <c r="V320" s="333" t="str">
        <f>+VLOOKUP(A320,bd_lista!$A$3:$E$590,5,FALSE)</f>
        <v>Empresas Nacionales</v>
      </c>
      <c r="W320" s="383" t="str">
        <f>+V320</f>
        <v>Empresas Nacionales</v>
      </c>
      <c r="X320" s="242">
        <v>78</v>
      </c>
      <c r="Y320" s="242" t="str">
        <f>+VLOOKUP(X320,bd_lista!$A$3:$C$590,3,FALSE)</f>
        <v>Ministerio de Hidrocarburos y Energías</v>
      </c>
      <c r="Z320" s="294">
        <f>+X320</f>
        <v>78</v>
      </c>
      <c r="AA320" s="319" t="str">
        <f>+Y320</f>
        <v>Ministerio de Hidrocarburos y Energías</v>
      </c>
    </row>
    <row r="321" spans="1:27" ht="15" customHeight="1">
      <c r="A321" s="32">
        <v>513</v>
      </c>
      <c r="B321" s="389"/>
      <c r="C321" s="333" t="str">
        <f>+VLOOKUP(A321,bd_lista!$A$3:$C$590,3,FALSE)</f>
        <v>Yacimientos Petrolíferos Fiscales Bolivianos</v>
      </c>
      <c r="D321" s="386"/>
      <c r="E321" s="333" t="s">
        <v>1305</v>
      </c>
      <c r="F321" s="245">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292722983.49000001</v>
      </c>
      <c r="G321" s="245">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245">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245">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45">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5">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5">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5">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5">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5">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5">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5">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5">
        <f t="shared" ca="1" si="11"/>
        <v>292722983.49000001</v>
      </c>
      <c r="S321" s="262">
        <f ca="1">+R320+R321</f>
        <v>586437160.88</v>
      </c>
      <c r="T321" s="245">
        <f ca="1">+S321</f>
        <v>586437160.88</v>
      </c>
      <c r="U321" s="244">
        <f t="shared" si="12"/>
        <v>2</v>
      </c>
      <c r="V321" s="333" t="str">
        <f>+VLOOKUP(A321,bd_lista!$A$3:$E$590,5,FALSE)</f>
        <v>Empresas Nacionales</v>
      </c>
      <c r="W321" s="384"/>
      <c r="X321" s="242">
        <v>78</v>
      </c>
      <c r="Y321" s="242" t="str">
        <f>+VLOOKUP(X321,bd_lista!$A$3:$C$590,3,FALSE)</f>
        <v>Ministerio de Hidrocarburos y Energías</v>
      </c>
      <c r="Z321" s="292"/>
      <c r="AA321" s="321"/>
    </row>
    <row r="322" spans="1:27" customFormat="1" ht="15" customHeight="1">
      <c r="A322" s="251">
        <v>514</v>
      </c>
      <c r="B322" s="388">
        <f>+A322</f>
        <v>514</v>
      </c>
      <c r="C322" s="247" t="str">
        <f>+VLOOKUP(A322,bd_lista!$A$3:$C$590,3,FALSE)</f>
        <v>Empresa Nacional de Electricidad</v>
      </c>
      <c r="D322" s="385" t="str">
        <f>+C322</f>
        <v>Empresa Nacional de Electricidad</v>
      </c>
      <c r="E322" s="242" t="s">
        <v>1304</v>
      </c>
      <c r="F322" s="243">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60</v>
      </c>
      <c r="G322" s="243">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3">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3">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3">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3">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3">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3">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3">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3">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3">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3">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3">
        <f t="shared" ca="1" si="11"/>
        <v>60</v>
      </c>
      <c r="S322" s="263"/>
      <c r="T322" s="243">
        <f ca="1">+T323</f>
        <v>42411320.759999998</v>
      </c>
      <c r="U322" s="242">
        <f t="shared" si="12"/>
        <v>1</v>
      </c>
      <c r="V322" s="333" t="str">
        <f>+VLOOKUP(A322,bd_lista!$A$3:$E$590,5,FALSE)</f>
        <v>Empresas Nacionales</v>
      </c>
      <c r="W322" s="383" t="str">
        <f>+V322</f>
        <v>Empresas Nacionales</v>
      </c>
      <c r="X322" s="242">
        <f>+VLOOKUP(A322,[3]Sheet1!$A$13:$D$744,4,FALSE)</f>
        <v>85</v>
      </c>
      <c r="Y322" s="242" t="e">
        <f>+VLOOKUP(X322,bd_lista!$A$3:$C$590,3,FALSE)</f>
        <v>#N/A</v>
      </c>
      <c r="Z322" s="294">
        <f>+X322</f>
        <v>85</v>
      </c>
      <c r="AA322" s="295" t="e">
        <f>+Y322</f>
        <v>#N/A</v>
      </c>
    </row>
    <row r="323" spans="1:27" customFormat="1" ht="15" customHeight="1">
      <c r="A323" s="32">
        <v>514</v>
      </c>
      <c r="B323" s="389"/>
      <c r="C323" s="333" t="str">
        <f>+VLOOKUP(A323,bd_lista!$A$3:$C$590,3,FALSE)</f>
        <v>Empresa Nacional de Electricidad</v>
      </c>
      <c r="D323" s="386"/>
      <c r="E323" s="244" t="s">
        <v>1305</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42411260.759999998</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5">
        <f t="shared" ca="1" si="11"/>
        <v>42411260.759999998</v>
      </c>
      <c r="S323" s="262">
        <f ca="1">+R322+R323</f>
        <v>42411320.759999998</v>
      </c>
      <c r="T323" s="243">
        <f ca="1">+S323</f>
        <v>42411320.759999998</v>
      </c>
      <c r="U323" s="242">
        <f t="shared" si="12"/>
        <v>2</v>
      </c>
      <c r="V323" s="333" t="str">
        <f>+VLOOKUP(A323,bd_lista!$A$3:$E$590,5,FALSE)</f>
        <v>Empresas Nacionales</v>
      </c>
      <c r="W323" s="384"/>
      <c r="X323" s="242">
        <f>+VLOOKUP(A323,[3]Sheet1!$A$13:$D$744,4,FALSE)</f>
        <v>85</v>
      </c>
      <c r="Y323" s="242" t="e">
        <f>+VLOOKUP(X323,bd_lista!$A$3:$C$590,3,FALSE)</f>
        <v>#N/A</v>
      </c>
      <c r="Z323" s="292"/>
      <c r="AA323" s="293"/>
    </row>
    <row r="324" spans="1:27" ht="15" hidden="1" customHeight="1">
      <c r="A324" s="32">
        <v>517</v>
      </c>
      <c r="B324" s="388">
        <f>+A324</f>
        <v>517</v>
      </c>
      <c r="C324" s="247" t="str">
        <f>+VLOOKUP(A324,bd_lista!$A$3:$C$590,3,FALSE)</f>
        <v>Corporación Minera de Bolivia</v>
      </c>
      <c r="D324" s="385" t="str">
        <f>+C324</f>
        <v>Corporación Minera de Bolivia</v>
      </c>
      <c r="E324" s="247" t="s">
        <v>1304</v>
      </c>
      <c r="F324" s="243">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3">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3">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3">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3">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3">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3">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3">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3">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3">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3">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3">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3">
        <f t="shared" ca="1" si="11"/>
        <v>0</v>
      </c>
      <c r="S324" s="249"/>
      <c r="T324" s="243">
        <f ca="1">+T325</f>
        <v>0</v>
      </c>
      <c r="U324" s="242">
        <f t="shared" si="12"/>
        <v>1</v>
      </c>
      <c r="V324" s="333" t="str">
        <f>+VLOOKUP(A324,bd_lista!$A$3:$E$590,5,FALSE)</f>
        <v>Empresas Nacionales</v>
      </c>
      <c r="W324" s="383" t="str">
        <f>+V324</f>
        <v>Empresas Nacionales</v>
      </c>
      <c r="X324" s="242">
        <f>+VLOOKUP(A324,[3]Sheet1!$A$13:$D$744,4,FALSE)</f>
        <v>76</v>
      </c>
      <c r="Y324" s="242" t="str">
        <f>+VLOOKUP(X324,bd_lista!$A$3:$C$590,3,FALSE)</f>
        <v>Ministerio de Minería y Metalurgia</v>
      </c>
      <c r="Z324" s="294">
        <f>+X324</f>
        <v>76</v>
      </c>
      <c r="AA324" s="319" t="str">
        <f>+Y324</f>
        <v>Ministerio de Minería y Metalurgia</v>
      </c>
    </row>
    <row r="325" spans="1:27" ht="15" hidden="1" customHeight="1">
      <c r="A325" s="32">
        <v>517</v>
      </c>
      <c r="B325" s="389"/>
      <c r="C325" s="333" t="str">
        <f>+VLOOKUP(A325,bd_lista!$A$3:$C$590,3,FALSE)</f>
        <v>Corporación Minera de Bolivia</v>
      </c>
      <c r="D325" s="386"/>
      <c r="E325" s="333" t="s">
        <v>1305</v>
      </c>
      <c r="F325" s="245">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5">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5">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5">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5">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5">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5">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5">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5">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5">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5">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5">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5">
        <f t="shared" ca="1" si="11"/>
        <v>0</v>
      </c>
      <c r="S325" s="259">
        <f ca="1">+R324+R325</f>
        <v>0</v>
      </c>
      <c r="T325" s="245">
        <f ca="1">+S325</f>
        <v>0</v>
      </c>
      <c r="U325" s="244">
        <f t="shared" si="12"/>
        <v>2</v>
      </c>
      <c r="V325" s="333" t="str">
        <f>+VLOOKUP(A325,bd_lista!$A$3:$E$590,5,FALSE)</f>
        <v>Empresas Nacionales</v>
      </c>
      <c r="W325" s="384"/>
      <c r="X325" s="242">
        <f>+VLOOKUP(A325,[3]Sheet1!$A$13:$D$744,4,FALSE)</f>
        <v>76</v>
      </c>
      <c r="Y325" s="242" t="str">
        <f>+VLOOKUP(X325,bd_lista!$A$3:$C$590,3,FALSE)</f>
        <v>Ministerio de Minería y Metalurgia</v>
      </c>
      <c r="Z325" s="292"/>
      <c r="AA325" s="321"/>
    </row>
    <row r="326" spans="1:27" customFormat="1" ht="15" hidden="1" customHeight="1">
      <c r="A326" s="251">
        <v>520</v>
      </c>
      <c r="B326" s="388">
        <f>+A326</f>
        <v>520</v>
      </c>
      <c r="C326" s="247" t="str">
        <f>+VLOOKUP(A326,bd_lista!$A$3:$C$590,3,FALSE)</f>
        <v>Empresa Metalúrgica VINTO - Nacionalizada</v>
      </c>
      <c r="D326" s="385" t="str">
        <f>+C326</f>
        <v>Empresa Metalúrgica VINTO - Nacionalizada</v>
      </c>
      <c r="E326" s="247" t="s">
        <v>1304</v>
      </c>
      <c r="F326" s="243">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3">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3">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3">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3">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3">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3">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3">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3">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3">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3">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3">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3">
        <f t="shared" ref="R326:R389" ca="1" si="13">+SUM(F326:Q326)</f>
        <v>0</v>
      </c>
      <c r="S326" s="249"/>
      <c r="T326" s="243">
        <f ca="1">+T327</f>
        <v>0</v>
      </c>
      <c r="U326" s="242">
        <f t="shared" ref="U326:U389" si="14">+IF(E326="Débitos",1,2)</f>
        <v>1</v>
      </c>
      <c r="V326" s="333" t="str">
        <f>+VLOOKUP(A326,bd_lista!$A$3:$E$590,5,FALSE)</f>
        <v>Empresas Nacionales</v>
      </c>
      <c r="W326" s="383" t="str">
        <f>+V326</f>
        <v>Empresas Nacionales</v>
      </c>
      <c r="X326" s="242">
        <f>+VLOOKUP(A326,[3]Sheet1!$A$13:$D$744,4,FALSE)</f>
        <v>76</v>
      </c>
      <c r="Y326" s="242" t="str">
        <f>+VLOOKUP(X326,bd_lista!$A$3:$C$590,3,FALSE)</f>
        <v>Ministerio de Minería y Metalurgia</v>
      </c>
      <c r="Z326" s="294">
        <f>+X326</f>
        <v>76</v>
      </c>
      <c r="AA326" s="295" t="str">
        <f>+Y326</f>
        <v>Ministerio de Minería y Metalurgia</v>
      </c>
    </row>
    <row r="327" spans="1:27" customFormat="1" ht="15" hidden="1" customHeight="1">
      <c r="A327" s="32">
        <v>520</v>
      </c>
      <c r="B327" s="389"/>
      <c r="C327" s="333" t="str">
        <f>+VLOOKUP(A327,bd_lista!$A$3:$C$590,3,FALSE)</f>
        <v>Empresa Metalúrgica VINTO - Nacionalizada</v>
      </c>
      <c r="D327" s="386"/>
      <c r="E327" s="333" t="s">
        <v>1305</v>
      </c>
      <c r="F327" s="245">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5">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5">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5">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5">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5">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5">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5">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5">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5">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5">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5">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5">
        <f t="shared" ca="1" si="13"/>
        <v>0</v>
      </c>
      <c r="S327" s="245">
        <f ca="1">+R326+R327</f>
        <v>0</v>
      </c>
      <c r="T327" s="243">
        <f ca="1">+S327</f>
        <v>0</v>
      </c>
      <c r="U327" s="242">
        <f t="shared" si="14"/>
        <v>2</v>
      </c>
      <c r="V327" s="333" t="str">
        <f>+VLOOKUP(A327,bd_lista!$A$3:$E$590,5,FALSE)</f>
        <v>Empresas Nacionales</v>
      </c>
      <c r="W327" s="384"/>
      <c r="X327" s="242">
        <f>+VLOOKUP(A327,[3]Sheet1!$A$13:$D$744,4,FALSE)</f>
        <v>76</v>
      </c>
      <c r="Y327" s="242" t="str">
        <f>+VLOOKUP(X327,bd_lista!$A$3:$C$590,3,FALSE)</f>
        <v>Ministerio de Minería y Metalurgia</v>
      </c>
      <c r="Z327" s="292"/>
      <c r="AA327" s="293"/>
    </row>
    <row r="328" spans="1:27" ht="15" customHeight="1">
      <c r="A328" s="32">
        <v>522</v>
      </c>
      <c r="B328" s="388">
        <f>+A328</f>
        <v>522</v>
      </c>
      <c r="C328" s="247" t="str">
        <f>+VLOOKUP(A328,bd_lista!$A$3:$C$590,3,FALSE)</f>
        <v>Empresa Nacional de Ferrocarriles - Residual</v>
      </c>
      <c r="D328" s="385" t="str">
        <f>+C328</f>
        <v>Empresa Nacional de Ferrocarriles - Residual</v>
      </c>
      <c r="E328" s="247" t="s">
        <v>1304</v>
      </c>
      <c r="F328" s="243">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3">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3">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3">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3">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3">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3">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3">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3">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3">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3">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3">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3">
        <f t="shared" ca="1" si="13"/>
        <v>0</v>
      </c>
      <c r="S328" s="263"/>
      <c r="T328" s="243">
        <f ca="1">+T329</f>
        <v>81856.44</v>
      </c>
      <c r="U328" s="242">
        <f t="shared" si="14"/>
        <v>1</v>
      </c>
      <c r="V328" s="333" t="str">
        <f>+VLOOKUP(A328,bd_lista!$A$3:$E$590,5,FALSE)</f>
        <v>Empresas Nacionales</v>
      </c>
      <c r="W328" s="383" t="str">
        <f>+V328</f>
        <v>Empresas Nacionales</v>
      </c>
      <c r="X328" s="242">
        <f>+VLOOKUP(A328,[3]Sheet1!$A$13:$D$744,4,FALSE)</f>
        <v>81</v>
      </c>
      <c r="Y328" s="242" t="str">
        <f>+VLOOKUP(X328,bd_lista!$A$3:$C$590,3,FALSE)</f>
        <v>Ministerio de Obras Públicas, Servicios y Vivienda</v>
      </c>
      <c r="Z328" s="294">
        <f>+X328</f>
        <v>81</v>
      </c>
      <c r="AA328" s="319" t="str">
        <f>+Y328</f>
        <v>Ministerio de Obras Públicas, Servicios y Vivienda</v>
      </c>
    </row>
    <row r="329" spans="1:27" ht="15" customHeight="1">
      <c r="A329" s="32">
        <v>522</v>
      </c>
      <c r="B329" s="389"/>
      <c r="C329" s="333" t="str">
        <f>+VLOOKUP(A329,bd_lista!$A$3:$C$590,3,FALSE)</f>
        <v>Empresa Nacional de Ferrocarriles - Residual</v>
      </c>
      <c r="D329" s="386"/>
      <c r="E329" s="333" t="s">
        <v>1305</v>
      </c>
      <c r="F329" s="245">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81856.44</v>
      </c>
      <c r="G329" s="245">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5">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5">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5">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5">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5">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5">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5">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5">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5">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5">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5">
        <f t="shared" ca="1" si="13"/>
        <v>81856.44</v>
      </c>
      <c r="S329" s="262">
        <f ca="1">+R328+R329</f>
        <v>81856.44</v>
      </c>
      <c r="T329" s="245">
        <f ca="1">+S329</f>
        <v>81856.44</v>
      </c>
      <c r="U329" s="244">
        <f t="shared" si="14"/>
        <v>2</v>
      </c>
      <c r="V329" s="333" t="str">
        <f>+VLOOKUP(A329,bd_lista!$A$3:$E$590,5,FALSE)</f>
        <v>Empresas Nacionales</v>
      </c>
      <c r="W329" s="384"/>
      <c r="X329" s="242">
        <f>+VLOOKUP(A329,[3]Sheet1!$A$13:$D$744,4,FALSE)</f>
        <v>81</v>
      </c>
      <c r="Y329" s="242" t="str">
        <f>+VLOOKUP(X329,bd_lista!$A$3:$C$590,3,FALSE)</f>
        <v>Ministerio de Obras Públicas, Servicios y Vivienda</v>
      </c>
      <c r="Z329" s="292"/>
      <c r="AA329" s="321"/>
    </row>
    <row r="330" spans="1:27" ht="15" hidden="1" customHeight="1">
      <c r="A330" s="251">
        <v>525</v>
      </c>
      <c r="B330" s="388">
        <f>+A330</f>
        <v>525</v>
      </c>
      <c r="C330" s="247" t="str">
        <f>+VLOOKUP(A330,bd_lista!$A$3:$C$590,3,FALSE)</f>
        <v>Transportes Aéreos Bolivianos</v>
      </c>
      <c r="D330" s="385" t="str">
        <f>+C330</f>
        <v>Transportes Aéreos Bolivianos</v>
      </c>
      <c r="E330" s="247" t="s">
        <v>1304</v>
      </c>
      <c r="F330" s="268">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3">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3">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3">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3">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3">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3">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3">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3">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3">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3">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3">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3">
        <f t="shared" ca="1" si="13"/>
        <v>0</v>
      </c>
      <c r="S330" s="263"/>
      <c r="T330" s="268">
        <f ca="1">+T331</f>
        <v>0</v>
      </c>
      <c r="U330" s="275">
        <f t="shared" si="14"/>
        <v>1</v>
      </c>
      <c r="V330" s="333" t="str">
        <f>+VLOOKUP(A330,bd_lista!$A$3:$E$590,5,FALSE)</f>
        <v>Empresas Nacionales</v>
      </c>
      <c r="W330" s="383" t="str">
        <f>+V330</f>
        <v>Empresas Nacionales</v>
      </c>
      <c r="X330" s="242">
        <f>+VLOOKUP(A330,[3]Sheet1!$A$13:$D$744,4,FALSE)</f>
        <v>20</v>
      </c>
      <c r="Y330" s="242" t="str">
        <f>+VLOOKUP(X330,bd_lista!$A$3:$C$590,3,FALSE)</f>
        <v>Ministerio de Defensa</v>
      </c>
      <c r="Z330" s="294">
        <f>+X330</f>
        <v>20</v>
      </c>
      <c r="AA330" s="319" t="str">
        <f>+Y330</f>
        <v>Ministerio de Defensa</v>
      </c>
    </row>
    <row r="331" spans="1:27" ht="15" hidden="1" customHeight="1">
      <c r="A331" s="32">
        <v>525</v>
      </c>
      <c r="B331" s="389"/>
      <c r="C331" s="333" t="str">
        <f>+VLOOKUP(A331,bd_lista!$A$3:$C$590,3,FALSE)</f>
        <v>Transportes Aéreos Bolivianos</v>
      </c>
      <c r="D331" s="386"/>
      <c r="E331" s="333" t="s">
        <v>1305</v>
      </c>
      <c r="F331" s="245">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5">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5">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5">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5">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5">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5">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5">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5">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5">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5">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5">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5">
        <f t="shared" ca="1" si="13"/>
        <v>0</v>
      </c>
      <c r="S331" s="262">
        <f ca="1">+R330+R331</f>
        <v>0</v>
      </c>
      <c r="T331" s="245">
        <f ca="1">+S331</f>
        <v>0</v>
      </c>
      <c r="U331" s="244">
        <f t="shared" si="14"/>
        <v>2</v>
      </c>
      <c r="V331" s="333" t="str">
        <f>+VLOOKUP(A331,bd_lista!$A$3:$E$590,5,FALSE)</f>
        <v>Empresas Nacionales</v>
      </c>
      <c r="W331" s="384"/>
      <c r="X331" s="242">
        <f>+VLOOKUP(A331,[3]Sheet1!$A$13:$D$744,4,FALSE)</f>
        <v>20</v>
      </c>
      <c r="Y331" s="242" t="str">
        <f>+VLOOKUP(X331,bd_lista!$A$3:$C$590,3,FALSE)</f>
        <v>Ministerio de Defensa</v>
      </c>
      <c r="Z331" s="292"/>
      <c r="AA331" s="321"/>
    </row>
    <row r="332" spans="1:27">
      <c r="A332" s="251">
        <v>526</v>
      </c>
      <c r="B332" s="388">
        <f>+A332</f>
        <v>526</v>
      </c>
      <c r="C332" s="247" t="str">
        <f>+VLOOKUP(A332,bd_lista!$A$3:$C$590,3,FALSE)</f>
        <v>Bolivia TV</v>
      </c>
      <c r="D332" s="385" t="str">
        <f>+C332</f>
        <v>Bolivia TV</v>
      </c>
      <c r="E332" s="247" t="s">
        <v>1304</v>
      </c>
      <c r="F332" s="243">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3">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3">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3">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3">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3">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3">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3">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3">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3">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3">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3">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3">
        <f t="shared" ca="1" si="13"/>
        <v>0</v>
      </c>
      <c r="S332" s="263"/>
      <c r="T332" s="243">
        <f ca="1">+T333</f>
        <v>2643378.54</v>
      </c>
      <c r="U332" s="242">
        <f t="shared" si="14"/>
        <v>1</v>
      </c>
      <c r="V332" s="333" t="str">
        <f>+VLOOKUP(A332,bd_lista!$A$3:$E$590,5,FALSE)</f>
        <v>Empresas Nacionales</v>
      </c>
      <c r="W332" s="383" t="str">
        <f>+V332</f>
        <v>Empresas Nacionales</v>
      </c>
      <c r="X332" s="242">
        <v>25</v>
      </c>
      <c r="Y332" s="242" t="str">
        <f>+VLOOKUP(X332,bd_lista!$A$3:$C$590,3,FALSE)</f>
        <v>Ministerio de la Presidencia</v>
      </c>
      <c r="Z332" s="294">
        <f>+X332</f>
        <v>25</v>
      </c>
      <c r="AA332" s="319" t="str">
        <f>+Y332</f>
        <v>Ministerio de la Presidencia</v>
      </c>
    </row>
    <row r="333" spans="1:27" ht="15" customHeight="1">
      <c r="A333" s="32">
        <v>526</v>
      </c>
      <c r="B333" s="389"/>
      <c r="C333" s="333" t="str">
        <f>+VLOOKUP(A333,bd_lista!$A$3:$C$590,3,FALSE)</f>
        <v>Bolivia TV</v>
      </c>
      <c r="D333" s="386"/>
      <c r="E333" s="333" t="s">
        <v>1305</v>
      </c>
      <c r="F333" s="245">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2643378.54</v>
      </c>
      <c r="G333" s="245">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245">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0</v>
      </c>
      <c r="I333" s="245">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245">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45">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5">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5">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5">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5">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5">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5">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5">
        <f t="shared" ca="1" si="13"/>
        <v>2643378.54</v>
      </c>
      <c r="S333" s="262">
        <f ca="1">+R332+R333</f>
        <v>2643378.54</v>
      </c>
      <c r="T333" s="245">
        <f ca="1">+S333</f>
        <v>2643378.54</v>
      </c>
      <c r="U333" s="244">
        <f t="shared" si="14"/>
        <v>2</v>
      </c>
      <c r="V333" s="333" t="str">
        <f>+VLOOKUP(A333,bd_lista!$A$3:$E$590,5,FALSE)</f>
        <v>Empresas Nacionales</v>
      </c>
      <c r="W333" s="384"/>
      <c r="X333" s="242">
        <v>25</v>
      </c>
      <c r="Y333" s="242" t="str">
        <f>+VLOOKUP(X333,bd_lista!$A$3:$C$590,3,FALSE)</f>
        <v>Ministerio de la Presidencia</v>
      </c>
      <c r="Z333" s="292"/>
      <c r="AA333" s="321"/>
    </row>
    <row r="334" spans="1:27" customFormat="1" ht="15" customHeight="1">
      <c r="A334" s="251">
        <v>548</v>
      </c>
      <c r="B334" s="388">
        <f>+A334</f>
        <v>548</v>
      </c>
      <c r="C334" s="247" t="str">
        <f>+VLOOKUP(A334,bd_lista!$A$3:$C$590,3,FALSE)</f>
        <v>Corporación de las Fuerzas Armadas p/ el Des. Nacional</v>
      </c>
      <c r="D334" s="385" t="str">
        <f>+C334</f>
        <v>Corporación de las Fuerzas Armadas p/ el Des. Nacional</v>
      </c>
      <c r="E334" s="247" t="s">
        <v>1304</v>
      </c>
      <c r="F334" s="243">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443.07</v>
      </c>
      <c r="G334" s="243">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3">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3">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3">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3">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3">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3">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3">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3">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3">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3">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3">
        <f t="shared" ca="1" si="13"/>
        <v>443.07</v>
      </c>
      <c r="S334" s="263"/>
      <c r="T334" s="243">
        <f ca="1">+T335</f>
        <v>443.07</v>
      </c>
      <c r="U334" s="242">
        <f t="shared" si="14"/>
        <v>1</v>
      </c>
      <c r="V334" s="333" t="str">
        <f>+VLOOKUP(A334,bd_lista!$A$3:$E$590,5,FALSE)</f>
        <v>Empresas Nacionales</v>
      </c>
      <c r="W334" s="383" t="str">
        <f>+V334</f>
        <v>Empresas Nacionales</v>
      </c>
      <c r="X334" s="242">
        <f>+VLOOKUP(A334,[3]Sheet1!$A$13:$D$744,4,FALSE)</f>
        <v>20</v>
      </c>
      <c r="Y334" s="242" t="str">
        <f>+VLOOKUP(X334,bd_lista!$A$3:$C$590,3,FALSE)</f>
        <v>Ministerio de Defensa</v>
      </c>
      <c r="Z334" s="294">
        <f>+X334</f>
        <v>20</v>
      </c>
      <c r="AA334" s="319" t="str">
        <f>+Y334</f>
        <v>Ministerio de Defensa</v>
      </c>
    </row>
    <row r="335" spans="1:27" customFormat="1" ht="15" customHeight="1">
      <c r="A335" s="32">
        <v>548</v>
      </c>
      <c r="B335" s="389"/>
      <c r="C335" s="333" t="str">
        <f>+VLOOKUP(A335,bd_lista!$A$3:$C$590,3,FALSE)</f>
        <v>Corporación de las Fuerzas Armadas p/ el Des. Nacional</v>
      </c>
      <c r="D335" s="386"/>
      <c r="E335" s="333" t="s">
        <v>1305</v>
      </c>
      <c r="F335" s="245">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5">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5">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245">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45">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45">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5">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5">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5">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5">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5">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5">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5">
        <f t="shared" ca="1" si="13"/>
        <v>0</v>
      </c>
      <c r="S335" s="262">
        <f ca="1">+R334+R335</f>
        <v>443.07</v>
      </c>
      <c r="T335" s="243">
        <f ca="1">+S335</f>
        <v>443.07</v>
      </c>
      <c r="U335" s="242">
        <f t="shared" si="14"/>
        <v>2</v>
      </c>
      <c r="V335" s="333" t="str">
        <f>+VLOOKUP(A335,bd_lista!$A$3:$E$590,5,FALSE)</f>
        <v>Empresas Nacionales</v>
      </c>
      <c r="W335" s="384"/>
      <c r="X335" s="242">
        <f>+VLOOKUP(A335,[3]Sheet1!$A$13:$D$744,4,FALSE)</f>
        <v>20</v>
      </c>
      <c r="Y335" s="242" t="str">
        <f>+VLOOKUP(X335,bd_lista!$A$3:$C$590,3,FALSE)</f>
        <v>Ministerio de Defensa</v>
      </c>
      <c r="Z335" s="292"/>
      <c r="AA335" s="321"/>
    </row>
    <row r="336" spans="1:27" customFormat="1" ht="15" hidden="1" customHeight="1">
      <c r="A336" s="32">
        <v>551</v>
      </c>
      <c r="B336" s="388">
        <f>+A336</f>
        <v>551</v>
      </c>
      <c r="C336" s="247" t="str">
        <f>+VLOOKUP(A336,bd_lista!$A$3:$C$590,3,FALSE)</f>
        <v>Empresa Naviera Boliviana</v>
      </c>
      <c r="D336" s="385" t="str">
        <f>+C336</f>
        <v>Empresa Naviera Boliviana</v>
      </c>
      <c r="E336" s="247" t="s">
        <v>1304</v>
      </c>
      <c r="F336" s="243">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3">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3">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3">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3">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3">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3">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3">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3">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3">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3">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3">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3">
        <f t="shared" ca="1" si="13"/>
        <v>0</v>
      </c>
      <c r="S336" s="263"/>
      <c r="T336" s="243">
        <f ca="1">+T337</f>
        <v>0</v>
      </c>
      <c r="U336" s="242">
        <f t="shared" si="14"/>
        <v>1</v>
      </c>
      <c r="V336" s="333" t="str">
        <f>+VLOOKUP(A336,bd_lista!$A$3:$E$590,5,FALSE)</f>
        <v>Empresas Nacionales</v>
      </c>
      <c r="W336" s="383" t="str">
        <f>+V336</f>
        <v>Empresas Nacionales</v>
      </c>
      <c r="X336" s="242">
        <f>+VLOOKUP(A336,[3]Sheet1!$A$13:$D$744,4,FALSE)</f>
        <v>20</v>
      </c>
      <c r="Y336" s="242" t="str">
        <f>+VLOOKUP(X336,bd_lista!$A$3:$C$590,3,FALSE)</f>
        <v>Ministerio de Defensa</v>
      </c>
      <c r="Z336" s="294">
        <f>+X336</f>
        <v>20</v>
      </c>
      <c r="AA336" s="319" t="str">
        <f>+Y336</f>
        <v>Ministerio de Defensa</v>
      </c>
    </row>
    <row r="337" spans="1:27" customFormat="1" ht="15" hidden="1" customHeight="1">
      <c r="A337" s="32">
        <v>551</v>
      </c>
      <c r="B337" s="389"/>
      <c r="C337" s="333" t="str">
        <f>+VLOOKUP(A337,bd_lista!$A$3:$C$590,3,FALSE)</f>
        <v>Empresa Naviera Boliviana</v>
      </c>
      <c r="D337" s="386"/>
      <c r="E337" s="333" t="s">
        <v>1305</v>
      </c>
      <c r="F337" s="245">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5">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5">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5">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5">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5">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5">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5">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5">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5">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5">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5">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5">
        <f t="shared" ca="1" si="13"/>
        <v>0</v>
      </c>
      <c r="S337" s="262">
        <f ca="1">+R336+R337</f>
        <v>0</v>
      </c>
      <c r="T337" s="243">
        <f ca="1">+S337</f>
        <v>0</v>
      </c>
      <c r="U337" s="242">
        <f t="shared" si="14"/>
        <v>2</v>
      </c>
      <c r="V337" s="333" t="str">
        <f>+VLOOKUP(A337,bd_lista!$A$3:$E$590,5,FALSE)</f>
        <v>Empresas Nacionales</v>
      </c>
      <c r="W337" s="384"/>
      <c r="X337" s="242">
        <f>+VLOOKUP(A337,[3]Sheet1!$A$13:$D$744,4,FALSE)</f>
        <v>20</v>
      </c>
      <c r="Y337" s="242" t="str">
        <f>+VLOOKUP(X337,bd_lista!$A$3:$C$590,3,FALSE)</f>
        <v>Ministerio de Defensa</v>
      </c>
      <c r="Z337" s="292"/>
      <c r="AA337" s="321"/>
    </row>
    <row r="338" spans="1:27" customFormat="1" ht="15" customHeight="1">
      <c r="A338" s="32">
        <v>572</v>
      </c>
      <c r="B338" s="388">
        <f>+A338</f>
        <v>572</v>
      </c>
      <c r="C338" s="247" t="str">
        <f>+VLOOKUP(A338,bd_lista!$A$3:$C$590,3,FALSE)</f>
        <v>Empresa de Apoyo a la Producción de Alimentos</v>
      </c>
      <c r="D338" s="385" t="str">
        <f>+C338</f>
        <v>Empresa de Apoyo a la Producción de Alimentos</v>
      </c>
      <c r="E338" s="247" t="s">
        <v>1304</v>
      </c>
      <c r="F338" s="243">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3">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3">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3">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3">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3">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3">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3">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3">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3">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3">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3">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3">
        <f t="shared" ca="1" si="13"/>
        <v>0</v>
      </c>
      <c r="S338" s="263"/>
      <c r="T338" s="243">
        <f ca="1">+T339</f>
        <v>9254276.3699999992</v>
      </c>
      <c r="U338" s="242">
        <f t="shared" si="14"/>
        <v>1</v>
      </c>
      <c r="V338" s="333" t="str">
        <f>+VLOOKUP(A338,bd_lista!$A$3:$E$590,5,FALSE)</f>
        <v>Empresas Nacionales</v>
      </c>
      <c r="W338" s="383" t="str">
        <f>+V338</f>
        <v>Empresas Nacionales</v>
      </c>
      <c r="X338" s="242">
        <f>+VLOOKUP(A338,[3]Sheet1!$A$13:$D$744,4,FALSE)</f>
        <v>41</v>
      </c>
      <c r="Y338" s="242" t="str">
        <f>+VLOOKUP(X338,bd_lista!$A$3:$C$590,3,FALSE)</f>
        <v>Ministerio de Desarrollo Productivo y Economía Plural</v>
      </c>
      <c r="Z338" s="294">
        <f>+X338</f>
        <v>41</v>
      </c>
      <c r="AA338" s="319" t="str">
        <f>+Y338</f>
        <v>Ministerio de Desarrollo Productivo y Economía Plural</v>
      </c>
    </row>
    <row r="339" spans="1:27" customFormat="1" ht="15" customHeight="1">
      <c r="A339" s="32">
        <v>572</v>
      </c>
      <c r="B339" s="389"/>
      <c r="C339" s="333" t="str">
        <f>+VLOOKUP(A339,bd_lista!$A$3:$C$590,3,FALSE)</f>
        <v>Empresa de Apoyo a la Producción de Alimentos</v>
      </c>
      <c r="D339" s="386"/>
      <c r="E339" s="333" t="s">
        <v>1305</v>
      </c>
      <c r="F339" s="245">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9254276.3699999992</v>
      </c>
      <c r="G339" s="245">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5">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5">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5">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5">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5">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5">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5">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5">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5">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5">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5">
        <f t="shared" ca="1" si="13"/>
        <v>9254276.3699999992</v>
      </c>
      <c r="S339" s="262">
        <f ca="1">+R338+R339</f>
        <v>9254276.3699999992</v>
      </c>
      <c r="T339" s="243">
        <f ca="1">+S339</f>
        <v>9254276.3699999992</v>
      </c>
      <c r="U339" s="242">
        <f t="shared" si="14"/>
        <v>2</v>
      </c>
      <c r="V339" s="333" t="str">
        <f>+VLOOKUP(A339,bd_lista!$A$3:$E$590,5,FALSE)</f>
        <v>Empresas Nacionales</v>
      </c>
      <c r="W339" s="384"/>
      <c r="X339" s="242">
        <f>+VLOOKUP(A339,[3]Sheet1!$A$13:$D$744,4,FALSE)</f>
        <v>41</v>
      </c>
      <c r="Y339" s="242" t="str">
        <f>+VLOOKUP(X339,bd_lista!$A$3:$C$590,3,FALSE)</f>
        <v>Ministerio de Desarrollo Productivo y Economía Plural</v>
      </c>
      <c r="Z339" s="292"/>
      <c r="AA339" s="321"/>
    </row>
    <row r="340" spans="1:27" customFormat="1" ht="15" hidden="1" customHeight="1">
      <c r="A340" s="32">
        <v>573</v>
      </c>
      <c r="B340" s="388">
        <f>+A340</f>
        <v>573</v>
      </c>
      <c r="C340" s="247" t="str">
        <f>+VLOOKUP(A340,bd_lista!$A$3:$C$590,3,FALSE)</f>
        <v>Empresa Siderúrgica del Mutún</v>
      </c>
      <c r="D340" s="385" t="str">
        <f>+C340</f>
        <v>Empresa Siderúrgica del Mutún</v>
      </c>
      <c r="E340" s="242" t="s">
        <v>1304</v>
      </c>
      <c r="F340" s="243">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3">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3">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3">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3">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3">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3">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3">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3">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3">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3">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3">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3">
        <f t="shared" ca="1" si="13"/>
        <v>0</v>
      </c>
      <c r="S340" s="263"/>
      <c r="T340" s="243">
        <f ca="1">+T341</f>
        <v>0</v>
      </c>
      <c r="U340" s="242">
        <f t="shared" si="14"/>
        <v>1</v>
      </c>
      <c r="V340" s="333" t="str">
        <f>+VLOOKUP(A340,bd_lista!$A$3:$E$590,5,FALSE)</f>
        <v>Empresas Nacionales</v>
      </c>
      <c r="W340" s="383" t="str">
        <f>+V340</f>
        <v>Empresas Nacionales</v>
      </c>
      <c r="X340" s="242">
        <f>+VLOOKUP(A340,[3]Sheet1!$A$13:$D$744,4,FALSE)</f>
        <v>76</v>
      </c>
      <c r="Y340" s="242" t="str">
        <f>+VLOOKUP(X340,bd_lista!$A$3:$C$590,3,FALSE)</f>
        <v>Ministerio de Minería y Metalurgia</v>
      </c>
      <c r="Z340" s="294">
        <f>+X340</f>
        <v>76</v>
      </c>
      <c r="AA340" s="319" t="str">
        <f>+Y340</f>
        <v>Ministerio de Minería y Metalurgia</v>
      </c>
    </row>
    <row r="341" spans="1:27" customFormat="1" ht="15" hidden="1" customHeight="1">
      <c r="A341" s="32">
        <v>573</v>
      </c>
      <c r="B341" s="389"/>
      <c r="C341" s="333" t="str">
        <f>+VLOOKUP(A341,bd_lista!$A$3:$C$590,3,FALSE)</f>
        <v>Empresa Siderúrgica del Mutún</v>
      </c>
      <c r="D341" s="386"/>
      <c r="E341" s="244" t="s">
        <v>1305</v>
      </c>
      <c r="F341" s="245">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5">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5">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5">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5">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5">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5">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5">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5">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5">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5">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5">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5">
        <f t="shared" ca="1" si="13"/>
        <v>0</v>
      </c>
      <c r="S341" s="262">
        <f ca="1">+R340+R341</f>
        <v>0</v>
      </c>
      <c r="T341" s="245">
        <f ca="1">+S341</f>
        <v>0</v>
      </c>
      <c r="U341" s="242">
        <f t="shared" si="14"/>
        <v>2</v>
      </c>
      <c r="V341" s="333" t="str">
        <f>+VLOOKUP(A341,bd_lista!$A$3:$E$590,5,FALSE)</f>
        <v>Empresas Nacionales</v>
      </c>
      <c r="W341" s="384"/>
      <c r="X341" s="242">
        <f>+VLOOKUP(A341,[3]Sheet1!$A$13:$D$744,4,FALSE)</f>
        <v>76</v>
      </c>
      <c r="Y341" s="242" t="str">
        <f>+VLOOKUP(X341,bd_lista!$A$3:$C$590,3,FALSE)</f>
        <v>Ministerio de Minería y Metalurgia</v>
      </c>
      <c r="Z341" s="292"/>
      <c r="AA341" s="321"/>
    </row>
    <row r="342" spans="1:27" customFormat="1" ht="15" customHeight="1">
      <c r="A342" s="32">
        <v>576</v>
      </c>
      <c r="B342" s="388">
        <f>+A342</f>
        <v>576</v>
      </c>
      <c r="C342" s="247" t="str">
        <f>+VLOOKUP(A342,bd_lista!$A$3:$C$590,3,FALSE)</f>
        <v>Empresa Pública Nacional Estratégica Cartones de Bolivia</v>
      </c>
      <c r="D342" s="385" t="str">
        <f>+C342</f>
        <v>Empresa Pública Nacional Estratégica Cartones de Bolivia</v>
      </c>
      <c r="E342" s="247" t="s">
        <v>1304</v>
      </c>
      <c r="F342" s="243">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6322900.9699999997</v>
      </c>
      <c r="G342" s="243">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3">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3">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3">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3">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3">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3">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3">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3">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3">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3">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3">
        <f t="shared" ca="1" si="13"/>
        <v>6322900.9699999997</v>
      </c>
      <c r="S342" s="263"/>
      <c r="T342" s="243">
        <f ca="1">+T343</f>
        <v>6322900.9699999997</v>
      </c>
      <c r="U342" s="275">
        <f t="shared" si="14"/>
        <v>1</v>
      </c>
      <c r="V342" s="333" t="str">
        <f>+VLOOKUP(A342,bd_lista!$A$3:$E$590,5,FALSE)</f>
        <v>Empresas Nacionales</v>
      </c>
      <c r="W342" s="383" t="str">
        <f>+V342</f>
        <v>Empresas Nacionales</v>
      </c>
      <c r="X342" s="242">
        <f>+VLOOKUP(A342,[3]Sheet1!$A$13:$D$744,4,FALSE)</f>
        <v>41</v>
      </c>
      <c r="Y342" s="242" t="str">
        <f>+VLOOKUP(X342,bd_lista!$A$3:$C$590,3,FALSE)</f>
        <v>Ministerio de Desarrollo Productivo y Economía Plural</v>
      </c>
      <c r="Z342" s="294">
        <f>+X342</f>
        <v>41</v>
      </c>
      <c r="AA342" s="319" t="str">
        <f>+Y342</f>
        <v>Ministerio de Desarrollo Productivo y Economía Plural</v>
      </c>
    </row>
    <row r="343" spans="1:27" customFormat="1" ht="15" customHeight="1">
      <c r="A343" s="32">
        <v>576</v>
      </c>
      <c r="B343" s="389"/>
      <c r="C343" s="333" t="str">
        <f>+VLOOKUP(A343,bd_lista!$A$3:$C$590,3,FALSE)</f>
        <v>Empresa Pública Nacional Estratégica Cartones de Bolivia</v>
      </c>
      <c r="D343" s="386"/>
      <c r="E343" s="247" t="s">
        <v>1305</v>
      </c>
      <c r="F343" s="245">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3">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45">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45">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5">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5">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5">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5">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5">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5">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5">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5">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5">
        <f t="shared" ca="1" si="13"/>
        <v>0</v>
      </c>
      <c r="S343" s="263">
        <f ca="1">+R342+R343</f>
        <v>6322900.9699999997</v>
      </c>
      <c r="T343" s="245">
        <f ca="1">+S343</f>
        <v>6322900.9699999997</v>
      </c>
      <c r="U343" s="244">
        <f t="shared" si="14"/>
        <v>2</v>
      </c>
      <c r="V343" s="333" t="str">
        <f>+VLOOKUP(A343,bd_lista!$A$3:$E$590,5,FALSE)</f>
        <v>Empresas Nacionales</v>
      </c>
      <c r="W343" s="384"/>
      <c r="X343" s="242">
        <f>+VLOOKUP(A343,[3]Sheet1!$A$13:$D$744,4,FALSE)</f>
        <v>41</v>
      </c>
      <c r="Y343" s="242" t="str">
        <f>+VLOOKUP(X343,bd_lista!$A$3:$C$590,3,FALSE)</f>
        <v>Ministerio de Desarrollo Productivo y Economía Plural</v>
      </c>
      <c r="Z343" s="292"/>
      <c r="AA343" s="321"/>
    </row>
    <row r="344" spans="1:27" customFormat="1" ht="15" customHeight="1">
      <c r="A344" s="32">
        <v>578</v>
      </c>
      <c r="B344" s="388">
        <f>+A344</f>
        <v>578</v>
      </c>
      <c r="C344" s="247" t="str">
        <f>+VLOOKUP(A344,bd_lista!$A$3:$C$590,3,FALSE)</f>
        <v>Boliviana de Aviación</v>
      </c>
      <c r="D344" s="385" t="str">
        <f>+C344</f>
        <v>Boliviana de Aviación</v>
      </c>
      <c r="E344" s="247" t="s">
        <v>1304</v>
      </c>
      <c r="F344" s="243">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3">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3">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3">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3">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3">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3">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3">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3">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3">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3">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3">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3">
        <f t="shared" ca="1" si="13"/>
        <v>0</v>
      </c>
      <c r="S344" s="263"/>
      <c r="T344" s="243">
        <f ca="1">+T345</f>
        <v>1160158.8999999999</v>
      </c>
      <c r="U344" s="242">
        <f t="shared" si="14"/>
        <v>1</v>
      </c>
      <c r="V344" s="333" t="str">
        <f>+VLOOKUP(A344,bd_lista!$A$3:$E$590,5,FALSE)</f>
        <v>Empresas Nacionales</v>
      </c>
      <c r="W344" s="383" t="str">
        <f>+V344</f>
        <v>Empresas Nacionales</v>
      </c>
      <c r="X344" s="242">
        <f>+VLOOKUP(A344,[3]Sheet1!$A$13:$D$744,4,FALSE)</f>
        <v>81</v>
      </c>
      <c r="Y344" s="242" t="str">
        <f>+VLOOKUP(X344,bd_lista!$A$3:$C$590,3,FALSE)</f>
        <v>Ministerio de Obras Públicas, Servicios y Vivienda</v>
      </c>
      <c r="Z344" s="294">
        <f>+X344</f>
        <v>81</v>
      </c>
      <c r="AA344" s="319" t="str">
        <f>+Y344</f>
        <v>Ministerio de Obras Públicas, Servicios y Vivienda</v>
      </c>
    </row>
    <row r="345" spans="1:27" customFormat="1" ht="15" customHeight="1">
      <c r="A345" s="32">
        <v>578</v>
      </c>
      <c r="B345" s="389"/>
      <c r="C345" s="333" t="str">
        <f>+VLOOKUP(A345,bd_lista!$A$3:$C$590,3,FALSE)</f>
        <v>Boliviana de Aviación</v>
      </c>
      <c r="D345" s="386"/>
      <c r="E345" s="247" t="s">
        <v>1305</v>
      </c>
      <c r="F345" s="245">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1160158.8999999999</v>
      </c>
      <c r="G345" s="245">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5">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5">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5">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5">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5">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5">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5">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5">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5">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5">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5">
        <f t="shared" ca="1" si="13"/>
        <v>1160158.8999999999</v>
      </c>
      <c r="S345" s="262">
        <f ca="1">+R344+R345</f>
        <v>1160158.8999999999</v>
      </c>
      <c r="T345" s="243">
        <f ca="1">+S345</f>
        <v>1160158.8999999999</v>
      </c>
      <c r="U345" s="242">
        <f t="shared" si="14"/>
        <v>2</v>
      </c>
      <c r="V345" s="333" t="str">
        <f>+VLOOKUP(A345,bd_lista!$A$3:$E$590,5,FALSE)</f>
        <v>Empresas Nacionales</v>
      </c>
      <c r="W345" s="384"/>
      <c r="X345" s="242">
        <f>+VLOOKUP(A345,[3]Sheet1!$A$13:$D$744,4,FALSE)</f>
        <v>81</v>
      </c>
      <c r="Y345" s="242" t="str">
        <f>+VLOOKUP(X345,bd_lista!$A$3:$C$590,3,FALSE)</f>
        <v>Ministerio de Obras Públicas, Servicios y Vivienda</v>
      </c>
      <c r="Z345" s="292"/>
      <c r="AA345" s="321"/>
    </row>
    <row r="346" spans="1:27" customFormat="1" ht="15" customHeight="1">
      <c r="A346" s="32">
        <v>580</v>
      </c>
      <c r="B346" s="388">
        <f>+A346</f>
        <v>580</v>
      </c>
      <c r="C346" s="247" t="str">
        <f>+VLOOKUP(A346,bd_lista!$A$3:$C$590,3,FALSE)</f>
        <v>Depósitos Aduaneros Bolivianos</v>
      </c>
      <c r="D346" s="385" t="str">
        <f>+C346</f>
        <v>Depósitos Aduaneros Bolivianos</v>
      </c>
      <c r="E346" s="332" t="s">
        <v>1304</v>
      </c>
      <c r="F346" s="243">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3">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3">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3">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3">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3">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3">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3">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3">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3">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3">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3">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3">
        <f t="shared" ca="1" si="13"/>
        <v>0</v>
      </c>
      <c r="S346" s="263"/>
      <c r="T346" s="243">
        <f ca="1">+T347</f>
        <v>443.1</v>
      </c>
      <c r="U346" s="242">
        <f t="shared" si="14"/>
        <v>1</v>
      </c>
      <c r="V346" s="333" t="str">
        <f>+VLOOKUP(A346,bd_lista!$A$3:$E$590,5,FALSE)</f>
        <v>Empresas Nacionales</v>
      </c>
      <c r="W346" s="383" t="str">
        <f>+V346</f>
        <v>Empresas Nacionales</v>
      </c>
      <c r="X346" s="242">
        <f>+VLOOKUP(A346,[3]Sheet1!$A$13:$D$744,4,FALSE)</f>
        <v>35</v>
      </c>
      <c r="Y346" s="242" t="str">
        <f>+VLOOKUP(X346,bd_lista!$A$3:$C$590,3,FALSE)</f>
        <v>Ministerio de Economía y Finanzas Públicas</v>
      </c>
      <c r="Z346" s="294">
        <f>+X346</f>
        <v>35</v>
      </c>
      <c r="AA346" s="319" t="str">
        <f>+Y346</f>
        <v>Ministerio de Economía y Finanzas Públicas</v>
      </c>
    </row>
    <row r="347" spans="1:27" customFormat="1" ht="15" customHeight="1">
      <c r="A347" s="32">
        <v>580</v>
      </c>
      <c r="B347" s="389"/>
      <c r="C347" s="333" t="str">
        <f>+VLOOKUP(A347,bd_lista!$A$3:$C$590,3,FALSE)</f>
        <v>Depósitos Aduaneros Bolivianos</v>
      </c>
      <c r="D347" s="386"/>
      <c r="E347" s="333" t="s">
        <v>1305</v>
      </c>
      <c r="F347" s="245">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443.1</v>
      </c>
      <c r="G347" s="245">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5">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5">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5">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5">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5">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5">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5">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5">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5">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5">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5">
        <f t="shared" ca="1" si="13"/>
        <v>443.1</v>
      </c>
      <c r="S347" s="262">
        <f ca="1">+R346+R347</f>
        <v>443.1</v>
      </c>
      <c r="T347" s="243">
        <f ca="1">+S347</f>
        <v>443.1</v>
      </c>
      <c r="U347" s="242">
        <f t="shared" si="14"/>
        <v>2</v>
      </c>
      <c r="V347" s="333" t="str">
        <f>+VLOOKUP(A347,bd_lista!$A$3:$E$590,5,FALSE)</f>
        <v>Empresas Nacionales</v>
      </c>
      <c r="W347" s="384"/>
      <c r="X347" s="242">
        <f>+VLOOKUP(A347,[3]Sheet1!$A$13:$D$744,4,FALSE)</f>
        <v>35</v>
      </c>
      <c r="Y347" s="242" t="str">
        <f>+VLOOKUP(X347,bd_lista!$A$3:$C$590,3,FALSE)</f>
        <v>Ministerio de Economía y Finanzas Públicas</v>
      </c>
      <c r="Z347" s="292"/>
      <c r="AA347" s="321"/>
    </row>
    <row r="348" spans="1:27" ht="15" hidden="1" customHeight="1">
      <c r="A348" s="32">
        <v>584</v>
      </c>
      <c r="B348" s="388">
        <f>+A348</f>
        <v>584</v>
      </c>
      <c r="C348" s="247" t="str">
        <f>+VLOOKUP(A348,bd_lista!$A$3:$C$590,3,FALSE)</f>
        <v>Empresa Boliviana de Industrializacion de Hidrocarburos</v>
      </c>
      <c r="D348" s="385" t="str">
        <f>+C348</f>
        <v>Empresa Boliviana de Industrializacion de Hidrocarburos</v>
      </c>
      <c r="E348" s="247" t="s">
        <v>1304</v>
      </c>
      <c r="F348" s="243">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3">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3">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3">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3">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3">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3">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3">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3">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3">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3">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3">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3">
        <f t="shared" ca="1" si="13"/>
        <v>0</v>
      </c>
      <c r="S348" s="263"/>
      <c r="T348" s="243">
        <f ca="1">+T349</f>
        <v>0</v>
      </c>
      <c r="U348" s="242">
        <f t="shared" si="14"/>
        <v>1</v>
      </c>
      <c r="V348" s="333" t="str">
        <f>+VLOOKUP(A348,bd_lista!$A$3:$E$590,5,FALSE)</f>
        <v>Empresas Nacionales</v>
      </c>
      <c r="W348" s="383" t="str">
        <f>+V348</f>
        <v>Empresas Nacionales</v>
      </c>
      <c r="X348" s="242">
        <v>78</v>
      </c>
      <c r="Y348" s="242" t="str">
        <f>+VLOOKUP(X348,bd_lista!$A$3:$C$590,3,FALSE)</f>
        <v>Ministerio de Hidrocarburos y Energías</v>
      </c>
      <c r="Z348" s="294">
        <f>+X348</f>
        <v>78</v>
      </c>
      <c r="AA348" s="319" t="str">
        <f>+Y348</f>
        <v>Ministerio de Hidrocarburos y Energías</v>
      </c>
    </row>
    <row r="349" spans="1:27" ht="15" hidden="1" customHeight="1">
      <c r="A349" s="32">
        <v>584</v>
      </c>
      <c r="B349" s="389"/>
      <c r="C349" s="333" t="str">
        <f>+VLOOKUP(A349,bd_lista!$A$3:$C$590,3,FALSE)</f>
        <v>Empresa Boliviana de Industrializacion de Hidrocarburos</v>
      </c>
      <c r="D349" s="386"/>
      <c r="E349" s="333" t="s">
        <v>1305</v>
      </c>
      <c r="F349" s="245">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5">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5">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5">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5">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5">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5">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5">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5">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5">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5">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5">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5">
        <f t="shared" ca="1" si="13"/>
        <v>0</v>
      </c>
      <c r="S349" s="262">
        <f ca="1">+R348+R349</f>
        <v>0</v>
      </c>
      <c r="T349" s="245">
        <f ca="1">+S349</f>
        <v>0</v>
      </c>
      <c r="U349" s="244">
        <f t="shared" si="14"/>
        <v>2</v>
      </c>
      <c r="V349" s="333" t="str">
        <f>+VLOOKUP(A349,bd_lista!$A$3:$E$590,5,FALSE)</f>
        <v>Empresas Nacionales</v>
      </c>
      <c r="W349" s="384"/>
      <c r="X349" s="242">
        <v>78</v>
      </c>
      <c r="Y349" s="242" t="str">
        <f>+VLOOKUP(X349,bd_lista!$A$3:$C$590,3,FALSE)</f>
        <v>Ministerio de Hidrocarburos y Energías</v>
      </c>
      <c r="Z349" s="292"/>
      <c r="AA349" s="321"/>
    </row>
    <row r="350" spans="1:27" customFormat="1" ht="15" customHeight="1">
      <c r="A350" s="251">
        <v>585</v>
      </c>
      <c r="B350" s="388">
        <f>+A350</f>
        <v>585</v>
      </c>
      <c r="C350" s="247" t="str">
        <f>+VLOOKUP(A350,bd_lista!$A$3:$C$590,3,FALSE)</f>
        <v>Agencia Boliviana Espacial</v>
      </c>
      <c r="D350" s="385" t="str">
        <f>+C350</f>
        <v>Agencia Boliviana Espacial</v>
      </c>
      <c r="E350" s="247" t="s">
        <v>1304</v>
      </c>
      <c r="F350" s="243">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3">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3">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3">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3">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3">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3">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3">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3">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3">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3">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3">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3">
        <f t="shared" ca="1" si="13"/>
        <v>0</v>
      </c>
      <c r="S350" s="263"/>
      <c r="T350" s="243">
        <f ca="1">+T351</f>
        <v>83044.100000000006</v>
      </c>
      <c r="U350" s="242">
        <f t="shared" si="14"/>
        <v>1</v>
      </c>
      <c r="V350" s="333" t="str">
        <f>+VLOOKUP(A350,bd_lista!$A$3:$E$590,5,FALSE)</f>
        <v>Empresas Nacionales</v>
      </c>
      <c r="W350" s="383" t="str">
        <f>+V350</f>
        <v>Empresas Nacionales</v>
      </c>
      <c r="X350" s="242">
        <f>+VLOOKUP(A350,[3]Sheet1!$A$13:$D$744,4,FALSE)</f>
        <v>81</v>
      </c>
      <c r="Y350" s="242" t="str">
        <f>+VLOOKUP(X350,bd_lista!$A$3:$C$590,3,FALSE)</f>
        <v>Ministerio de Obras Públicas, Servicios y Vivienda</v>
      </c>
      <c r="Z350" s="294">
        <f>+X350</f>
        <v>81</v>
      </c>
      <c r="AA350" s="295" t="str">
        <f>+Y350</f>
        <v>Ministerio de Obras Públicas, Servicios y Vivienda</v>
      </c>
    </row>
    <row r="351" spans="1:27" customFormat="1" ht="15" customHeight="1">
      <c r="A351" s="32">
        <v>585</v>
      </c>
      <c r="B351" s="389"/>
      <c r="C351" s="333" t="str">
        <f>+VLOOKUP(A351,bd_lista!$A$3:$C$590,3,FALSE)</f>
        <v>Agencia Boliviana Espacial</v>
      </c>
      <c r="D351" s="386"/>
      <c r="E351" s="333" t="s">
        <v>1305</v>
      </c>
      <c r="F351" s="245">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83044.100000000006</v>
      </c>
      <c r="G351" s="245">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45">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5">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5">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5">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5">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5">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5">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5">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5">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5">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5">
        <f t="shared" ca="1" si="13"/>
        <v>83044.100000000006</v>
      </c>
      <c r="S351" s="262">
        <f ca="1">+R350+R351</f>
        <v>83044.100000000006</v>
      </c>
      <c r="T351" s="243">
        <f ca="1">+S351</f>
        <v>83044.100000000006</v>
      </c>
      <c r="U351" s="242">
        <f t="shared" si="14"/>
        <v>2</v>
      </c>
      <c r="V351" s="333" t="str">
        <f>+VLOOKUP(A351,bd_lista!$A$3:$E$590,5,FALSE)</f>
        <v>Empresas Nacionales</v>
      </c>
      <c r="W351" s="384"/>
      <c r="X351" s="242">
        <f>+VLOOKUP(A351,[3]Sheet1!$A$13:$D$744,4,FALSE)</f>
        <v>81</v>
      </c>
      <c r="Y351" s="242" t="str">
        <f>+VLOOKUP(X351,bd_lista!$A$3:$C$590,3,FALSE)</f>
        <v>Ministerio de Obras Públicas, Servicios y Vivienda</v>
      </c>
      <c r="Z351" s="292"/>
      <c r="AA351" s="293"/>
    </row>
    <row r="352" spans="1:27" customFormat="1" ht="15" customHeight="1">
      <c r="A352" s="32">
        <v>586</v>
      </c>
      <c r="B352" s="388">
        <f>+A352</f>
        <v>586</v>
      </c>
      <c r="C352" s="247" t="str">
        <f>+VLOOKUP(A352,bd_lista!$A$3:$C$590,3,FALSE)</f>
        <v>Empresa Azucarera San Buenaventura</v>
      </c>
      <c r="D352" s="385" t="str">
        <f>+C352</f>
        <v>Empresa Azucarera San Buenaventura</v>
      </c>
      <c r="E352" s="247" t="s">
        <v>1304</v>
      </c>
      <c r="F352" s="243">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3">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3">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3">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3">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3">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3">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3">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3">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3">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3">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3">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3">
        <f t="shared" ca="1" si="13"/>
        <v>0</v>
      </c>
      <c r="S352" s="263"/>
      <c r="T352" s="243">
        <f ca="1">+T353</f>
        <v>5572066.5899999999</v>
      </c>
      <c r="U352" s="242">
        <f t="shared" si="14"/>
        <v>1</v>
      </c>
      <c r="V352" s="333" t="str">
        <f>+VLOOKUP(A352,bd_lista!$A$3:$E$590,5,FALSE)</f>
        <v>Empresas Nacionales</v>
      </c>
      <c r="W352" s="383" t="str">
        <f>+V352</f>
        <v>Empresas Nacionales</v>
      </c>
      <c r="X352" s="242">
        <f>+VLOOKUP(A352,[3]Sheet1!$A$13:$D$744,4,FALSE)</f>
        <v>41</v>
      </c>
      <c r="Y352" s="242" t="str">
        <f>+VLOOKUP(X352,bd_lista!$A$3:$C$590,3,FALSE)</f>
        <v>Ministerio de Desarrollo Productivo y Economía Plural</v>
      </c>
      <c r="Z352" s="294">
        <f>+X352</f>
        <v>41</v>
      </c>
      <c r="AA352" s="319" t="str">
        <f>+Y352</f>
        <v>Ministerio de Desarrollo Productivo y Economía Plural</v>
      </c>
    </row>
    <row r="353" spans="1:27" customFormat="1" ht="15" customHeight="1">
      <c r="A353" s="32">
        <v>586</v>
      </c>
      <c r="B353" s="389"/>
      <c r="C353" s="333" t="str">
        <f>+VLOOKUP(A353,bd_lista!$A$3:$C$590,3,FALSE)</f>
        <v>Empresa Azucarera San Buenaventura</v>
      </c>
      <c r="D353" s="386"/>
      <c r="E353" s="333" t="s">
        <v>1305</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5572066.5899999999</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5">
        <f t="shared" ca="1" si="13"/>
        <v>5572066.5899999999</v>
      </c>
      <c r="S353" s="262">
        <f ca="1">+R352+R353</f>
        <v>5572066.5899999999</v>
      </c>
      <c r="T353" s="243">
        <f ca="1">+S353</f>
        <v>5572066.5899999999</v>
      </c>
      <c r="U353" s="242">
        <f t="shared" si="14"/>
        <v>2</v>
      </c>
      <c r="V353" s="333" t="str">
        <f>+VLOOKUP(A353,bd_lista!$A$3:$E$590,5,FALSE)</f>
        <v>Empresas Nacionales</v>
      </c>
      <c r="W353" s="384"/>
      <c r="X353" s="242">
        <f>+VLOOKUP(A353,[3]Sheet1!$A$13:$D$744,4,FALSE)</f>
        <v>41</v>
      </c>
      <c r="Y353" s="242" t="str">
        <f>+VLOOKUP(X353,bd_lista!$A$3:$C$590,3,FALSE)</f>
        <v>Ministerio de Desarrollo Productivo y Economía Plural</v>
      </c>
      <c r="Z353" s="292"/>
      <c r="AA353" s="321"/>
    </row>
    <row r="354" spans="1:27" customFormat="1" ht="15" customHeight="1">
      <c r="A354" s="252">
        <v>587</v>
      </c>
      <c r="B354" s="388">
        <f>+A354</f>
        <v>587</v>
      </c>
      <c r="C354" s="247" t="str">
        <f>+VLOOKUP(A354,bd_lista!$A$3:$C$590,3,FALSE)</f>
        <v>Empresa Estratégica Boliviana de Construcción y Conservación de Infraestructura Civil</v>
      </c>
      <c r="D354" s="385" t="str">
        <f>+C354</f>
        <v>Empresa Estratégica Boliviana de Construcción y Conservación de Infraestructura Civil</v>
      </c>
      <c r="E354" s="242" t="s">
        <v>1304</v>
      </c>
      <c r="F354" s="243">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3">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3">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3">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3">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3">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3">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3">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3">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3">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3">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3">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3">
        <f t="shared" ca="1" si="13"/>
        <v>0</v>
      </c>
      <c r="S354" s="263"/>
      <c r="T354" s="243">
        <f ca="1">+T355</f>
        <v>11427017.949999999</v>
      </c>
      <c r="U354" s="242">
        <f t="shared" si="14"/>
        <v>1</v>
      </c>
      <c r="V354" s="333" t="str">
        <f>+VLOOKUP(A354,bd_lista!$A$3:$E$590,5,FALSE)</f>
        <v>Empresas Nacionales</v>
      </c>
      <c r="W354" s="383" t="str">
        <f>+V354</f>
        <v>Empresas Nacionales</v>
      </c>
      <c r="X354" s="242">
        <f>+VLOOKUP(A354,[3]Sheet1!$A$13:$D$744,4,FALSE)</f>
        <v>81</v>
      </c>
      <c r="Y354" s="242" t="str">
        <f>+VLOOKUP(X354,bd_lista!$A$3:$C$590,3,FALSE)</f>
        <v>Ministerio de Obras Públicas, Servicios y Vivienda</v>
      </c>
      <c r="Z354" s="294">
        <f>+X354</f>
        <v>81</v>
      </c>
      <c r="AA354" s="295" t="str">
        <f>+Y354</f>
        <v>Ministerio de Obras Públicas, Servicios y Vivienda</v>
      </c>
    </row>
    <row r="355" spans="1:27" customFormat="1" ht="15" customHeight="1">
      <c r="A355" s="252">
        <v>587</v>
      </c>
      <c r="B355" s="389"/>
      <c r="C355" s="333" t="str">
        <f>+VLOOKUP(A355,bd_lista!$A$3:$C$590,3,FALSE)</f>
        <v>Empresa Estratégica Boliviana de Construcción y Conservación de Infraestructura Civil</v>
      </c>
      <c r="D355" s="386"/>
      <c r="E355" s="244" t="s">
        <v>1305</v>
      </c>
      <c r="F355" s="245">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11427017.949999999</v>
      </c>
      <c r="G355" s="245">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5">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5">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45">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5">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5">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5">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5">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5">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5">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3">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5">
        <f t="shared" ca="1" si="13"/>
        <v>11427017.949999999</v>
      </c>
      <c r="S355" s="262">
        <f ca="1">+R354+R355</f>
        <v>11427017.949999999</v>
      </c>
      <c r="T355" s="245">
        <f ca="1">+S355</f>
        <v>11427017.949999999</v>
      </c>
      <c r="U355" s="244">
        <f t="shared" si="14"/>
        <v>2</v>
      </c>
      <c r="V355" s="333" t="str">
        <f>+VLOOKUP(A355,bd_lista!$A$3:$E$590,5,FALSE)</f>
        <v>Empresas Nacionales</v>
      </c>
      <c r="W355" s="384"/>
      <c r="X355" s="242">
        <f>+VLOOKUP(A355,[3]Sheet1!$A$13:$D$744,4,FALSE)</f>
        <v>81</v>
      </c>
      <c r="Y355" s="242" t="str">
        <f>+VLOOKUP(X355,bd_lista!$A$3:$C$590,3,FALSE)</f>
        <v>Ministerio de Obras Públicas, Servicios y Vivienda</v>
      </c>
      <c r="Z355" s="292"/>
      <c r="AA355" s="293"/>
    </row>
    <row r="356" spans="1:27" ht="15" customHeight="1">
      <c r="A356" s="32">
        <v>590</v>
      </c>
      <c r="B356" s="388">
        <f>+A356</f>
        <v>590</v>
      </c>
      <c r="C356" s="247" t="str">
        <f>+VLOOKUP(A356,bd_lista!$A$3:$C$590,3,FALSE)</f>
        <v>Empresa Pública "QUIPUS"</v>
      </c>
      <c r="D356" s="385" t="str">
        <f>+C356</f>
        <v>Empresa Pública "QUIPUS"</v>
      </c>
      <c r="E356" s="247" t="s">
        <v>1304</v>
      </c>
      <c r="F356" s="243">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3">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3">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3">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3">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3">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3">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3">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3">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3">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3">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68">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3">
        <f t="shared" ca="1" si="13"/>
        <v>0</v>
      </c>
      <c r="S356" s="263"/>
      <c r="T356" s="243">
        <f ca="1">+T357</f>
        <v>165856</v>
      </c>
      <c r="U356" s="242">
        <f t="shared" si="14"/>
        <v>1</v>
      </c>
      <c r="V356" s="333" t="str">
        <f>+VLOOKUP(A356,bd_lista!$A$3:$E$590,5,FALSE)</f>
        <v>Empresas Nacionales</v>
      </c>
      <c r="W356" s="383" t="str">
        <f>+V356</f>
        <v>Empresas Nacionales</v>
      </c>
      <c r="X356" s="242">
        <f>+VLOOKUP(A356,[3]Sheet1!$A$13:$D$744,4,FALSE)</f>
        <v>41</v>
      </c>
      <c r="Y356" s="242" t="str">
        <f>+VLOOKUP(X356,bd_lista!$A$3:$C$590,3,FALSE)</f>
        <v>Ministerio de Desarrollo Productivo y Economía Plural</v>
      </c>
      <c r="Z356" s="294">
        <f>+X356</f>
        <v>41</v>
      </c>
      <c r="AA356" s="319" t="str">
        <f>+Y356</f>
        <v>Ministerio de Desarrollo Productivo y Economía Plural</v>
      </c>
    </row>
    <row r="357" spans="1:27" ht="15" customHeight="1">
      <c r="A357" s="32">
        <v>590</v>
      </c>
      <c r="B357" s="389"/>
      <c r="C357" s="333" t="str">
        <f>+VLOOKUP(A357,bd_lista!$A$3:$C$590,3,FALSE)</f>
        <v>Empresa Pública "QUIPUS"</v>
      </c>
      <c r="D357" s="386"/>
      <c r="E357" s="333" t="s">
        <v>1305</v>
      </c>
      <c r="F357" s="245">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165856</v>
      </c>
      <c r="G357" s="245">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45">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5">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5">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5">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5">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5">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5">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5">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5">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5">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5">
        <f t="shared" ca="1" si="13"/>
        <v>165856</v>
      </c>
      <c r="S357" s="262">
        <f ca="1">+R356+R357</f>
        <v>165856</v>
      </c>
      <c r="T357" s="245">
        <f ca="1">+S357</f>
        <v>165856</v>
      </c>
      <c r="U357" s="244">
        <f t="shared" si="14"/>
        <v>2</v>
      </c>
      <c r="V357" s="333" t="str">
        <f>+VLOOKUP(A357,bd_lista!$A$3:$E$590,5,FALSE)</f>
        <v>Empresas Nacionales</v>
      </c>
      <c r="W357" s="384"/>
      <c r="X357" s="242">
        <f>+VLOOKUP(A357,[3]Sheet1!$A$13:$D$744,4,FALSE)</f>
        <v>41</v>
      </c>
      <c r="Y357" s="242" t="str">
        <f>+VLOOKUP(X357,bd_lista!$A$3:$C$590,3,FALSE)</f>
        <v>Ministerio de Desarrollo Productivo y Economía Plural</v>
      </c>
      <c r="Z357" s="292"/>
      <c r="AA357" s="321"/>
    </row>
    <row r="358" spans="1:27" ht="15" customHeight="1">
      <c r="A358" s="251">
        <v>591</v>
      </c>
      <c r="B358" s="388">
        <f>+A358</f>
        <v>591</v>
      </c>
      <c r="C358" s="247" t="str">
        <f>+VLOOKUP(A358,bd_lista!$A$3:$C$590,3,FALSE)</f>
        <v>Empresa Estatal de Transporte por Cable "Mi teleférico"</v>
      </c>
      <c r="D358" s="385" t="str">
        <f>+C358</f>
        <v>Empresa Estatal de Transporte por Cable "Mi teleférico"</v>
      </c>
      <c r="E358" s="247" t="s">
        <v>1304</v>
      </c>
      <c r="F358" s="243">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3">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3">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3">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3">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3">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3">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3">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3">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3">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3">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3">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3">
        <f t="shared" ca="1" si="13"/>
        <v>0</v>
      </c>
      <c r="S358" s="263"/>
      <c r="T358" s="243">
        <f ca="1">+T359</f>
        <v>4640325.0999999996</v>
      </c>
      <c r="U358" s="242">
        <f t="shared" si="14"/>
        <v>1</v>
      </c>
      <c r="V358" s="333" t="str">
        <f>+VLOOKUP(A358,bd_lista!$A$3:$E$590,5,FALSE)</f>
        <v>Empresas Nacionales</v>
      </c>
      <c r="W358" s="383" t="str">
        <f>+V358</f>
        <v>Empresas Nacionales</v>
      </c>
      <c r="X358" s="242">
        <f>+VLOOKUP(A358,[3]Sheet1!$A$13:$D$744,4,FALSE)</f>
        <v>81</v>
      </c>
      <c r="Y358" s="242" t="str">
        <f>+VLOOKUP(X358,bd_lista!$A$3:$C$590,3,FALSE)</f>
        <v>Ministerio de Obras Públicas, Servicios y Vivienda</v>
      </c>
      <c r="Z358" s="294">
        <f>+X358</f>
        <v>81</v>
      </c>
      <c r="AA358" s="295" t="str">
        <f>+Y358</f>
        <v>Ministerio de Obras Públicas, Servicios y Vivienda</v>
      </c>
    </row>
    <row r="359" spans="1:27" ht="15" customHeight="1">
      <c r="A359" s="32">
        <v>591</v>
      </c>
      <c r="B359" s="389"/>
      <c r="C359" s="333" t="str">
        <f>+VLOOKUP(A359,bd_lista!$A$3:$C$590,3,FALSE)</f>
        <v>Empresa Estatal de Transporte por Cable "Mi teleférico"</v>
      </c>
      <c r="D359" s="386"/>
      <c r="E359" s="333" t="s">
        <v>1305</v>
      </c>
      <c r="F359" s="245">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4640325.0999999996</v>
      </c>
      <c r="G359" s="245">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5">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5">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5">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5">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5">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5">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5">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5">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5">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5">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5">
        <f t="shared" ca="1" si="13"/>
        <v>4640325.0999999996</v>
      </c>
      <c r="S359" s="262">
        <f ca="1">+R358+R359</f>
        <v>4640325.0999999996</v>
      </c>
      <c r="T359" s="245">
        <f ca="1">+S359</f>
        <v>4640325.0999999996</v>
      </c>
      <c r="U359" s="244">
        <f t="shared" si="14"/>
        <v>2</v>
      </c>
      <c r="V359" s="333" t="str">
        <f>+VLOOKUP(A359,bd_lista!$A$3:$E$590,5,FALSE)</f>
        <v>Empresas Nacionales</v>
      </c>
      <c r="W359" s="384"/>
      <c r="X359" s="242">
        <f>+VLOOKUP(A359,[3]Sheet1!$A$13:$D$744,4,FALSE)</f>
        <v>81</v>
      </c>
      <c r="Y359" s="242" t="str">
        <f>+VLOOKUP(X359,bd_lista!$A$3:$C$590,3,FALSE)</f>
        <v>Ministerio de Obras Públicas, Servicios y Vivienda</v>
      </c>
      <c r="Z359" s="292"/>
      <c r="AA359" s="293"/>
    </row>
    <row r="360" spans="1:27" ht="15" hidden="1" customHeight="1">
      <c r="A360" s="251">
        <v>592</v>
      </c>
      <c r="B360" s="388">
        <f>+A360</f>
        <v>592</v>
      </c>
      <c r="C360" s="247" t="str">
        <f>+VLOOKUP(A360,bd_lista!$A$3:$C$590,3,FALSE)</f>
        <v>Empresa Estatal "Boliviana de Turismo"</v>
      </c>
      <c r="D360" s="385" t="str">
        <f>+C360</f>
        <v>Empresa Estatal "Boliviana de Turismo"</v>
      </c>
      <c r="E360" s="247" t="s">
        <v>1304</v>
      </c>
      <c r="F360" s="243">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3">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3">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3">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3">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3">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3">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3">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3">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3">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3">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3">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3">
        <f t="shared" ca="1" si="13"/>
        <v>0</v>
      </c>
      <c r="S360" s="263"/>
      <c r="T360" s="243">
        <f ca="1">+T361</f>
        <v>0</v>
      </c>
      <c r="U360" s="242">
        <f t="shared" si="14"/>
        <v>1</v>
      </c>
      <c r="V360" s="333" t="str">
        <f>+VLOOKUP(A360,bd_lista!$A$3:$E$590,5,FALSE)</f>
        <v>Empresas Nacionales</v>
      </c>
      <c r="W360" s="383" t="str">
        <f>+V360</f>
        <v>Empresas Nacionales</v>
      </c>
      <c r="X360" s="242">
        <v>53</v>
      </c>
      <c r="Y360" s="242" t="str">
        <f>+VLOOKUP(X360,bd_lista!$A$3:$C$590,3,FALSE)</f>
        <v>Ministerio de Culturas, Descolonización y Despatriarcalización</v>
      </c>
      <c r="Z360" s="294">
        <f>+X360</f>
        <v>53</v>
      </c>
      <c r="AA360" s="295" t="str">
        <f>+Y360</f>
        <v>Ministerio de Culturas, Descolonización y Despatriarcalización</v>
      </c>
    </row>
    <row r="361" spans="1:27" ht="15" hidden="1" customHeight="1">
      <c r="A361" s="32">
        <v>592</v>
      </c>
      <c r="B361" s="389"/>
      <c r="C361" s="333" t="str">
        <f>+VLOOKUP(A361,bd_lista!$A$3:$C$590,3,FALSE)</f>
        <v>Empresa Estatal "Boliviana de Turismo"</v>
      </c>
      <c r="D361" s="386"/>
      <c r="E361" s="333" t="s">
        <v>1305</v>
      </c>
      <c r="F361" s="245">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5">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5">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5">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5">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5">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5">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5">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5">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5">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5">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5">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5">
        <f t="shared" ca="1" si="13"/>
        <v>0</v>
      </c>
      <c r="S361" s="262">
        <f ca="1">+R360+R361</f>
        <v>0</v>
      </c>
      <c r="T361" s="245">
        <f ca="1">+S361</f>
        <v>0</v>
      </c>
      <c r="U361" s="244">
        <f t="shared" si="14"/>
        <v>2</v>
      </c>
      <c r="V361" s="333" t="str">
        <f>+VLOOKUP(A361,bd_lista!$A$3:$E$590,5,FALSE)</f>
        <v>Empresas Nacionales</v>
      </c>
      <c r="W361" s="384"/>
      <c r="X361" s="242">
        <v>53</v>
      </c>
      <c r="Y361" s="242" t="str">
        <f>+VLOOKUP(X361,bd_lista!$A$3:$C$590,3,FALSE)</f>
        <v>Ministerio de Culturas, Descolonización y Despatriarcalización</v>
      </c>
      <c r="Z361" s="292"/>
      <c r="AA361" s="293"/>
    </row>
    <row r="362" spans="1:27" ht="15" hidden="1" customHeight="1">
      <c r="A362" s="251">
        <v>593</v>
      </c>
      <c r="B362" s="388">
        <f>+A362</f>
        <v>593</v>
      </c>
      <c r="C362" s="247" t="str">
        <f>+VLOOKUP(A362,bd_lista!$A$3:$C$590,3,FALSE)</f>
        <v>Empresa Pública YACANA</v>
      </c>
      <c r="D362" s="385" t="str">
        <f>+C362</f>
        <v>Empresa Pública YACANA</v>
      </c>
      <c r="E362" s="247" t="s">
        <v>1304</v>
      </c>
      <c r="F362" s="243">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3">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3">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3">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3">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3">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3">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3">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3">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3">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3">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3">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3">
        <f t="shared" ca="1" si="13"/>
        <v>0</v>
      </c>
      <c r="S362" s="263"/>
      <c r="T362" s="243">
        <f ca="1">+T363</f>
        <v>0</v>
      </c>
      <c r="U362" s="242">
        <f t="shared" si="14"/>
        <v>1</v>
      </c>
      <c r="V362" s="333" t="str">
        <f>+VLOOKUP(A362,bd_lista!$A$3:$E$590,5,FALSE)</f>
        <v>Empresas Nacionales</v>
      </c>
      <c r="W362" s="383" t="str">
        <f>+V362</f>
        <v>Empresas Nacionales</v>
      </c>
      <c r="X362" s="242">
        <f>+VLOOKUP(A362,[3]Sheet1!$A$13:$D$744,4,FALSE)</f>
        <v>41</v>
      </c>
      <c r="Y362" s="242" t="str">
        <f>+VLOOKUP(X362,bd_lista!$A$3:$C$590,3,FALSE)</f>
        <v>Ministerio de Desarrollo Productivo y Economía Plural</v>
      </c>
      <c r="Z362" s="294">
        <f>+X362</f>
        <v>41</v>
      </c>
      <c r="AA362" s="319" t="str">
        <f>+Y362</f>
        <v>Ministerio de Desarrollo Productivo y Economía Plural</v>
      </c>
    </row>
    <row r="363" spans="1:27" ht="15" hidden="1" customHeight="1">
      <c r="A363" s="32">
        <v>593</v>
      </c>
      <c r="B363" s="389"/>
      <c r="C363" s="333" t="str">
        <f>+VLOOKUP(A363,bd_lista!$A$3:$C$590,3,FALSE)</f>
        <v>Empresa Pública YACANA</v>
      </c>
      <c r="D363" s="386"/>
      <c r="E363" s="333" t="s">
        <v>1305</v>
      </c>
      <c r="F363" s="245">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5">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5">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5">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5">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5">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5">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5">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5">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5">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5">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5">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5">
        <f t="shared" ca="1" si="13"/>
        <v>0</v>
      </c>
      <c r="S363" s="262">
        <f ca="1">+R362+R363</f>
        <v>0</v>
      </c>
      <c r="T363" s="245">
        <f ca="1">+S363</f>
        <v>0</v>
      </c>
      <c r="U363" s="244">
        <f t="shared" si="14"/>
        <v>2</v>
      </c>
      <c r="V363" s="333" t="str">
        <f>+VLOOKUP(A363,bd_lista!$A$3:$E$590,5,FALSE)</f>
        <v>Empresas Nacionales</v>
      </c>
      <c r="W363" s="384"/>
      <c r="X363" s="242">
        <f>+VLOOKUP(A363,[3]Sheet1!$A$13:$D$744,4,FALSE)</f>
        <v>41</v>
      </c>
      <c r="Y363" s="242" t="str">
        <f>+VLOOKUP(X363,bd_lista!$A$3:$C$590,3,FALSE)</f>
        <v>Ministerio de Desarrollo Productivo y Economía Plural</v>
      </c>
      <c r="Z363" s="292"/>
      <c r="AA363" s="321"/>
    </row>
    <row r="364" spans="1:27" ht="15" customHeight="1">
      <c r="A364" s="251">
        <v>594</v>
      </c>
      <c r="B364" s="388">
        <f>+A364</f>
        <v>594</v>
      </c>
      <c r="C364" s="247" t="str">
        <f>+VLOOKUP(A364,bd_lista!$A$3:$C$590,3,FALSE)</f>
        <v>Administración de Servicios Portuarios - Bolivia</v>
      </c>
      <c r="D364" s="385" t="str">
        <f>+C364</f>
        <v>Administración de Servicios Portuarios - Bolivia</v>
      </c>
      <c r="E364" s="247" t="s">
        <v>1304</v>
      </c>
      <c r="F364" s="243">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3">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3">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3">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3">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3">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3">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3">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3">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3">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3">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3">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3">
        <f t="shared" ca="1" si="13"/>
        <v>0</v>
      </c>
      <c r="S364" s="263"/>
      <c r="T364" s="243">
        <f ca="1">+T365</f>
        <v>5654173.4199999999</v>
      </c>
      <c r="U364" s="242">
        <f t="shared" si="14"/>
        <v>1</v>
      </c>
      <c r="V364" s="333" t="str">
        <f>+VLOOKUP(A364,bd_lista!$A$3:$E$590,5,FALSE)</f>
        <v>Empresas Nacionales</v>
      </c>
      <c r="W364" s="383" t="str">
        <f>+V364</f>
        <v>Empresas Nacionales</v>
      </c>
      <c r="X364" s="242">
        <f>+VLOOKUP(A364,[3]Sheet1!$A$13:$D$744,4,FALSE)</f>
        <v>35</v>
      </c>
      <c r="Y364" s="242" t="str">
        <f>+VLOOKUP(X364,bd_lista!$A$3:$C$590,3,FALSE)</f>
        <v>Ministerio de Economía y Finanzas Públicas</v>
      </c>
      <c r="Z364" s="294">
        <f>+X364</f>
        <v>35</v>
      </c>
      <c r="AA364" s="319" t="str">
        <f>+Y364</f>
        <v>Ministerio de Economía y Finanzas Públicas</v>
      </c>
    </row>
    <row r="365" spans="1:27" ht="15" customHeight="1">
      <c r="A365" s="32">
        <v>594</v>
      </c>
      <c r="B365" s="389"/>
      <c r="C365" s="333" t="str">
        <f>+VLOOKUP(A365,bd_lista!$A$3:$C$590,3,FALSE)</f>
        <v>Administración de Servicios Portuarios - Bolivia</v>
      </c>
      <c r="D365" s="386"/>
      <c r="E365" s="333" t="s">
        <v>1305</v>
      </c>
      <c r="F365" s="245">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5654173.4199999999</v>
      </c>
      <c r="G365" s="245">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5">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5">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5">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5">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5">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5">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5">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5">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5">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5">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5">
        <f t="shared" ca="1" si="13"/>
        <v>5654173.4199999999</v>
      </c>
      <c r="S365" s="262">
        <f ca="1">+R364+R365</f>
        <v>5654173.4199999999</v>
      </c>
      <c r="T365" s="245">
        <f ca="1">+S365</f>
        <v>5654173.4199999999</v>
      </c>
      <c r="U365" s="244">
        <f t="shared" si="14"/>
        <v>2</v>
      </c>
      <c r="V365" s="333" t="str">
        <f>+VLOOKUP(A365,bd_lista!$A$3:$E$590,5,FALSE)</f>
        <v>Empresas Nacionales</v>
      </c>
      <c r="W365" s="384"/>
      <c r="X365" s="242">
        <f>+VLOOKUP(A365,[3]Sheet1!$A$13:$D$744,4,FALSE)</f>
        <v>35</v>
      </c>
      <c r="Y365" s="242" t="str">
        <f>+VLOOKUP(X365,bd_lista!$A$3:$C$590,3,FALSE)</f>
        <v>Ministerio de Economía y Finanzas Públicas</v>
      </c>
      <c r="Z365" s="292"/>
      <c r="AA365" s="321"/>
    </row>
    <row r="366" spans="1:27" ht="15" customHeight="1">
      <c r="A366" s="378">
        <v>595</v>
      </c>
      <c r="B366" s="388">
        <f>+A366</f>
        <v>595</v>
      </c>
      <c r="C366" s="247" t="str">
        <f>+VLOOKUP(A366,bd_lista!$A$3:$C$590,3,FALSE)</f>
        <v>Gestora Pública de la Seguridad Social de Largo Plazo</v>
      </c>
      <c r="D366" s="385" t="str">
        <f>+C366</f>
        <v>Gestora Pública de la Seguridad Social de Largo Plazo</v>
      </c>
      <c r="E366" s="247" t="s">
        <v>1304</v>
      </c>
      <c r="F366" s="243">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3">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3">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3">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3">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3">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3">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3">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3">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3">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3">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3">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3">
        <f t="shared" ca="1" si="13"/>
        <v>0</v>
      </c>
      <c r="S366" s="263"/>
      <c r="T366" s="243">
        <f ca="1">+T367</f>
        <v>35272.57</v>
      </c>
      <c r="U366" s="242">
        <f t="shared" si="14"/>
        <v>1</v>
      </c>
      <c r="V366" s="333" t="str">
        <f>+VLOOKUP(A366,bd_lista!$A$3:$E$590,5,FALSE)</f>
        <v>Empresas Nacionales</v>
      </c>
      <c r="W366" s="383" t="str">
        <f>+V366</f>
        <v>Empresas Nacionales</v>
      </c>
      <c r="X366" s="242">
        <v>78</v>
      </c>
      <c r="Y366" s="242" t="str">
        <f>+VLOOKUP(X366,bd_lista!$A$3:$C$590,3,FALSE)</f>
        <v>Ministerio de Hidrocarburos y Energías</v>
      </c>
      <c r="Z366" s="294">
        <f>+X366</f>
        <v>78</v>
      </c>
      <c r="AA366" s="319" t="str">
        <f>+Y366</f>
        <v>Ministerio de Hidrocarburos y Energías</v>
      </c>
    </row>
    <row r="367" spans="1:27" ht="15" customHeight="1">
      <c r="A367" s="252">
        <v>595</v>
      </c>
      <c r="B367" s="389"/>
      <c r="C367" s="333" t="str">
        <f>+VLOOKUP(A367,bd_lista!$A$3:$C$590,3,FALSE)</f>
        <v>Gestora Pública de la Seguridad Social de Largo Plazo</v>
      </c>
      <c r="D367" s="386"/>
      <c r="E367" s="333" t="s">
        <v>1305</v>
      </c>
      <c r="F367" s="245">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35272.57</v>
      </c>
      <c r="G367" s="245">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5">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5">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5">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5">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5">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5">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5">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5">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5">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5">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5">
        <f t="shared" ca="1" si="13"/>
        <v>35272.57</v>
      </c>
      <c r="S367" s="262">
        <f ca="1">+R366+R367</f>
        <v>35272.57</v>
      </c>
      <c r="T367" s="245">
        <f ca="1">+S367</f>
        <v>35272.57</v>
      </c>
      <c r="U367" s="244">
        <f t="shared" si="14"/>
        <v>2</v>
      </c>
      <c r="V367" s="333" t="str">
        <f>+VLOOKUP(A367,bd_lista!$A$3:$E$590,5,FALSE)</f>
        <v>Empresas Nacionales</v>
      </c>
      <c r="W367" s="384"/>
      <c r="X367" s="242">
        <v>78</v>
      </c>
      <c r="Y367" s="242" t="str">
        <f>+VLOOKUP(X367,bd_lista!$A$3:$C$590,3,FALSE)</f>
        <v>Ministerio de Hidrocarburos y Energías</v>
      </c>
      <c r="Z367" s="292"/>
      <c r="AA367" s="321"/>
    </row>
    <row r="368" spans="1:27" ht="15" customHeight="1">
      <c r="A368" s="251">
        <v>596</v>
      </c>
      <c r="B368" s="388">
        <f>+A368</f>
        <v>596</v>
      </c>
      <c r="C368" s="247" t="str">
        <f>+VLOOKUP(A368,bd_lista!$A$3:$C$590,3,FALSE)</f>
        <v xml:space="preserve">Empresa Pública Transporte Aéreo Militar </v>
      </c>
      <c r="D368" s="385" t="str">
        <f>+C368</f>
        <v xml:space="preserve">Empresa Pública Transporte Aéreo Militar </v>
      </c>
      <c r="E368" s="247" t="s">
        <v>1304</v>
      </c>
      <c r="F368" s="243">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10710.88</v>
      </c>
      <c r="G368" s="243">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3">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3">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3">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3">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3">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3">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3">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3">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3">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3">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3">
        <f t="shared" ca="1" si="13"/>
        <v>10710.88</v>
      </c>
      <c r="S368" s="263"/>
      <c r="T368" s="243">
        <f ca="1">+T369</f>
        <v>10710.88</v>
      </c>
      <c r="U368" s="242">
        <f t="shared" si="14"/>
        <v>1</v>
      </c>
      <c r="V368" s="333" t="str">
        <f>+VLOOKUP(A368,bd_lista!$A$3:$E$590,5,FALSE)</f>
        <v>Empresas Nacionales</v>
      </c>
      <c r="W368" s="383" t="str">
        <f>+V368</f>
        <v>Empresas Nacionales</v>
      </c>
      <c r="X368" s="242">
        <f>+VLOOKUP(A368,[3]Sheet1!$A$13:$D$744,4,FALSE)</f>
        <v>20</v>
      </c>
      <c r="Y368" s="242" t="str">
        <f>+VLOOKUP(X368,bd_lista!$A$3:$C$590,3,FALSE)</f>
        <v>Ministerio de Defensa</v>
      </c>
      <c r="Z368" s="294">
        <f>+X368</f>
        <v>20</v>
      </c>
      <c r="AA368" s="295" t="str">
        <f>+Y368</f>
        <v>Ministerio de Defensa</v>
      </c>
    </row>
    <row r="369" spans="1:27" ht="15" customHeight="1">
      <c r="A369" s="32">
        <v>596</v>
      </c>
      <c r="B369" s="389"/>
      <c r="C369" s="333" t="str">
        <f>+VLOOKUP(A369,bd_lista!$A$3:$C$590,3,FALSE)</f>
        <v xml:space="preserve">Empresa Pública Transporte Aéreo Militar </v>
      </c>
      <c r="D369" s="386"/>
      <c r="E369" s="333" t="s">
        <v>1305</v>
      </c>
      <c r="F369" s="245">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5">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5">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5">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5">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5">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5">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5">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5">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5">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5">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5">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5">
        <f t="shared" ca="1" si="13"/>
        <v>0</v>
      </c>
      <c r="S369" s="262">
        <f ca="1">+R368+R369</f>
        <v>10710.88</v>
      </c>
      <c r="T369" s="245">
        <f ca="1">+S369</f>
        <v>10710.88</v>
      </c>
      <c r="U369" s="244">
        <f t="shared" si="14"/>
        <v>2</v>
      </c>
      <c r="V369" s="333" t="str">
        <f>+VLOOKUP(A369,bd_lista!$A$3:$E$590,5,FALSE)</f>
        <v>Empresas Nacionales</v>
      </c>
      <c r="W369" s="384"/>
      <c r="X369" s="242">
        <f>+VLOOKUP(A369,[3]Sheet1!$A$13:$D$744,4,FALSE)</f>
        <v>20</v>
      </c>
      <c r="Y369" s="242" t="str">
        <f>+VLOOKUP(X369,bd_lista!$A$3:$C$590,3,FALSE)</f>
        <v>Ministerio de Defensa</v>
      </c>
      <c r="Z369" s="292"/>
      <c r="AA369" s="293"/>
    </row>
    <row r="370" spans="1:27" ht="15" customHeight="1">
      <c r="A370" s="251">
        <v>597</v>
      </c>
      <c r="B370" s="388">
        <f>+A370</f>
        <v>597</v>
      </c>
      <c r="C370" s="247" t="str">
        <f>+VLOOKUP(A370,bd_lista!$A$3:$C$590,3,FALSE)</f>
        <v>Empresa Pública Nacional Estratégica de Yacimientos de Litio Bolivianos</v>
      </c>
      <c r="D370" s="385" t="str">
        <f>+C370</f>
        <v>Empresa Pública Nacional Estratégica de Yacimientos de Litio Bolivianos</v>
      </c>
      <c r="E370" s="247" t="s">
        <v>1304</v>
      </c>
      <c r="F370" s="243">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3232.12</v>
      </c>
      <c r="G370" s="243">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3">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3">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3">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3">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3">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3">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3">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3">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3">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3">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3">
        <f t="shared" ca="1" si="13"/>
        <v>3232.12</v>
      </c>
      <c r="S370" s="263"/>
      <c r="T370" s="243">
        <f ca="1">+T371</f>
        <v>3015071.72</v>
      </c>
      <c r="U370" s="242">
        <f t="shared" si="14"/>
        <v>1</v>
      </c>
      <c r="V370" s="333" t="str">
        <f>+VLOOKUP(A370,bd_lista!$A$3:$E$590,5,FALSE)</f>
        <v>Empresas Nacionales</v>
      </c>
      <c r="W370" s="383" t="str">
        <f>+V370</f>
        <v>Empresas Nacionales</v>
      </c>
      <c r="X370" s="242">
        <v>25</v>
      </c>
      <c r="Y370" s="242" t="str">
        <f>+VLOOKUP(X370,bd_lista!$A$3:$C$590,3,FALSE)</f>
        <v>Ministerio de la Presidencia</v>
      </c>
      <c r="Z370" s="294">
        <f>+X370</f>
        <v>25</v>
      </c>
      <c r="AA370" s="319" t="str">
        <f>+Y370</f>
        <v>Ministerio de la Presidencia</v>
      </c>
    </row>
    <row r="371" spans="1:27" ht="15" customHeight="1">
      <c r="A371" s="32">
        <v>597</v>
      </c>
      <c r="B371" s="389"/>
      <c r="C371" s="333" t="str">
        <f>+VLOOKUP(A371,bd_lista!$A$3:$C$590,3,FALSE)</f>
        <v>Empresa Pública Nacional Estratégica de Yacimientos de Litio Bolivianos</v>
      </c>
      <c r="D371" s="386"/>
      <c r="E371" s="333" t="s">
        <v>1305</v>
      </c>
      <c r="F371" s="245">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3011839.6</v>
      </c>
      <c r="G371" s="245">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5">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5">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5">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5">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5">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5">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5">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5">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5">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5">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5">
        <f t="shared" ca="1" si="13"/>
        <v>3011839.6</v>
      </c>
      <c r="S371" s="262">
        <f ca="1">+R370+R371</f>
        <v>3015071.72</v>
      </c>
      <c r="T371" s="245">
        <f ca="1">+S371</f>
        <v>3015071.72</v>
      </c>
      <c r="U371" s="244">
        <f t="shared" si="14"/>
        <v>2</v>
      </c>
      <c r="V371" s="333" t="str">
        <f>+VLOOKUP(A371,bd_lista!$A$3:$E$590,5,FALSE)</f>
        <v>Empresas Nacionales</v>
      </c>
      <c r="W371" s="384"/>
      <c r="X371" s="242">
        <v>25</v>
      </c>
      <c r="Y371" s="242" t="str">
        <f>+VLOOKUP(X371,bd_lista!$A$3:$C$590,3,FALSE)</f>
        <v>Ministerio de la Presidencia</v>
      </c>
      <c r="Z371" s="292"/>
      <c r="AA371" s="321"/>
    </row>
    <row r="372" spans="1:27" ht="15" hidden="1" customHeight="1">
      <c r="A372" s="251">
        <v>598</v>
      </c>
      <c r="B372" s="388">
        <f>+A372</f>
        <v>598</v>
      </c>
      <c r="C372" s="247" t="str">
        <f>+VLOOKUP(A372,bd_lista!$A$3:$C$590,3,FALSE)</f>
        <v>Empresa Pública "Editorial del Estado Plurinacional de Bolivia"</v>
      </c>
      <c r="D372" s="385" t="str">
        <f>+C372</f>
        <v>Empresa Pública "Editorial del Estado Plurinacional de Bolivia"</v>
      </c>
      <c r="E372" s="247" t="s">
        <v>1304</v>
      </c>
      <c r="F372" s="243">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3">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3">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3">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3">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3">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3">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3">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3">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3">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3">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3">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3">
        <f t="shared" ca="1" si="13"/>
        <v>0</v>
      </c>
      <c r="S372" s="263"/>
      <c r="T372" s="243">
        <f ca="1">+T373</f>
        <v>0</v>
      </c>
      <c r="U372" s="242">
        <f t="shared" si="14"/>
        <v>1</v>
      </c>
      <c r="V372" s="333" t="str">
        <f>+VLOOKUP(A372,bd_lista!$A$3:$E$590,5,FALSE)</f>
        <v>Empresas Nacionales</v>
      </c>
      <c r="W372" s="383" t="str">
        <f>+V372</f>
        <v>Empresas Nacionales</v>
      </c>
      <c r="X372" s="242">
        <f>+VLOOKUP(A372,[3]Sheet1!$A$13:$D$744,4,FALSE)</f>
        <v>87</v>
      </c>
      <c r="Y372" s="242" t="e">
        <f>+VLOOKUP(X372,bd_lista!$A$3:$C$590,3,FALSE)</f>
        <v>#N/A</v>
      </c>
      <c r="Z372" s="294">
        <f>+X372</f>
        <v>87</v>
      </c>
      <c r="AA372" s="319" t="e">
        <f>+Y372</f>
        <v>#N/A</v>
      </c>
    </row>
    <row r="373" spans="1:27" ht="15" hidden="1" customHeight="1">
      <c r="A373" s="32">
        <v>598</v>
      </c>
      <c r="B373" s="389"/>
      <c r="C373" s="333" t="str">
        <f>+VLOOKUP(A373,bd_lista!$A$3:$C$590,3,FALSE)</f>
        <v>Empresa Pública "Editorial del Estado Plurinacional de Bolivia"</v>
      </c>
      <c r="D373" s="386"/>
      <c r="E373" s="333" t="s">
        <v>1305</v>
      </c>
      <c r="F373" s="245">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5">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5">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5">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5">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5">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5">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5">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5">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5">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5">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5">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5">
        <f t="shared" ca="1" si="13"/>
        <v>0</v>
      </c>
      <c r="S373" s="262">
        <f ca="1">+R372+R373</f>
        <v>0</v>
      </c>
      <c r="T373" s="245">
        <f ca="1">+S373</f>
        <v>0</v>
      </c>
      <c r="U373" s="244">
        <f t="shared" si="14"/>
        <v>2</v>
      </c>
      <c r="V373" s="333" t="str">
        <f>+VLOOKUP(A373,bd_lista!$A$3:$E$590,5,FALSE)</f>
        <v>Empresas Nacionales</v>
      </c>
      <c r="W373" s="384"/>
      <c r="X373" s="242">
        <f>+VLOOKUP(A373,[3]Sheet1!$A$13:$D$744,4,FALSE)</f>
        <v>87</v>
      </c>
      <c r="Y373" s="242" t="e">
        <f>+VLOOKUP(X373,bd_lista!$A$3:$C$590,3,FALSE)</f>
        <v>#N/A</v>
      </c>
      <c r="Z373" s="292"/>
      <c r="AA373" s="321"/>
    </row>
    <row r="374" spans="1:27" ht="15" customHeight="1">
      <c r="A374" s="251">
        <v>599</v>
      </c>
      <c r="B374" s="388">
        <f>+A374</f>
        <v>599</v>
      </c>
      <c r="C374" s="247" t="str">
        <f>+VLOOKUP(A374,bd_lista!$A$3:$C$590,3,FALSE)</f>
        <v>Empresa Boliviana de Alimentos y Derivados</v>
      </c>
      <c r="D374" s="385" t="str">
        <f>+C374</f>
        <v>Empresa Boliviana de Alimentos y Derivados</v>
      </c>
      <c r="E374" s="247" t="s">
        <v>1304</v>
      </c>
      <c r="F374" s="243">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408</v>
      </c>
      <c r="G374" s="243">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3">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3">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3">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3">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3">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3">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3">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3">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3">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3">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3">
        <f t="shared" ca="1" si="13"/>
        <v>408</v>
      </c>
      <c r="S374" s="263"/>
      <c r="T374" s="243">
        <f ca="1">+T375</f>
        <v>91339.7</v>
      </c>
      <c r="U374" s="242">
        <f t="shared" si="14"/>
        <v>1</v>
      </c>
      <c r="V374" s="333" t="str">
        <f>+VLOOKUP(A374,bd_lista!$A$3:$E$590,5,FALSE)</f>
        <v>Empresas Nacionales</v>
      </c>
      <c r="W374" s="383" t="str">
        <f>+V374</f>
        <v>Empresas Nacionales</v>
      </c>
      <c r="X374" s="242">
        <v>0</v>
      </c>
      <c r="Y374" s="242" t="e">
        <f>+VLOOKUP(X374,bd_lista!$A$3:$C$590,3,FALSE)</f>
        <v>#N/A</v>
      </c>
      <c r="Z374" s="294">
        <f>+X374</f>
        <v>0</v>
      </c>
      <c r="AA374" s="319" t="e">
        <f>+Y374</f>
        <v>#N/A</v>
      </c>
    </row>
    <row r="375" spans="1:27" ht="15" customHeight="1">
      <c r="A375" s="32">
        <v>599</v>
      </c>
      <c r="B375" s="389"/>
      <c r="C375" s="333" t="str">
        <f>+VLOOKUP(A375,bd_lista!$A$3:$C$590,3,FALSE)</f>
        <v>Empresa Boliviana de Alimentos y Derivados</v>
      </c>
      <c r="D375" s="386"/>
      <c r="E375" s="333" t="s">
        <v>1305</v>
      </c>
      <c r="F375" s="245">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90931.7</v>
      </c>
      <c r="G375" s="245">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5">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5">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5">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5">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5">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5">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5">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5">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5">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5">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5">
        <f t="shared" ca="1" si="13"/>
        <v>90931.7</v>
      </c>
      <c r="S375" s="262">
        <f ca="1">+R374+R375</f>
        <v>91339.7</v>
      </c>
      <c r="T375" s="245">
        <f ca="1">+S375</f>
        <v>91339.7</v>
      </c>
      <c r="U375" s="244">
        <f t="shared" si="14"/>
        <v>2</v>
      </c>
      <c r="V375" s="333" t="str">
        <f>+VLOOKUP(A375,bd_lista!$A$3:$E$590,5,FALSE)</f>
        <v>Empresas Nacionales</v>
      </c>
      <c r="W375" s="384"/>
      <c r="X375" s="242">
        <v>0</v>
      </c>
      <c r="Y375" s="242" t="e">
        <f>+VLOOKUP(X375,bd_lista!$A$3:$C$590,3,FALSE)</f>
        <v>#N/A</v>
      </c>
      <c r="Z375" s="292"/>
      <c r="AA375" s="321"/>
    </row>
    <row r="376" spans="1:27" ht="15" hidden="1" customHeight="1">
      <c r="A376" s="251">
        <v>600</v>
      </c>
      <c r="B376" s="388">
        <f>+A376</f>
        <v>600</v>
      </c>
      <c r="C376" s="247" t="str">
        <f>+VLOOKUP(A376,bd_lista!$A$3:$C$590,3,FALSE)</f>
        <v>Empresa Servicios Aéreos Bolivianos</v>
      </c>
      <c r="D376" s="385" t="str">
        <f>+C376</f>
        <v>Empresa Servicios Aéreos Bolivianos</v>
      </c>
      <c r="E376" s="247" t="s">
        <v>1304</v>
      </c>
      <c r="F376" s="243">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3">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3">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3">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3">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3">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3">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3">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3">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3">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3">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3">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3">
        <f t="shared" ca="1" si="13"/>
        <v>0</v>
      </c>
      <c r="S376" s="249"/>
      <c r="T376" s="243">
        <f ca="1">+T377</f>
        <v>0</v>
      </c>
      <c r="U376" s="242">
        <f t="shared" si="14"/>
        <v>1</v>
      </c>
      <c r="V376" s="333" t="str">
        <f>+VLOOKUP(A376,bd_lista!$A$3:$E$590,5,FALSE)</f>
        <v>Empresas Nacionales</v>
      </c>
      <c r="W376" s="383" t="str">
        <f>+V376</f>
        <v>Empresas Nacionales</v>
      </c>
      <c r="X376" s="242">
        <f>+VLOOKUP(A376,[3]Sheet1!$A$13:$D$744,4,FALSE)</f>
        <v>20</v>
      </c>
      <c r="Y376" s="242" t="str">
        <f>+VLOOKUP(X376,bd_lista!$A$3:$C$590,3,FALSE)</f>
        <v>Ministerio de Defensa</v>
      </c>
      <c r="Z376" s="294">
        <f>+X376</f>
        <v>20</v>
      </c>
      <c r="AA376" s="295" t="str">
        <f>+Y376</f>
        <v>Ministerio de Defensa</v>
      </c>
    </row>
    <row r="377" spans="1:27" ht="15" hidden="1" customHeight="1">
      <c r="A377" s="32">
        <v>600</v>
      </c>
      <c r="B377" s="389"/>
      <c r="C377" s="333" t="str">
        <f>+VLOOKUP(A377,bd_lista!$A$3:$C$590,3,FALSE)</f>
        <v>Empresa Servicios Aéreos Bolivianos</v>
      </c>
      <c r="D377" s="386"/>
      <c r="E377" s="333" t="s">
        <v>1305</v>
      </c>
      <c r="F377" s="245">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5">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5">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5">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5">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5">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5">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5">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5">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5">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5">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5">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5">
        <f t="shared" ca="1" si="13"/>
        <v>0</v>
      </c>
      <c r="S377" s="259">
        <f ca="1">+R376+R377</f>
        <v>0</v>
      </c>
      <c r="T377" s="245">
        <f ca="1">+S377</f>
        <v>0</v>
      </c>
      <c r="U377" s="244">
        <f t="shared" si="14"/>
        <v>2</v>
      </c>
      <c r="V377" s="333" t="str">
        <f>+VLOOKUP(A377,bd_lista!$A$3:$E$590,5,FALSE)</f>
        <v>Empresas Nacionales</v>
      </c>
      <c r="W377" s="384"/>
      <c r="X377" s="242">
        <f>+VLOOKUP(A377,[3]Sheet1!$A$13:$D$744,4,FALSE)</f>
        <v>20</v>
      </c>
      <c r="Y377" s="242" t="str">
        <f>+VLOOKUP(X377,bd_lista!$A$3:$C$590,3,FALSE)</f>
        <v>Ministerio de Defensa</v>
      </c>
      <c r="Z377" s="292"/>
      <c r="AA377" s="293"/>
    </row>
    <row r="378" spans="1:27" customFormat="1" ht="27" customHeight="1">
      <c r="A378" s="251">
        <v>633</v>
      </c>
      <c r="B378" s="388">
        <f>+A378</f>
        <v>633</v>
      </c>
      <c r="C378" s="247" t="str">
        <f>+VLOOKUP(A378,bd_lista!$A$3:$C$590,3,FALSE)</f>
        <v>Empresa Misicuni</v>
      </c>
      <c r="D378" s="385" t="str">
        <f>+C378</f>
        <v>Empresa Misicuni</v>
      </c>
      <c r="E378" s="247" t="s">
        <v>1304</v>
      </c>
      <c r="F378" s="243">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3">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3">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3">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3">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3">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3">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3">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3">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3">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3">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3">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3">
        <f t="shared" ca="1" si="13"/>
        <v>0</v>
      </c>
      <c r="S378" s="249"/>
      <c r="T378" s="243">
        <f ca="1">+T379</f>
        <v>1357054.74</v>
      </c>
      <c r="U378" s="242">
        <f t="shared" si="14"/>
        <v>1</v>
      </c>
      <c r="V378" s="333" t="str">
        <f>+VLOOKUP(A378,bd_lista!$A$3:$E$590,5,FALSE)</f>
        <v>Empresas Nacionales</v>
      </c>
      <c r="W378" s="383" t="str">
        <f>+V378</f>
        <v>Empresas Nacionales</v>
      </c>
      <c r="X378" s="242">
        <f>+VLOOKUP(A378,[3]Sheet1!$A$13:$D$744,4,FALSE)</f>
        <v>86</v>
      </c>
      <c r="Y378" s="242" t="str">
        <f>+VLOOKUP(X378,bd_lista!$A$3:$C$590,3,FALSE)</f>
        <v>Ministerio de Medio Ambiente y Agua</v>
      </c>
      <c r="Z378" s="294">
        <f>+X378</f>
        <v>86</v>
      </c>
      <c r="AA378" s="295" t="str">
        <f>+Y378</f>
        <v>Ministerio de Medio Ambiente y Agua</v>
      </c>
    </row>
    <row r="379" spans="1:27" customFormat="1" ht="15" customHeight="1">
      <c r="A379" s="32">
        <v>633</v>
      </c>
      <c r="B379" s="389"/>
      <c r="C379" s="333" t="str">
        <f>+VLOOKUP(A379,bd_lista!$A$3:$C$590,3,FALSE)</f>
        <v>Empresa Misicuni</v>
      </c>
      <c r="D379" s="386"/>
      <c r="E379" s="247" t="s">
        <v>1305</v>
      </c>
      <c r="F379" s="243">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1357054.74</v>
      </c>
      <c r="G379" s="243">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3">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3">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3">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3">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3">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3">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3">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3">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3">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3">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3">
        <f t="shared" ca="1" si="13"/>
        <v>1357054.74</v>
      </c>
      <c r="S379" s="249">
        <f ca="1">+R378+R379</f>
        <v>1357054.74</v>
      </c>
      <c r="T379" s="243">
        <f ca="1">+S379</f>
        <v>1357054.74</v>
      </c>
      <c r="U379" s="242">
        <f t="shared" si="14"/>
        <v>2</v>
      </c>
      <c r="V379" s="333" t="str">
        <f>+VLOOKUP(A379,bd_lista!$A$3:$E$590,5,FALSE)</f>
        <v>Empresas Nacionales</v>
      </c>
      <c r="W379" s="384"/>
      <c r="X379" s="242">
        <f>+VLOOKUP(A379,[3]Sheet1!$A$13:$D$744,4,FALSE)</f>
        <v>86</v>
      </c>
      <c r="Y379" s="242" t="str">
        <f>+VLOOKUP(X379,bd_lista!$A$3:$C$590,3,FALSE)</f>
        <v>Ministerio de Medio Ambiente y Agua</v>
      </c>
      <c r="Z379" s="292"/>
      <c r="AA379" s="293"/>
    </row>
    <row r="380" spans="1:27" ht="15" hidden="1" customHeight="1">
      <c r="A380" s="32">
        <v>634</v>
      </c>
      <c r="B380" s="388">
        <f>+A380</f>
        <v>634</v>
      </c>
      <c r="C380" s="247" t="str">
        <f>+VLOOKUP(A380,bd_lista!$A$3:$C$590,3,FALSE)</f>
        <v>Empresa Púb. Deptal. Hotel Terminal-Terminal de Buses Oruro</v>
      </c>
      <c r="D380" s="385" t="str">
        <f>+C380</f>
        <v>Empresa Púb. Deptal. Hotel Terminal-Terminal de Buses Oruro</v>
      </c>
      <c r="E380" s="247" t="s">
        <v>1304</v>
      </c>
      <c r="F380" s="243">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3">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3">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3">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3">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3">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3">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3">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3">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3">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3">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3">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3">
        <f t="shared" ca="1" si="13"/>
        <v>0</v>
      </c>
      <c r="S380" s="249"/>
      <c r="T380" s="243">
        <f ca="1">+T381</f>
        <v>0</v>
      </c>
      <c r="U380" s="242">
        <f t="shared" si="14"/>
        <v>1</v>
      </c>
      <c r="V380" s="333" t="str">
        <f>+VLOOKUP(A380,bd_lista!$A$3:$E$590,5,FALSE)</f>
        <v>Empresas Nacionales</v>
      </c>
      <c r="W380" s="383" t="str">
        <f>+V380</f>
        <v>Empresas Nacionales</v>
      </c>
      <c r="X380" s="242">
        <f>+VLOOKUP(A380,[3]Sheet1!$A$13:$D$744,4,FALSE)</f>
        <v>0</v>
      </c>
      <c r="Y380" s="242" t="e">
        <f>+VLOOKUP(X380,bd_lista!$A$3:$C$590,3,FALSE)</f>
        <v>#N/A</v>
      </c>
      <c r="Z380" s="294">
        <f>+X380</f>
        <v>0</v>
      </c>
      <c r="AA380" s="319" t="e">
        <f>+Y380</f>
        <v>#N/A</v>
      </c>
    </row>
    <row r="381" spans="1:27" ht="15" hidden="1" customHeight="1">
      <c r="A381" s="32">
        <v>634</v>
      </c>
      <c r="B381" s="389"/>
      <c r="C381" s="333" t="str">
        <f>+VLOOKUP(A381,bd_lista!$A$3:$C$590,3,FALSE)</f>
        <v>Empresa Púb. Deptal. Hotel Terminal-Terminal de Buses Oruro</v>
      </c>
      <c r="D381" s="386"/>
      <c r="E381" s="333" t="s">
        <v>1305</v>
      </c>
      <c r="F381" s="245">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5">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5">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5">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5">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5">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5">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5">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5">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5">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5">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5">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5">
        <f t="shared" ca="1" si="13"/>
        <v>0</v>
      </c>
      <c r="S381" s="259">
        <f ca="1">+R380+R381</f>
        <v>0</v>
      </c>
      <c r="T381" s="245">
        <f ca="1">+S381</f>
        <v>0</v>
      </c>
      <c r="U381" s="244">
        <f t="shared" si="14"/>
        <v>2</v>
      </c>
      <c r="V381" s="333" t="str">
        <f>+VLOOKUP(A381,bd_lista!$A$3:$E$590,5,FALSE)</f>
        <v>Empresas Nacionales</v>
      </c>
      <c r="W381" s="384"/>
      <c r="X381" s="242">
        <f>+VLOOKUP(A381,[3]Sheet1!$A$13:$D$744,4,FALSE)</f>
        <v>0</v>
      </c>
      <c r="Y381" s="242" t="e">
        <f>+VLOOKUP(X381,bd_lista!$A$3:$C$590,3,FALSE)</f>
        <v>#N/A</v>
      </c>
      <c r="Z381" s="292"/>
      <c r="AA381" s="321"/>
    </row>
    <row r="382" spans="1:27" ht="15" customHeight="1">
      <c r="A382" s="251">
        <v>650</v>
      </c>
      <c r="B382" s="388">
        <f>+A382</f>
        <v>650</v>
      </c>
      <c r="C382" s="247" t="str">
        <f>+VLOOKUP(A382,bd_lista!$A$3:$C$590,3,FALSE)</f>
        <v>Asamblea Legislativa Plurinacional</v>
      </c>
      <c r="D382" s="385" t="str">
        <f>+C382</f>
        <v>Asamblea Legislativa Plurinacional</v>
      </c>
      <c r="E382" s="247" t="s">
        <v>1304</v>
      </c>
      <c r="F382" s="243">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3">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3">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3">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3">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3">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3">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3">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3">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3">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3">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3">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3">
        <f t="shared" ca="1" si="13"/>
        <v>0</v>
      </c>
      <c r="S382" s="263"/>
      <c r="T382" s="243">
        <f ca="1">+T383</f>
        <v>8885.19</v>
      </c>
      <c r="U382" s="242">
        <f t="shared" si="14"/>
        <v>1</v>
      </c>
      <c r="V382" s="333" t="str">
        <f>+VLOOKUP(A382,bd_lista!$A$3:$E$590,5,FALSE)</f>
        <v>Instituciones Descentralizadas</v>
      </c>
      <c r="W382" s="383" t="str">
        <f>+V382</f>
        <v>Instituciones Descentralizadas</v>
      </c>
      <c r="X382" s="242">
        <v>0</v>
      </c>
      <c r="Y382" s="242" t="e">
        <f>+VLOOKUP(X382,bd_lista!$A$3:$C$590,3,FALSE)</f>
        <v>#N/A</v>
      </c>
      <c r="Z382" s="294">
        <f>+X382</f>
        <v>0</v>
      </c>
      <c r="AA382" s="319" t="e">
        <f>+Y382</f>
        <v>#N/A</v>
      </c>
    </row>
    <row r="383" spans="1:27" ht="15" customHeight="1">
      <c r="A383" s="32">
        <v>650</v>
      </c>
      <c r="B383" s="389"/>
      <c r="C383" s="333" t="str">
        <f>+VLOOKUP(A383,bd_lista!$A$3:$C$590,3,FALSE)</f>
        <v>Asamblea Legislativa Plurinacional</v>
      </c>
      <c r="D383" s="386"/>
      <c r="E383" s="333" t="s">
        <v>1305</v>
      </c>
      <c r="F383" s="245">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8885.19</v>
      </c>
      <c r="G383" s="245">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5">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5">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5">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5">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5">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5">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5">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5">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5">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5">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5">
        <f t="shared" ca="1" si="13"/>
        <v>8885.19</v>
      </c>
      <c r="S383" s="262">
        <f ca="1">+R382+R383</f>
        <v>8885.19</v>
      </c>
      <c r="T383" s="245">
        <f ca="1">+S383</f>
        <v>8885.19</v>
      </c>
      <c r="U383" s="244">
        <f t="shared" si="14"/>
        <v>2</v>
      </c>
      <c r="V383" s="333" t="str">
        <f>+VLOOKUP(A383,bd_lista!$A$3:$E$590,5,FALSE)</f>
        <v>Instituciones Descentralizadas</v>
      </c>
      <c r="W383" s="384"/>
      <c r="X383" s="242">
        <v>0</v>
      </c>
      <c r="Y383" s="242" t="e">
        <f>+VLOOKUP(X383,bd_lista!$A$3:$C$590,3,FALSE)</f>
        <v>#N/A</v>
      </c>
      <c r="Z383" s="292"/>
      <c r="AA383" s="321"/>
    </row>
    <row r="384" spans="1:27" ht="15" customHeight="1">
      <c r="A384" s="251">
        <v>660</v>
      </c>
      <c r="B384" s="388">
        <f>+A384</f>
        <v>660</v>
      </c>
      <c r="C384" s="247" t="str">
        <f>+VLOOKUP(A384,bd_lista!$A$3:$C$590,3,FALSE)</f>
        <v>Órgano Judicial</v>
      </c>
      <c r="D384" s="385" t="str">
        <f>+C384</f>
        <v>Órgano Judicial</v>
      </c>
      <c r="E384" s="247" t="s">
        <v>1304</v>
      </c>
      <c r="F384" s="243">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3">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3">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3">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3">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3">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3">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3">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3">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3">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3">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3">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3">
        <f t="shared" ca="1" si="13"/>
        <v>0</v>
      </c>
      <c r="S384" s="263"/>
      <c r="T384" s="243">
        <f ca="1">+T385</f>
        <v>224932.96999999997</v>
      </c>
      <c r="U384" s="242">
        <f t="shared" si="14"/>
        <v>1</v>
      </c>
      <c r="V384" s="333" t="str">
        <f>+VLOOKUP(A384,bd_lista!$A$3:$E$590,5,FALSE)</f>
        <v>Instituciones Descentralizadas</v>
      </c>
      <c r="W384" s="383" t="str">
        <f>+V384</f>
        <v>Instituciones Descentralizadas</v>
      </c>
      <c r="X384" s="242">
        <v>0</v>
      </c>
      <c r="Y384" s="242" t="e">
        <f>+VLOOKUP(X384,bd_lista!$A$3:$C$590,3,FALSE)</f>
        <v>#N/A</v>
      </c>
      <c r="Z384" s="294">
        <f>+X384</f>
        <v>0</v>
      </c>
      <c r="AA384" s="319" t="e">
        <f>+Y384</f>
        <v>#N/A</v>
      </c>
    </row>
    <row r="385" spans="1:27" ht="15" customHeight="1">
      <c r="A385" s="32">
        <v>660</v>
      </c>
      <c r="B385" s="389"/>
      <c r="C385" s="333" t="str">
        <f>+VLOOKUP(A385,bd_lista!$A$3:$C$590,3,FALSE)</f>
        <v>Órgano Judicial</v>
      </c>
      <c r="D385" s="386"/>
      <c r="E385" s="333" t="s">
        <v>1305</v>
      </c>
      <c r="F385" s="245">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224932.96999999997</v>
      </c>
      <c r="G385" s="245">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5">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5">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5">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5">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5">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5">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5">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5">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5">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5">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5">
        <f t="shared" ca="1" si="13"/>
        <v>224932.96999999997</v>
      </c>
      <c r="S385" s="262">
        <f ca="1">+R384+R385</f>
        <v>224932.96999999997</v>
      </c>
      <c r="T385" s="245">
        <f ca="1">+S385</f>
        <v>224932.96999999997</v>
      </c>
      <c r="U385" s="244">
        <f t="shared" si="14"/>
        <v>2</v>
      </c>
      <c r="V385" s="333" t="str">
        <f>+VLOOKUP(A385,bd_lista!$A$3:$E$590,5,FALSE)</f>
        <v>Instituciones Descentralizadas</v>
      </c>
      <c r="W385" s="384"/>
      <c r="X385" s="242">
        <v>0</v>
      </c>
      <c r="Y385" s="242" t="e">
        <f>+VLOOKUP(X385,bd_lista!$A$3:$C$590,3,FALSE)</f>
        <v>#N/A</v>
      </c>
      <c r="Z385" s="292"/>
      <c r="AA385" s="321"/>
    </row>
    <row r="386" spans="1:27" ht="15" hidden="1" customHeight="1">
      <c r="A386" s="251">
        <v>661</v>
      </c>
      <c r="B386" s="388">
        <f>+A386</f>
        <v>661</v>
      </c>
      <c r="C386" s="247" t="str">
        <f>+VLOOKUP(A386,bd_lista!$A$3:$C$590,3,FALSE)</f>
        <v>Tribunal Constitucional Plurinacional</v>
      </c>
      <c r="D386" s="385" t="str">
        <f>+C386</f>
        <v>Tribunal Constitucional Plurinacional</v>
      </c>
      <c r="E386" s="247" t="s">
        <v>1304</v>
      </c>
      <c r="F386" s="243">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3">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3">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3">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3">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3">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3">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3">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3">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3">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3">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3">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3">
        <f t="shared" ca="1" si="13"/>
        <v>0</v>
      </c>
      <c r="S386" s="263"/>
      <c r="T386" s="243">
        <f ca="1">+T387</f>
        <v>0</v>
      </c>
      <c r="U386" s="242">
        <f t="shared" si="14"/>
        <v>1</v>
      </c>
      <c r="V386" s="333" t="str">
        <f>+VLOOKUP(A386,bd_lista!$A$3:$E$590,5,FALSE)</f>
        <v>Instituciones Descentralizadas</v>
      </c>
      <c r="W386" s="383" t="str">
        <f>+V386</f>
        <v>Instituciones Descentralizadas</v>
      </c>
      <c r="X386" s="242">
        <f>+VLOOKUP(A386,[3]Sheet1!$A$13:$D$744,4,FALSE)</f>
        <v>0</v>
      </c>
      <c r="Y386" s="242" t="e">
        <f>+VLOOKUP(X386,bd_lista!$A$3:$C$590,3,FALSE)</f>
        <v>#N/A</v>
      </c>
      <c r="Z386" s="294">
        <f>+X386</f>
        <v>0</v>
      </c>
      <c r="AA386" s="319" t="e">
        <f>+Y386</f>
        <v>#N/A</v>
      </c>
    </row>
    <row r="387" spans="1:27" ht="15" hidden="1" customHeight="1">
      <c r="A387" s="32">
        <v>661</v>
      </c>
      <c r="B387" s="389"/>
      <c r="C387" s="333" t="str">
        <f>+VLOOKUP(A387,bd_lista!$A$3:$C$590,3,FALSE)</f>
        <v>Tribunal Constitucional Plurinacional</v>
      </c>
      <c r="D387" s="386"/>
      <c r="E387" s="333" t="s">
        <v>1305</v>
      </c>
      <c r="F387" s="245">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5">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5">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5">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5">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45">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5">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5">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5">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5">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5">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5">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5">
        <f t="shared" ca="1" si="13"/>
        <v>0</v>
      </c>
      <c r="S387" s="262">
        <f ca="1">+R386+R387</f>
        <v>0</v>
      </c>
      <c r="T387" s="245">
        <f ca="1">+S387</f>
        <v>0</v>
      </c>
      <c r="U387" s="244">
        <f t="shared" si="14"/>
        <v>2</v>
      </c>
      <c r="V387" s="333" t="str">
        <f>+VLOOKUP(A387,bd_lista!$A$3:$E$590,5,FALSE)</f>
        <v>Instituciones Descentralizadas</v>
      </c>
      <c r="W387" s="384"/>
      <c r="X387" s="242">
        <f>+VLOOKUP(A387,[3]Sheet1!$A$13:$D$744,4,FALSE)</f>
        <v>0</v>
      </c>
      <c r="Y387" s="242" t="e">
        <f>+VLOOKUP(X387,bd_lista!$A$3:$C$590,3,FALSE)</f>
        <v>#N/A</v>
      </c>
      <c r="Z387" s="292"/>
      <c r="AA387" s="321"/>
    </row>
    <row r="388" spans="1:27" ht="15" customHeight="1">
      <c r="A388" s="251">
        <v>670</v>
      </c>
      <c r="B388" s="388">
        <f>+A388</f>
        <v>670</v>
      </c>
      <c r="C388" s="247" t="str">
        <f>+VLOOKUP(A388,bd_lista!$A$3:$C$590,3,FALSE)</f>
        <v>Órgano Electoral Plurinacional</v>
      </c>
      <c r="D388" s="385" t="str">
        <f>+C388</f>
        <v>Órgano Electoral Plurinacional</v>
      </c>
      <c r="E388" s="247" t="s">
        <v>1304</v>
      </c>
      <c r="F388" s="243">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3">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3">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3">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3">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3">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3">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3">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3">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3">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3">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3">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3">
        <f t="shared" ca="1" si="13"/>
        <v>0</v>
      </c>
      <c r="S388" s="263"/>
      <c r="T388" s="243">
        <f ca="1">+T389</f>
        <v>277992.4200000001</v>
      </c>
      <c r="U388" s="242">
        <f t="shared" si="14"/>
        <v>1</v>
      </c>
      <c r="V388" s="333" t="str">
        <f>+VLOOKUP(A388,bd_lista!$A$3:$E$590,5,FALSE)</f>
        <v>Instituciones Descentralizadas</v>
      </c>
      <c r="W388" s="383" t="str">
        <f>+V388</f>
        <v>Instituciones Descentralizadas</v>
      </c>
      <c r="X388" s="242">
        <f>+A388</f>
        <v>670</v>
      </c>
      <c r="Y388" s="242" t="str">
        <f>+VLOOKUP(X388,bd_lista!$A$3:$C$590,3,FALSE)</f>
        <v>Órgano Electoral Plurinacional</v>
      </c>
      <c r="Z388" s="294">
        <f>+X388</f>
        <v>670</v>
      </c>
      <c r="AA388" s="319" t="str">
        <f>+Y388</f>
        <v>Órgano Electoral Plurinacional</v>
      </c>
    </row>
    <row r="389" spans="1:27" ht="15" customHeight="1">
      <c r="A389" s="32">
        <v>670</v>
      </c>
      <c r="B389" s="389"/>
      <c r="C389" s="333" t="str">
        <f>+VLOOKUP(A389,bd_lista!$A$3:$C$590,3,FALSE)</f>
        <v>Órgano Electoral Plurinacional</v>
      </c>
      <c r="D389" s="386"/>
      <c r="E389" s="333" t="s">
        <v>1305</v>
      </c>
      <c r="F389" s="245">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277992.4200000001</v>
      </c>
      <c r="G389" s="245">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5">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5">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5">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5">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5">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5">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5">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5">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5">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5">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5">
        <f t="shared" ca="1" si="13"/>
        <v>277992.4200000001</v>
      </c>
      <c r="S389" s="262">
        <f ca="1">+R388+R389</f>
        <v>277992.4200000001</v>
      </c>
      <c r="T389" s="245">
        <f ca="1">+S389</f>
        <v>277992.4200000001</v>
      </c>
      <c r="U389" s="244">
        <f t="shared" si="14"/>
        <v>2</v>
      </c>
      <c r="V389" s="333" t="str">
        <f>+VLOOKUP(A389,bd_lista!$A$3:$E$590,5,FALSE)</f>
        <v>Instituciones Descentralizadas</v>
      </c>
      <c r="W389" s="384"/>
      <c r="X389" s="242">
        <f>+A389</f>
        <v>670</v>
      </c>
      <c r="Y389" s="242" t="str">
        <f>+VLOOKUP(X389,bd_lista!$A$3:$C$590,3,FALSE)</f>
        <v>Órgano Electoral Plurinacional</v>
      </c>
      <c r="Z389" s="292"/>
      <c r="AA389" s="321"/>
    </row>
    <row r="390" spans="1:27" ht="15" customHeight="1">
      <c r="A390" s="251">
        <v>680</v>
      </c>
      <c r="B390" s="388">
        <f>+A390</f>
        <v>680</v>
      </c>
      <c r="C390" s="247" t="str">
        <f>+VLOOKUP(A390,bd_lista!$A$3:$C$590,3,FALSE)</f>
        <v>Contraloria General del Estado</v>
      </c>
      <c r="D390" s="385" t="str">
        <f>+C390</f>
        <v>Contraloria General del Estado</v>
      </c>
      <c r="E390" s="247" t="s">
        <v>1304</v>
      </c>
      <c r="F390" s="243">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3">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3">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3">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3">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3">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3">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3">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3">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3">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3">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3">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3">
        <f t="shared" ref="R390:R453" ca="1" si="15">+SUM(F390:Q390)</f>
        <v>0</v>
      </c>
      <c r="S390" s="263"/>
      <c r="T390" s="243">
        <f ca="1">+T391</f>
        <v>6138.8899999999994</v>
      </c>
      <c r="U390" s="242">
        <f t="shared" ref="U390:U453" si="16">+IF(E390="Débitos",1,2)</f>
        <v>1</v>
      </c>
      <c r="V390" s="333" t="str">
        <f>+VLOOKUP(A390,bd_lista!$A$3:$E$590,5,FALSE)</f>
        <v>Instituciones Descentralizadas</v>
      </c>
      <c r="W390" s="383" t="str">
        <f>+V390</f>
        <v>Instituciones Descentralizadas</v>
      </c>
      <c r="X390" s="242">
        <f>+VLOOKUP(A390,[3]Sheet1!$A$13:$D$744,4,FALSE)</f>
        <v>0</v>
      </c>
      <c r="Y390" s="242" t="e">
        <f>+VLOOKUP(X390,bd_lista!$A$3:$C$590,3,FALSE)</f>
        <v>#N/A</v>
      </c>
      <c r="Z390" s="294">
        <f>+X390</f>
        <v>0</v>
      </c>
      <c r="AA390" s="319" t="e">
        <f>+Y390</f>
        <v>#N/A</v>
      </c>
    </row>
    <row r="391" spans="1:27" ht="15" customHeight="1">
      <c r="A391" s="32">
        <v>680</v>
      </c>
      <c r="B391" s="389"/>
      <c r="C391" s="333" t="str">
        <f>+VLOOKUP(A391,bd_lista!$A$3:$C$590,3,FALSE)</f>
        <v>Contraloria General del Estado</v>
      </c>
      <c r="D391" s="386"/>
      <c r="E391" s="333" t="s">
        <v>1305</v>
      </c>
      <c r="F391" s="245">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6138.8899999999994</v>
      </c>
      <c r="G391" s="245">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5">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5">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5">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5">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5">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5">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5">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5">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5">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5">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5">
        <f t="shared" ca="1" si="15"/>
        <v>6138.8899999999994</v>
      </c>
      <c r="S391" s="262">
        <f ca="1">+R390+R391</f>
        <v>6138.8899999999994</v>
      </c>
      <c r="T391" s="245">
        <f ca="1">+S391</f>
        <v>6138.8899999999994</v>
      </c>
      <c r="U391" s="244">
        <f t="shared" si="16"/>
        <v>2</v>
      </c>
      <c r="V391" s="333" t="str">
        <f>+VLOOKUP(A391,bd_lista!$A$3:$E$590,5,FALSE)</f>
        <v>Instituciones Descentralizadas</v>
      </c>
      <c r="W391" s="384"/>
      <c r="X391" s="242">
        <f>+VLOOKUP(A391,[3]Sheet1!$A$13:$D$744,4,FALSE)</f>
        <v>0</v>
      </c>
      <c r="Y391" s="242" t="e">
        <f>+VLOOKUP(X391,bd_lista!$A$3:$C$590,3,FALSE)</f>
        <v>#N/A</v>
      </c>
      <c r="Z391" s="292"/>
      <c r="AA391" s="321"/>
    </row>
    <row r="392" spans="1:27" ht="15" customHeight="1">
      <c r="A392" s="251">
        <v>681</v>
      </c>
      <c r="B392" s="388">
        <f>+A392</f>
        <v>681</v>
      </c>
      <c r="C392" s="247" t="str">
        <f>+VLOOKUP(A392,bd_lista!$A$3:$C$590,3,FALSE)</f>
        <v>Ministerio Público</v>
      </c>
      <c r="D392" s="385" t="str">
        <f>+C392</f>
        <v>Ministerio Público</v>
      </c>
      <c r="E392" s="247" t="s">
        <v>1304</v>
      </c>
      <c r="F392" s="243">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3">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3">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3">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3">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3">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3">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3">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3">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3">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3">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3">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3">
        <f t="shared" ca="1" si="15"/>
        <v>0</v>
      </c>
      <c r="S392" s="263"/>
      <c r="T392" s="243">
        <f ca="1">+T393</f>
        <v>3763879.5</v>
      </c>
      <c r="U392" s="242">
        <f t="shared" si="16"/>
        <v>1</v>
      </c>
      <c r="V392" s="333" t="str">
        <f>+VLOOKUP(A392,bd_lista!$A$3:$E$590,5,FALSE)</f>
        <v>Instituciones Descentralizadas</v>
      </c>
      <c r="W392" s="383" t="str">
        <f>+V392</f>
        <v>Instituciones Descentralizadas</v>
      </c>
      <c r="X392" s="242">
        <f>+VLOOKUP(A392,[3]Sheet1!$A$13:$D$744,4,FALSE)</f>
        <v>0</v>
      </c>
      <c r="Y392" s="242" t="e">
        <f>+VLOOKUP(X392,bd_lista!$A$3:$C$590,3,FALSE)</f>
        <v>#N/A</v>
      </c>
      <c r="Z392" s="294">
        <f>+X392</f>
        <v>0</v>
      </c>
      <c r="AA392" s="319" t="e">
        <f>+Y392</f>
        <v>#N/A</v>
      </c>
    </row>
    <row r="393" spans="1:27" ht="15" customHeight="1">
      <c r="A393" s="32">
        <v>681</v>
      </c>
      <c r="B393" s="389"/>
      <c r="C393" s="333" t="str">
        <f>+VLOOKUP(A393,bd_lista!$A$3:$C$590,3,FALSE)</f>
        <v>Ministerio Público</v>
      </c>
      <c r="D393" s="386"/>
      <c r="E393" s="333" t="s">
        <v>1305</v>
      </c>
      <c r="F393" s="245">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3763879.5</v>
      </c>
      <c r="G393" s="245">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5">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5">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5">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5">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5">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5">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5">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5">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5">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5">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5">
        <f t="shared" ca="1" si="15"/>
        <v>3763879.5</v>
      </c>
      <c r="S393" s="262">
        <f ca="1">+R392+R393</f>
        <v>3763879.5</v>
      </c>
      <c r="T393" s="245">
        <f ca="1">+S393</f>
        <v>3763879.5</v>
      </c>
      <c r="U393" s="244">
        <f t="shared" si="16"/>
        <v>2</v>
      </c>
      <c r="V393" s="333" t="str">
        <f>+VLOOKUP(A393,bd_lista!$A$3:$E$590,5,FALSE)</f>
        <v>Instituciones Descentralizadas</v>
      </c>
      <c r="W393" s="384"/>
      <c r="X393" s="242">
        <f>+VLOOKUP(A393,[3]Sheet1!$A$13:$D$744,4,FALSE)</f>
        <v>0</v>
      </c>
      <c r="Y393" s="242" t="e">
        <f>+VLOOKUP(X393,bd_lista!$A$3:$C$590,3,FALSE)</f>
        <v>#N/A</v>
      </c>
      <c r="Z393" s="292"/>
      <c r="AA393" s="321"/>
    </row>
    <row r="394" spans="1:27" ht="15" customHeight="1">
      <c r="A394" s="251">
        <v>682</v>
      </c>
      <c r="B394" s="388">
        <f>+A394</f>
        <v>682</v>
      </c>
      <c r="C394" s="247" t="str">
        <f>+VLOOKUP(A394,bd_lista!$A$3:$C$590,3,FALSE)</f>
        <v>Defensoria del Pueblo</v>
      </c>
      <c r="D394" s="385" t="str">
        <f>+C394</f>
        <v>Defensoria del Pueblo</v>
      </c>
      <c r="E394" s="247" t="s">
        <v>1304</v>
      </c>
      <c r="F394" s="243">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3">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3">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3">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3">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3">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3">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3">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3">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3">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3">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3">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3">
        <f t="shared" ca="1" si="15"/>
        <v>0</v>
      </c>
      <c r="S394" s="263"/>
      <c r="T394" s="243">
        <f ca="1">+T395</f>
        <v>4217.05</v>
      </c>
      <c r="U394" s="242">
        <f t="shared" si="16"/>
        <v>1</v>
      </c>
      <c r="V394" s="333" t="str">
        <f>+VLOOKUP(A394,bd_lista!$A$3:$E$590,5,FALSE)</f>
        <v>Instituciones Descentralizadas</v>
      </c>
      <c r="W394" s="383" t="str">
        <f>+V394</f>
        <v>Instituciones Descentralizadas</v>
      </c>
      <c r="X394" s="242">
        <v>66</v>
      </c>
      <c r="Y394" s="242" t="str">
        <f>+VLOOKUP(X394,bd_lista!$A$3:$C$590,3,FALSE)</f>
        <v>Ministerio de Planificación del Desarrollo</v>
      </c>
      <c r="Z394" s="294">
        <f>+X394</f>
        <v>66</v>
      </c>
      <c r="AA394" s="319" t="str">
        <f>+Y394</f>
        <v>Ministerio de Planificación del Desarrollo</v>
      </c>
    </row>
    <row r="395" spans="1:27" ht="15" customHeight="1">
      <c r="A395" s="32">
        <v>682</v>
      </c>
      <c r="B395" s="389"/>
      <c r="C395" s="333" t="str">
        <f>+VLOOKUP(A395,bd_lista!$A$3:$C$590,3,FALSE)</f>
        <v>Defensoria del Pueblo</v>
      </c>
      <c r="D395" s="386"/>
      <c r="E395" s="333" t="s">
        <v>1305</v>
      </c>
      <c r="F395" s="245">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4217.05</v>
      </c>
      <c r="G395" s="245">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5">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5">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5">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5">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5">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5">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5">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5">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5">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5">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5">
        <f t="shared" ca="1" si="15"/>
        <v>4217.05</v>
      </c>
      <c r="S395" s="262">
        <f ca="1">+R394+R395</f>
        <v>4217.05</v>
      </c>
      <c r="T395" s="245">
        <f ca="1">+S395</f>
        <v>4217.05</v>
      </c>
      <c r="U395" s="244">
        <f t="shared" si="16"/>
        <v>2</v>
      </c>
      <c r="V395" s="333" t="str">
        <f>+VLOOKUP(A395,bd_lista!$A$3:$E$590,5,FALSE)</f>
        <v>Instituciones Descentralizadas</v>
      </c>
      <c r="W395" s="384"/>
      <c r="X395" s="242">
        <v>66</v>
      </c>
      <c r="Y395" s="242" t="str">
        <f>+VLOOKUP(X395,bd_lista!$A$3:$C$590,3,FALSE)</f>
        <v>Ministerio de Planificación del Desarrollo</v>
      </c>
      <c r="Z395" s="292"/>
      <c r="AA395" s="321"/>
    </row>
    <row r="396" spans="1:27" ht="15" customHeight="1">
      <c r="A396" s="251">
        <v>683</v>
      </c>
      <c r="B396" s="388">
        <f>+A396</f>
        <v>683</v>
      </c>
      <c r="C396" s="247" t="str">
        <f>+VLOOKUP(A396,bd_lista!$A$3:$C$590,3,FALSE)</f>
        <v>Procuraduria General del Estado</v>
      </c>
      <c r="D396" s="385" t="str">
        <f>+C396</f>
        <v>Procuraduria General del Estado</v>
      </c>
      <c r="E396" s="247" t="s">
        <v>1304</v>
      </c>
      <c r="F396" s="243">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3">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3">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3">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3">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3">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3">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3">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3">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3">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3">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3">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3">
        <f t="shared" ca="1" si="15"/>
        <v>0</v>
      </c>
      <c r="S396" s="263"/>
      <c r="T396" s="243">
        <f ca="1">+T397</f>
        <v>17208.080000000002</v>
      </c>
      <c r="U396" s="242">
        <f t="shared" si="16"/>
        <v>1</v>
      </c>
      <c r="V396" s="333" t="str">
        <f>+VLOOKUP(A396,bd_lista!$A$3:$E$590,5,FALSE)</f>
        <v>Instituciones Descentralizadas</v>
      </c>
      <c r="W396" s="383" t="str">
        <f>+V396</f>
        <v>Instituciones Descentralizadas</v>
      </c>
      <c r="X396" s="242">
        <v>99</v>
      </c>
      <c r="Y396" s="242" t="s">
        <v>1371</v>
      </c>
      <c r="Z396" s="294">
        <f>+X396</f>
        <v>99</v>
      </c>
      <c r="AA396" s="319" t="str">
        <f>+Y396</f>
        <v>Tesoro General de la Nación</v>
      </c>
    </row>
    <row r="397" spans="1:27" ht="15" customHeight="1">
      <c r="A397" s="32">
        <v>683</v>
      </c>
      <c r="B397" s="389"/>
      <c r="C397" s="333" t="str">
        <f>+VLOOKUP(A397,bd_lista!$A$3:$C$590,3,FALSE)</f>
        <v>Procuraduria General del Estado</v>
      </c>
      <c r="D397" s="386"/>
      <c r="E397" s="333" t="s">
        <v>1305</v>
      </c>
      <c r="F397" s="245">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17208.080000000002</v>
      </c>
      <c r="G397" s="245">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5">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5">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5">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5">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5">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5">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5">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5">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5">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5">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5">
        <f t="shared" ca="1" si="15"/>
        <v>17208.080000000002</v>
      </c>
      <c r="S397" s="262">
        <f ca="1">+R396+R397</f>
        <v>17208.080000000002</v>
      </c>
      <c r="T397" s="245">
        <f ca="1">+S397</f>
        <v>17208.080000000002</v>
      </c>
      <c r="U397" s="244">
        <f t="shared" si="16"/>
        <v>2</v>
      </c>
      <c r="V397" s="333" t="str">
        <f>+VLOOKUP(A397,bd_lista!$A$3:$E$590,5,FALSE)</f>
        <v>Instituciones Descentralizadas</v>
      </c>
      <c r="W397" s="384"/>
      <c r="X397" s="242">
        <v>99</v>
      </c>
      <c r="Y397" s="242" t="s">
        <v>1371</v>
      </c>
      <c r="Z397" s="292"/>
      <c r="AA397" s="321"/>
    </row>
    <row r="398" spans="1:27" customFormat="1" ht="27" hidden="1" customHeight="1">
      <c r="A398" s="251">
        <v>716</v>
      </c>
      <c r="B398" s="388">
        <f>+A398</f>
        <v>716</v>
      </c>
      <c r="C398" s="247" t="str">
        <f>+VLOOKUP(A398,bd_lista!$A$3:$C$590,3,FALSE)</f>
        <v>Empresa Tarijeña del Gas</v>
      </c>
      <c r="D398" s="385" t="str">
        <f>+C398</f>
        <v>Empresa Tarijeña del Gas</v>
      </c>
      <c r="E398" s="247" t="s">
        <v>1304</v>
      </c>
      <c r="F398" s="243">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3">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3">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3">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3">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3">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3">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3">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3">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3">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3">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3">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3">
        <f t="shared" ca="1" si="15"/>
        <v>0</v>
      </c>
      <c r="S398" s="249"/>
      <c r="T398" s="243">
        <f ca="1">+T399</f>
        <v>0</v>
      </c>
      <c r="U398" s="242">
        <f t="shared" si="16"/>
        <v>1</v>
      </c>
      <c r="V398" s="333" t="str">
        <f>+VLOOKUP(A398,bd_lista!$A$3:$E$590,5,FALSE)</f>
        <v>Empresas Municipales</v>
      </c>
      <c r="W398" s="383" t="str">
        <f>+V398</f>
        <v>Empresas Municipales</v>
      </c>
      <c r="X398" s="242">
        <f>+VLOOKUP(A398,[3]Sheet1!$A$13:$D$744,4,FALSE)</f>
        <v>78</v>
      </c>
      <c r="Y398" s="242" t="str">
        <f>+VLOOKUP(X398,bd_lista!$A$3:$C$590,3,FALSE)</f>
        <v>Ministerio de Hidrocarburos y Energías</v>
      </c>
      <c r="Z398" s="294">
        <f>+X398</f>
        <v>78</v>
      </c>
      <c r="AA398" s="295" t="str">
        <f>+Y398</f>
        <v>Ministerio de Hidrocarburos y Energías</v>
      </c>
    </row>
    <row r="399" spans="1:27" customFormat="1" ht="27" hidden="1" customHeight="1">
      <c r="A399" s="32">
        <v>716</v>
      </c>
      <c r="B399" s="389"/>
      <c r="C399" s="333" t="str">
        <f>+VLOOKUP(A399,bd_lista!$A$3:$C$590,3,FALSE)</f>
        <v>Empresa Tarijeña del Gas</v>
      </c>
      <c r="D399" s="386"/>
      <c r="E399" s="333" t="s">
        <v>1305</v>
      </c>
      <c r="F399" s="243">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3">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3">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3">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3">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3">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3">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3">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3">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3">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3">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3">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3">
        <f t="shared" ca="1" si="15"/>
        <v>0</v>
      </c>
      <c r="S399" s="249">
        <f ca="1">+R398+R399</f>
        <v>0</v>
      </c>
      <c r="T399" s="243">
        <f ca="1">+S399</f>
        <v>0</v>
      </c>
      <c r="U399" s="242">
        <f t="shared" si="16"/>
        <v>2</v>
      </c>
      <c r="V399" s="333" t="str">
        <f>+VLOOKUP(A399,bd_lista!$A$3:$E$590,5,FALSE)</f>
        <v>Empresas Municipales</v>
      </c>
      <c r="W399" s="384"/>
      <c r="X399" s="242">
        <f>+VLOOKUP(A399,[3]Sheet1!$A$13:$D$744,4,FALSE)</f>
        <v>78</v>
      </c>
      <c r="Y399" s="242" t="str">
        <f>+VLOOKUP(X399,bd_lista!$A$3:$C$590,3,FALSE)</f>
        <v>Ministerio de Hidrocarburos y Energías</v>
      </c>
      <c r="Z399" s="292"/>
      <c r="AA399" s="293"/>
    </row>
    <row r="400" spans="1:27" customFormat="1" ht="15" hidden="1" customHeight="1">
      <c r="A400" s="32">
        <v>761</v>
      </c>
      <c r="B400" s="388">
        <f>+A400</f>
        <v>761</v>
      </c>
      <c r="C400" s="247" t="str">
        <f>+VLOOKUP(A400,bd_lista!$A$3:$C$590,3,FALSE)</f>
        <v>Servicio Autónomo Municipal de Agua Potable y Alcantarillado</v>
      </c>
      <c r="D400" s="385" t="str">
        <f>+C400</f>
        <v>Servicio Autónomo Municipal de Agua Potable y Alcantarillado</v>
      </c>
      <c r="E400" s="242" t="s">
        <v>1304</v>
      </c>
      <c r="F400" s="243">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3">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3">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3">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3">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3">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3">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3">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3">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3">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3">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3">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3">
        <f t="shared" ca="1" si="15"/>
        <v>0</v>
      </c>
      <c r="S400" s="249"/>
      <c r="T400" s="243">
        <f ca="1">+T401</f>
        <v>0</v>
      </c>
      <c r="U400" s="242">
        <f t="shared" si="16"/>
        <v>1</v>
      </c>
      <c r="V400" s="333" t="str">
        <f>+VLOOKUP(A400,bd_lista!$A$3:$E$590,5,FALSE)</f>
        <v>Empresas Municipales</v>
      </c>
      <c r="W400" s="383" t="str">
        <f>+V400</f>
        <v>Empresas Municipales</v>
      </c>
      <c r="X400" s="242">
        <f>+VLOOKUP(A400,[3]Sheet1!$A$13:$D$744,4,FALSE)</f>
        <v>0</v>
      </c>
      <c r="Y400" s="242" t="e">
        <f>+VLOOKUP(X400,bd_lista!$A$3:$C$590,3,FALSE)</f>
        <v>#N/A</v>
      </c>
      <c r="Z400" s="294">
        <f>+X400</f>
        <v>0</v>
      </c>
      <c r="AA400" s="319" t="e">
        <f>+Y400</f>
        <v>#N/A</v>
      </c>
    </row>
    <row r="401" spans="1:27" customFormat="1" ht="15" hidden="1" customHeight="1">
      <c r="A401" s="32">
        <v>761</v>
      </c>
      <c r="B401" s="389"/>
      <c r="C401" s="333" t="str">
        <f>+VLOOKUP(A401,bd_lista!$A$3:$C$590,3,FALSE)</f>
        <v>Servicio Autónomo Municipal de Agua Potable y Alcantarillado</v>
      </c>
      <c r="D401" s="386"/>
      <c r="E401" s="244" t="s">
        <v>1305</v>
      </c>
      <c r="F401" s="243">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3">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3">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3">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3">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3">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3">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3">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3">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3">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3">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3">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3">
        <f t="shared" ca="1" si="15"/>
        <v>0</v>
      </c>
      <c r="S401" s="249">
        <f ca="1">+R400+R401</f>
        <v>0</v>
      </c>
      <c r="T401" s="243">
        <f ca="1">+S401</f>
        <v>0</v>
      </c>
      <c r="U401" s="242">
        <f t="shared" si="16"/>
        <v>2</v>
      </c>
      <c r="V401" s="333" t="str">
        <f>+VLOOKUP(A401,bd_lista!$A$3:$E$590,5,FALSE)</f>
        <v>Empresas Municipales</v>
      </c>
      <c r="W401" s="384"/>
      <c r="X401" s="242">
        <f>+VLOOKUP(A401,[3]Sheet1!$A$13:$D$744,4,FALSE)</f>
        <v>0</v>
      </c>
      <c r="Y401" s="242" t="e">
        <f>+VLOOKUP(X401,bd_lista!$A$3:$C$590,3,FALSE)</f>
        <v>#N/A</v>
      </c>
      <c r="Z401" s="292"/>
      <c r="AA401" s="321"/>
    </row>
    <row r="402" spans="1:27" customFormat="1" ht="27" hidden="1" customHeight="1">
      <c r="A402" s="32">
        <v>781</v>
      </c>
      <c r="B402" s="388">
        <f>+A402</f>
        <v>781</v>
      </c>
      <c r="C402" s="247" t="str">
        <f>+VLOOKUP(A402,bd_lista!$A$3:$C$590,3,FALSE)</f>
        <v>Servicio Municipal de Agua Potable y Alcantarillado</v>
      </c>
      <c r="D402" s="385" t="str">
        <f>+C402</f>
        <v>Servicio Municipal de Agua Potable y Alcantarillado</v>
      </c>
      <c r="E402" s="242" t="s">
        <v>1304</v>
      </c>
      <c r="F402" s="243">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3">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3">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3">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3">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3">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3">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3">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3">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3">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3">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3">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3">
        <f t="shared" ca="1" si="15"/>
        <v>0</v>
      </c>
      <c r="S402" s="249"/>
      <c r="T402" s="243">
        <f ca="1">+T403</f>
        <v>0</v>
      </c>
      <c r="U402" s="242">
        <f t="shared" si="16"/>
        <v>1</v>
      </c>
      <c r="V402" s="333" t="str">
        <f>+VLOOKUP(A402,bd_lista!$A$3:$E$590,5,FALSE)</f>
        <v>Empresas Municipales</v>
      </c>
      <c r="W402" s="383" t="str">
        <f>+V402</f>
        <v>Empresas Municipales</v>
      </c>
      <c r="X402" s="242">
        <f>+VLOOKUP(A402,[3]Sheet1!$A$13:$D$744,4,FALSE)</f>
        <v>0</v>
      </c>
      <c r="Y402" s="242" t="e">
        <f>+VLOOKUP(X402,bd_lista!$A$3:$C$590,3,FALSE)</f>
        <v>#N/A</v>
      </c>
      <c r="Z402" s="294">
        <f>+X402</f>
        <v>0</v>
      </c>
      <c r="AA402" s="319" t="e">
        <f>+Y402</f>
        <v>#N/A</v>
      </c>
    </row>
    <row r="403" spans="1:27" customFormat="1" ht="27" hidden="1" customHeight="1">
      <c r="A403" s="32">
        <v>781</v>
      </c>
      <c r="B403" s="389"/>
      <c r="C403" s="333" t="str">
        <f>+VLOOKUP(A403,bd_lista!$A$3:$C$590,3,FALSE)</f>
        <v>Servicio Municipal de Agua Potable y Alcantarillado</v>
      </c>
      <c r="D403" s="386"/>
      <c r="E403" s="244" t="s">
        <v>1305</v>
      </c>
      <c r="F403" s="243">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3">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3">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3">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3">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3">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3">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3">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3">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3">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3">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3">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3">
        <f t="shared" ca="1" si="15"/>
        <v>0</v>
      </c>
      <c r="S403" s="249">
        <f ca="1">+R402+R403</f>
        <v>0</v>
      </c>
      <c r="T403" s="243">
        <f ca="1">+S403</f>
        <v>0</v>
      </c>
      <c r="U403" s="242">
        <f t="shared" si="16"/>
        <v>2</v>
      </c>
      <c r="V403" s="333" t="str">
        <f>+VLOOKUP(A403,bd_lista!$A$3:$E$590,5,FALSE)</f>
        <v>Empresas Municipales</v>
      </c>
      <c r="W403" s="384"/>
      <c r="X403" s="242">
        <f>+VLOOKUP(A403,[3]Sheet1!$A$13:$D$744,4,FALSE)</f>
        <v>0</v>
      </c>
      <c r="Y403" s="242" t="e">
        <f>+VLOOKUP(X403,bd_lista!$A$3:$C$590,3,FALSE)</f>
        <v>#N/A</v>
      </c>
      <c r="Z403" s="292"/>
      <c r="AA403" s="321"/>
    </row>
    <row r="404" spans="1:27" customFormat="1" ht="27" hidden="1" customHeight="1">
      <c r="A404" s="32">
        <v>802</v>
      </c>
      <c r="B404" s="388">
        <f>+A404</f>
        <v>802</v>
      </c>
      <c r="C404" s="247" t="str">
        <f>+VLOOKUP(A404,bd_lista!$A$3:$C$590,3,FALSE)</f>
        <v>Empresa Local de Agua Potable y Alcantarillado Sucre</v>
      </c>
      <c r="D404" s="385" t="str">
        <f>+C404</f>
        <v>Empresa Local de Agua Potable y Alcantarillado Sucre</v>
      </c>
      <c r="E404" s="242" t="s">
        <v>1304</v>
      </c>
      <c r="F404" s="243">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3">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3">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3">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3">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3">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3">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3">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3">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3">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3">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3">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3">
        <f t="shared" ca="1" si="15"/>
        <v>0</v>
      </c>
      <c r="S404" s="249"/>
      <c r="T404" s="243">
        <f ca="1">+T405</f>
        <v>0</v>
      </c>
      <c r="U404" s="242">
        <f t="shared" si="16"/>
        <v>1</v>
      </c>
      <c r="V404" s="333" t="str">
        <f>+VLOOKUP(A404,bd_lista!$A$3:$E$590,5,FALSE)</f>
        <v>Empresas Municipales</v>
      </c>
      <c r="W404" s="383" t="str">
        <f>+V404</f>
        <v>Empresas Municipales</v>
      </c>
      <c r="X404" s="242">
        <f>+VLOOKUP(A404,[3]Sheet1!$A$13:$D$744,4,FALSE)</f>
        <v>0</v>
      </c>
      <c r="Y404" s="242" t="e">
        <f>+VLOOKUP(X404,bd_lista!$A$3:$C$590,3,FALSE)</f>
        <v>#N/A</v>
      </c>
      <c r="Z404" s="294">
        <f>+X404</f>
        <v>0</v>
      </c>
      <c r="AA404" s="319" t="e">
        <f>+Y404</f>
        <v>#N/A</v>
      </c>
    </row>
    <row r="405" spans="1:27" customFormat="1" ht="27" hidden="1" customHeight="1">
      <c r="A405" s="32">
        <v>802</v>
      </c>
      <c r="B405" s="389"/>
      <c r="C405" s="333" t="str">
        <f>+VLOOKUP(A405,bd_lista!$A$3:$C$590,3,FALSE)</f>
        <v>Empresa Local de Agua Potable y Alcantarillado Sucre</v>
      </c>
      <c r="D405" s="386"/>
      <c r="E405" s="244" t="s">
        <v>1305</v>
      </c>
      <c r="F405" s="243">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3">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3">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3">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3">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3">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3">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3">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3">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3">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3">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3">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3">
        <f t="shared" ca="1" si="15"/>
        <v>0</v>
      </c>
      <c r="S405" s="249">
        <f ca="1">+R404+R405</f>
        <v>0</v>
      </c>
      <c r="T405" s="243">
        <f ca="1">+S405</f>
        <v>0</v>
      </c>
      <c r="U405" s="242">
        <f t="shared" si="16"/>
        <v>2</v>
      </c>
      <c r="V405" s="333" t="str">
        <f>+VLOOKUP(A405,bd_lista!$A$3:$E$590,5,FALSE)</f>
        <v>Empresas Municipales</v>
      </c>
      <c r="W405" s="384"/>
      <c r="X405" s="242">
        <f>+VLOOKUP(A405,[3]Sheet1!$A$13:$D$744,4,FALSE)</f>
        <v>0</v>
      </c>
      <c r="Y405" s="242" t="e">
        <f>+VLOOKUP(X405,bd_lista!$A$3:$C$590,3,FALSE)</f>
        <v>#N/A</v>
      </c>
      <c r="Z405" s="292"/>
      <c r="AA405" s="321"/>
    </row>
    <row r="406" spans="1:27" customFormat="1" ht="15" hidden="1" customHeight="1">
      <c r="A406" s="32">
        <v>821</v>
      </c>
      <c r="B406" s="388">
        <f>+A406</f>
        <v>821</v>
      </c>
      <c r="C406" s="247" t="str">
        <f>+VLOOKUP(A406,bd_lista!$A$3:$C$590,3,FALSE)</f>
        <v>Administración Autónoma para Obras Sanitarias - Potosí</v>
      </c>
      <c r="D406" s="385" t="str">
        <f>+C406</f>
        <v>Administración Autónoma para Obras Sanitarias - Potosí</v>
      </c>
      <c r="E406" s="242" t="s">
        <v>1304</v>
      </c>
      <c r="F406" s="243">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3">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3">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3">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3">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3">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3">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3">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3">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3">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3">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3">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3">
        <f t="shared" ca="1" si="15"/>
        <v>0</v>
      </c>
      <c r="S406" s="249"/>
      <c r="T406" s="243">
        <f ca="1">+T407</f>
        <v>0</v>
      </c>
      <c r="U406" s="242">
        <f t="shared" si="16"/>
        <v>1</v>
      </c>
      <c r="V406" s="333" t="str">
        <f>+VLOOKUP(A406,bd_lista!$A$3:$E$590,5,FALSE)</f>
        <v>Empresas Municipales</v>
      </c>
      <c r="W406" s="383" t="str">
        <f>+V406</f>
        <v>Empresas Municipales</v>
      </c>
      <c r="X406" s="242">
        <f>+VLOOKUP(A406,[3]Sheet1!$A$13:$D$744,4,FALSE)</f>
        <v>0</v>
      </c>
      <c r="Y406" s="242" t="e">
        <f>+VLOOKUP(X406,bd_lista!$A$3:$C$590,3,FALSE)</f>
        <v>#N/A</v>
      </c>
      <c r="Z406" s="294">
        <f>+X406</f>
        <v>0</v>
      </c>
      <c r="AA406" s="319" t="e">
        <f>+Y406</f>
        <v>#N/A</v>
      </c>
    </row>
    <row r="407" spans="1:27" customFormat="1" ht="15" hidden="1" customHeight="1">
      <c r="A407" s="32">
        <v>821</v>
      </c>
      <c r="B407" s="389"/>
      <c r="C407" s="333" t="str">
        <f>+VLOOKUP(A407,bd_lista!$A$3:$C$590,3,FALSE)</f>
        <v>Administración Autónoma para Obras Sanitarias - Potosí</v>
      </c>
      <c r="D407" s="386"/>
      <c r="E407" s="244" t="s">
        <v>1305</v>
      </c>
      <c r="F407" s="243">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3">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3">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3">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3">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3">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3">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3">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3">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3">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3">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3">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3">
        <f t="shared" ca="1" si="15"/>
        <v>0</v>
      </c>
      <c r="S407" s="249">
        <f ca="1">+R406+R407</f>
        <v>0</v>
      </c>
      <c r="T407" s="243">
        <f ca="1">+S407</f>
        <v>0</v>
      </c>
      <c r="U407" s="242">
        <f t="shared" si="16"/>
        <v>2</v>
      </c>
      <c r="V407" s="333" t="str">
        <f>+VLOOKUP(A407,bd_lista!$A$3:$E$590,5,FALSE)</f>
        <v>Empresas Municipales</v>
      </c>
      <c r="W407" s="384"/>
      <c r="X407" s="242">
        <f>+VLOOKUP(A407,[3]Sheet1!$A$13:$D$744,4,FALSE)</f>
        <v>0</v>
      </c>
      <c r="Y407" s="242" t="e">
        <f>+VLOOKUP(X407,bd_lista!$A$3:$C$590,3,FALSE)</f>
        <v>#N/A</v>
      </c>
      <c r="Z407" s="292"/>
      <c r="AA407" s="321"/>
    </row>
    <row r="408" spans="1:27" customFormat="1" ht="15" hidden="1" customHeight="1">
      <c r="A408" s="32">
        <v>831</v>
      </c>
      <c r="B408" s="388">
        <f>+A408</f>
        <v>831</v>
      </c>
      <c r="C408" s="247" t="str">
        <f>+VLOOKUP(A408,bd_lista!$A$3:$C$590,3,FALSE)</f>
        <v>Servicio Local de Acueductos y Alcantarillado - Oruro</v>
      </c>
      <c r="D408" s="385" t="str">
        <f>+C408</f>
        <v>Servicio Local de Acueductos y Alcantarillado - Oruro</v>
      </c>
      <c r="E408" s="242" t="s">
        <v>1304</v>
      </c>
      <c r="F408" s="243">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3">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3">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3">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3">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3">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3">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3">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3">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3">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3">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3">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3">
        <f t="shared" ca="1" si="15"/>
        <v>0</v>
      </c>
      <c r="S408" s="249"/>
      <c r="T408" s="243">
        <f ca="1">+T409</f>
        <v>0</v>
      </c>
      <c r="U408" s="242">
        <f t="shared" si="16"/>
        <v>1</v>
      </c>
      <c r="V408" s="333" t="str">
        <f>+VLOOKUP(A408,bd_lista!$A$3:$E$590,5,FALSE)</f>
        <v>Empresas Municipales</v>
      </c>
      <c r="W408" s="383" t="str">
        <f>+V408</f>
        <v>Empresas Municipales</v>
      </c>
      <c r="X408" s="242">
        <f>+VLOOKUP(A408,[3]Sheet1!$A$13:$D$744,4,FALSE)</f>
        <v>0</v>
      </c>
      <c r="Y408" s="242" t="e">
        <f>+VLOOKUP(X408,bd_lista!$A$3:$C$590,3,FALSE)</f>
        <v>#N/A</v>
      </c>
      <c r="Z408" s="294">
        <f>+X408</f>
        <v>0</v>
      </c>
      <c r="AA408" s="319" t="e">
        <f>+Y408</f>
        <v>#N/A</v>
      </c>
    </row>
    <row r="409" spans="1:27" customFormat="1" ht="15" hidden="1" customHeight="1">
      <c r="A409" s="32">
        <v>831</v>
      </c>
      <c r="B409" s="389"/>
      <c r="C409" s="333" t="str">
        <f>+VLOOKUP(A409,bd_lista!$A$3:$C$590,3,FALSE)</f>
        <v>Servicio Local de Acueductos y Alcantarillado - Oruro</v>
      </c>
      <c r="D409" s="386"/>
      <c r="E409" s="244" t="s">
        <v>1305</v>
      </c>
      <c r="F409" s="245">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5">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5">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5">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5">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5">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5">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5">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5">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5">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5">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5">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5">
        <f t="shared" ca="1" si="15"/>
        <v>0</v>
      </c>
      <c r="S409" s="249">
        <f ca="1">+R408+R409</f>
        <v>0</v>
      </c>
      <c r="T409" s="243">
        <f ca="1">+S409</f>
        <v>0</v>
      </c>
      <c r="U409" s="242">
        <f t="shared" si="16"/>
        <v>2</v>
      </c>
      <c r="V409" s="333" t="str">
        <f>+VLOOKUP(A409,bd_lista!$A$3:$E$590,5,FALSE)</f>
        <v>Empresas Municipales</v>
      </c>
      <c r="W409" s="384"/>
      <c r="X409" s="242">
        <f>+VLOOKUP(A409,[3]Sheet1!$A$13:$D$744,4,FALSE)</f>
        <v>0</v>
      </c>
      <c r="Y409" s="242" t="e">
        <f>+VLOOKUP(X409,bd_lista!$A$3:$C$590,3,FALSE)</f>
        <v>#N/A</v>
      </c>
      <c r="Z409" s="292"/>
      <c r="AA409" s="321"/>
    </row>
    <row r="410" spans="1:27" customFormat="1" ht="27" hidden="1" customHeight="1">
      <c r="A410" s="32">
        <v>862</v>
      </c>
      <c r="B410" s="388">
        <f>+A410</f>
        <v>862</v>
      </c>
      <c r="C410" s="247" t="str">
        <f>+VLOOKUP(A410,bd_lista!$A$3:$C$590,3,FALSE)</f>
        <v>Fondo Nacional de Desarrollo Regional</v>
      </c>
      <c r="D410" s="385" t="str">
        <f>+C410</f>
        <v>Fondo Nacional de Desarrollo Regional</v>
      </c>
      <c r="E410" s="242" t="s">
        <v>1304</v>
      </c>
      <c r="F410" s="243">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338984.17000000004</v>
      </c>
      <c r="G410" s="243">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3">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3">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3">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3">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3">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3">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3">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3">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3">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3">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3">
        <f t="shared" ca="1" si="15"/>
        <v>338984.17000000004</v>
      </c>
      <c r="S410" s="263"/>
      <c r="T410" s="243">
        <f ca="1">+T411</f>
        <v>583784.74</v>
      </c>
      <c r="U410" s="242">
        <f t="shared" si="16"/>
        <v>1</v>
      </c>
      <c r="V410" s="333" t="str">
        <f>+VLOOKUP(A410,bd_lista!$A$3:$E$590,5,FALSE)</f>
        <v>Instituciones Financieras no Bancarias</v>
      </c>
      <c r="W410" s="383" t="str">
        <f>+V410</f>
        <v>Instituciones Financieras no Bancarias</v>
      </c>
      <c r="X410" s="242">
        <v>99</v>
      </c>
      <c r="Y410" s="242" t="s">
        <v>1371</v>
      </c>
      <c r="Z410" s="294">
        <f>+X410</f>
        <v>99</v>
      </c>
      <c r="AA410" s="319" t="str">
        <f>+Y410</f>
        <v>Tesoro General de la Nación</v>
      </c>
    </row>
    <row r="411" spans="1:27" customFormat="1" ht="27" hidden="1" customHeight="1">
      <c r="A411" s="32">
        <v>862</v>
      </c>
      <c r="B411" s="389"/>
      <c r="C411" s="333" t="str">
        <f>+VLOOKUP(A411,bd_lista!$A$3:$C$590,3,FALSE)</f>
        <v>Fondo Nacional de Desarrollo Regional</v>
      </c>
      <c r="D411" s="386"/>
      <c r="E411" s="244" t="s">
        <v>1305</v>
      </c>
      <c r="F411" s="243">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244800.56999999995</v>
      </c>
      <c r="G411" s="243">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3">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3">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3">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3">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3">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3">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3">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3">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3">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3">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3">
        <f t="shared" ca="1" si="15"/>
        <v>244800.56999999995</v>
      </c>
      <c r="S411" s="243">
        <f ca="1">+R410+R411</f>
        <v>583784.74</v>
      </c>
      <c r="T411" s="243">
        <f ca="1">+S411</f>
        <v>583784.74</v>
      </c>
      <c r="U411" s="242">
        <f t="shared" si="16"/>
        <v>2</v>
      </c>
      <c r="V411" s="333" t="str">
        <f>+VLOOKUP(A411,bd_lista!$A$3:$E$590,5,FALSE)</f>
        <v>Instituciones Financieras no Bancarias</v>
      </c>
      <c r="W411" s="384"/>
      <c r="X411" s="242">
        <v>99</v>
      </c>
      <c r="Y411" s="242" t="s">
        <v>1371</v>
      </c>
      <c r="Z411" s="292"/>
      <c r="AA411" s="321"/>
    </row>
    <row r="412" spans="1:27" ht="15" hidden="1" customHeight="1">
      <c r="A412" s="32">
        <v>865</v>
      </c>
      <c r="B412" s="388">
        <f>+A412</f>
        <v>865</v>
      </c>
      <c r="C412" s="247" t="str">
        <f>+VLOOKUP(A412,bd_lista!$A$3:$C$590,3,FALSE)</f>
        <v>Fondo de Desarrollo del Sist.Fin. y Apoyo al Sec.Productivo</v>
      </c>
      <c r="D412" s="385" t="str">
        <f>+C412</f>
        <v>Fondo de Desarrollo del Sist.Fin. y Apoyo al Sec.Productivo</v>
      </c>
      <c r="E412" s="242" t="s">
        <v>1304</v>
      </c>
      <c r="F412" s="243">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3">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3">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3">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3">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3">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3">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3">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3">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3">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3">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3">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3">
        <f t="shared" ca="1" si="15"/>
        <v>0</v>
      </c>
      <c r="S412" s="379">
        <f ca="1">+R412+R413</f>
        <v>0</v>
      </c>
      <c r="T412" s="268">
        <f ca="1">+T413</f>
        <v>0</v>
      </c>
      <c r="U412" s="275">
        <f t="shared" si="16"/>
        <v>1</v>
      </c>
      <c r="V412" s="333" t="str">
        <f>+VLOOKUP(A412,bd_lista!$A$3:$E$590,5,FALSE)</f>
        <v>Instituciones Financieras no Bancarias</v>
      </c>
      <c r="W412" s="383" t="str">
        <f>+V412</f>
        <v>Instituciones Financieras no Bancarias</v>
      </c>
      <c r="X412" s="242">
        <v>0</v>
      </c>
      <c r="Y412" s="242" t="e">
        <f>+VLOOKUP(X412,bd_lista!$A$3:$C$590,3,FALSE)</f>
        <v>#N/A</v>
      </c>
      <c r="Z412" s="294">
        <f>+X412</f>
        <v>0</v>
      </c>
      <c r="AA412" s="295" t="e">
        <f>+Y412</f>
        <v>#N/A</v>
      </c>
    </row>
    <row r="413" spans="1:27" ht="15" hidden="1" customHeight="1">
      <c r="A413" s="32">
        <v>865</v>
      </c>
      <c r="B413" s="389"/>
      <c r="C413" s="333" t="str">
        <f>+VLOOKUP(A413,bd_lista!$A$3:$C$590,3,FALSE)</f>
        <v>Fondo de Desarrollo del Sist.Fin. y Apoyo al Sec.Productivo</v>
      </c>
      <c r="D413" s="386"/>
      <c r="E413" s="244" t="s">
        <v>1305</v>
      </c>
      <c r="F413" s="245">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5">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5">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5">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5">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5">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5">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5">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5">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5">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5">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5">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5">
        <f t="shared" ca="1" si="15"/>
        <v>0</v>
      </c>
      <c r="S413" s="363"/>
      <c r="T413" s="245">
        <f ca="1">+S412</f>
        <v>0</v>
      </c>
      <c r="U413" s="244">
        <f t="shared" si="16"/>
        <v>2</v>
      </c>
      <c r="V413" s="333" t="str">
        <f>+VLOOKUP(A413,bd_lista!$A$3:$E$590,5,FALSE)</f>
        <v>Instituciones Financieras no Bancarias</v>
      </c>
      <c r="W413" s="384"/>
      <c r="X413" s="242">
        <v>0</v>
      </c>
      <c r="Y413" s="242" t="e">
        <f>+VLOOKUP(X413,bd_lista!$A$3:$C$590,3,FALSE)</f>
        <v>#N/A</v>
      </c>
      <c r="Z413" s="292"/>
      <c r="AA413" s="293"/>
    </row>
    <row r="414" spans="1:27" ht="15" hidden="1" customHeight="1">
      <c r="A414" s="251">
        <v>867</v>
      </c>
      <c r="B414" s="388">
        <f>+A414</f>
        <v>867</v>
      </c>
      <c r="C414" s="247" t="str">
        <f>+VLOOKUP(A414,bd_lista!$A$3:$C$590,3,FALSE)</f>
        <v>Fondo Rotatorio de Fomento Productivo Regional</v>
      </c>
      <c r="D414" s="385" t="str">
        <f>+C414</f>
        <v>Fondo Rotatorio de Fomento Productivo Regional</v>
      </c>
      <c r="E414" s="242" t="s">
        <v>1304</v>
      </c>
      <c r="F414" s="243">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3">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3">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3">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3">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3">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3">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3">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3">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3">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3">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3">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3">
        <f t="shared" ca="1" si="15"/>
        <v>0</v>
      </c>
      <c r="S414" s="263"/>
      <c r="T414" s="243">
        <f ca="1">+T415</f>
        <v>1387493.63</v>
      </c>
      <c r="U414" s="242">
        <f t="shared" si="16"/>
        <v>1</v>
      </c>
      <c r="V414" s="333" t="str">
        <f>+VLOOKUP(A414,bd_lista!$A$3:$E$590,5,FALSE)</f>
        <v>Instituciones Financieras no Bancarias Regionales</v>
      </c>
      <c r="W414" s="383" t="str">
        <f>+V414</f>
        <v>Instituciones Financieras no Bancarias Regionales</v>
      </c>
      <c r="X414" s="242">
        <v>0</v>
      </c>
      <c r="Y414" s="242" t="e">
        <f>+VLOOKUP(X414,bd_lista!$A$3:$C$590,3,FALSE)</f>
        <v>#N/A</v>
      </c>
      <c r="Z414" s="294">
        <f>+X414</f>
        <v>0</v>
      </c>
      <c r="AA414" s="319" t="e">
        <f>+Y414</f>
        <v>#N/A</v>
      </c>
    </row>
    <row r="415" spans="1:27" ht="15" hidden="1" customHeight="1">
      <c r="A415" s="251">
        <v>867</v>
      </c>
      <c r="B415" s="389"/>
      <c r="C415" s="333" t="str">
        <f>+VLOOKUP(A415,bd_lista!$A$3:$C$590,3,FALSE)</f>
        <v>Fondo Rotatorio de Fomento Productivo Regional</v>
      </c>
      <c r="D415" s="386"/>
      <c r="E415" s="244" t="s">
        <v>1305</v>
      </c>
      <c r="F415" s="245">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1387493.63</v>
      </c>
      <c r="G415" s="245">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5">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5">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5">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5">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5">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5">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5">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5">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5">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5">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5">
        <f t="shared" ca="1" si="15"/>
        <v>1387493.63</v>
      </c>
      <c r="S415" s="262">
        <f ca="1">+R414+R415</f>
        <v>1387493.63</v>
      </c>
      <c r="T415" s="245">
        <f ca="1">+S415</f>
        <v>1387493.63</v>
      </c>
      <c r="U415" s="244">
        <f t="shared" si="16"/>
        <v>2</v>
      </c>
      <c r="V415" s="333" t="str">
        <f>+VLOOKUP(A415,bd_lista!$A$3:$E$590,5,FALSE)</f>
        <v>Instituciones Financieras no Bancarias Regionales</v>
      </c>
      <c r="W415" s="384"/>
      <c r="X415" s="242">
        <v>0</v>
      </c>
      <c r="Y415" s="242" t="e">
        <f>+VLOOKUP(X415,bd_lista!$A$3:$C$590,3,FALSE)</f>
        <v>#N/A</v>
      </c>
      <c r="Z415" s="292"/>
      <c r="AA415" s="321"/>
    </row>
    <row r="416" spans="1:27" ht="15" hidden="1" customHeight="1">
      <c r="A416" s="251">
        <v>901</v>
      </c>
      <c r="B416" s="388">
        <f>+A416</f>
        <v>901</v>
      </c>
      <c r="C416" s="247" t="str">
        <f>+VLOOKUP(A416,bd_lista!$A$3:$C$590,3,FALSE)</f>
        <v>Gobierno Autónomo Departamental de Chuquisaca</v>
      </c>
      <c r="D416" s="385" t="str">
        <f>+C416</f>
        <v>Gobierno Autónomo Departamental de Chuquisaca</v>
      </c>
      <c r="E416" s="242" t="s">
        <v>1304</v>
      </c>
      <c r="F416" s="243">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3">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3">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3">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3">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3">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3">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3">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3">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3">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3">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3">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3">
        <f t="shared" ca="1" si="15"/>
        <v>0</v>
      </c>
      <c r="S416" s="249"/>
      <c r="T416" s="243">
        <f ca="1">+T417</f>
        <v>309681.48999999993</v>
      </c>
      <c r="U416" s="242">
        <f t="shared" si="16"/>
        <v>1</v>
      </c>
      <c r="V416" s="333" t="str">
        <f>+VLOOKUP(A416,bd_lista!$A$3:$E$590,5,FALSE)</f>
        <v>Gobiernos Autónomos Departamentales</v>
      </c>
      <c r="W416" s="383" t="str">
        <f>+V416</f>
        <v>Gobiernos Autónomos Departamentales</v>
      </c>
      <c r="X416" s="242">
        <f>+VLOOKUP(A416,[3]Sheet1!$A$13:$D$744,4,FALSE)</f>
        <v>0</v>
      </c>
      <c r="Y416" s="242" t="e">
        <f>+VLOOKUP(X416,bd_lista!$A$3:$C$590,3,FALSE)</f>
        <v>#N/A</v>
      </c>
      <c r="Z416" s="294">
        <f>+X416</f>
        <v>0</v>
      </c>
      <c r="AA416" s="295" t="e">
        <f>+Y416</f>
        <v>#N/A</v>
      </c>
    </row>
    <row r="417" spans="1:27" ht="15" hidden="1" customHeight="1">
      <c r="A417" s="251">
        <v>901</v>
      </c>
      <c r="B417" s="389"/>
      <c r="C417" s="333" t="str">
        <f>+VLOOKUP(A417,bd_lista!$A$3:$C$590,3,FALSE)</f>
        <v>Gobierno Autónomo Departamental de Chuquisaca</v>
      </c>
      <c r="D417" s="386"/>
      <c r="E417" s="244" t="s">
        <v>1305</v>
      </c>
      <c r="F417" s="245">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309681.48999999993</v>
      </c>
      <c r="G417" s="245">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5">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5">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5">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5">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5">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5">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5">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5">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5">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5">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5">
        <f t="shared" ca="1" si="15"/>
        <v>309681.48999999993</v>
      </c>
      <c r="S417" s="259">
        <f ca="1">+R416+R417</f>
        <v>309681.48999999993</v>
      </c>
      <c r="T417" s="245">
        <f ca="1">+S417</f>
        <v>309681.48999999993</v>
      </c>
      <c r="U417" s="244">
        <f t="shared" si="16"/>
        <v>2</v>
      </c>
      <c r="V417" s="333" t="str">
        <f>+VLOOKUP(A417,bd_lista!$A$3:$E$590,5,FALSE)</f>
        <v>Gobiernos Autónomos Departamentales</v>
      </c>
      <c r="W417" s="384"/>
      <c r="X417" s="242">
        <f>+VLOOKUP(A417,[3]Sheet1!$A$13:$D$744,4,FALSE)</f>
        <v>0</v>
      </c>
      <c r="Y417" s="242" t="e">
        <f>+VLOOKUP(X417,bd_lista!$A$3:$C$590,3,FALSE)</f>
        <v>#N/A</v>
      </c>
      <c r="Z417" s="292"/>
      <c r="AA417" s="293"/>
    </row>
    <row r="418" spans="1:27" ht="15" hidden="1" customHeight="1">
      <c r="A418" s="251">
        <v>902</v>
      </c>
      <c r="B418" s="388">
        <f>+A418</f>
        <v>902</v>
      </c>
      <c r="C418" s="247" t="str">
        <f>+VLOOKUP(A418,bd_lista!$A$3:$C$590,3,FALSE)</f>
        <v>Gobierno Autónomo Departamental de La Paz</v>
      </c>
      <c r="D418" s="385" t="str">
        <f>+C418</f>
        <v>Gobierno Autónomo Departamental de La Paz</v>
      </c>
      <c r="E418" s="242" t="s">
        <v>1304</v>
      </c>
      <c r="F418" s="243">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3">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3">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3">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3">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3">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3">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3">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3">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3">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3">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3">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3">
        <f t="shared" ca="1" si="15"/>
        <v>0</v>
      </c>
      <c r="S418" s="249"/>
      <c r="T418" s="243">
        <f ca="1">+T419</f>
        <v>5835.23</v>
      </c>
      <c r="U418" s="242">
        <f t="shared" si="16"/>
        <v>1</v>
      </c>
      <c r="V418" s="333" t="str">
        <f>+VLOOKUP(A418,bd_lista!$A$3:$E$590,5,FALSE)</f>
        <v>Gobiernos Autónomos Departamentales</v>
      </c>
      <c r="W418" s="383" t="str">
        <f>+V418</f>
        <v>Gobiernos Autónomos Departamentales</v>
      </c>
      <c r="X418" s="242">
        <f>+VLOOKUP(A418,[3]Sheet1!$A$13:$D$744,4,FALSE)</f>
        <v>0</v>
      </c>
      <c r="Y418" s="242" t="e">
        <f>+VLOOKUP(X418,bd_lista!$A$3:$C$590,3,FALSE)</f>
        <v>#N/A</v>
      </c>
      <c r="Z418" s="294">
        <f>+X418</f>
        <v>0</v>
      </c>
      <c r="AA418" s="295" t="e">
        <f>+Y418</f>
        <v>#N/A</v>
      </c>
    </row>
    <row r="419" spans="1:27" ht="15" hidden="1" customHeight="1">
      <c r="A419" s="251">
        <v>902</v>
      </c>
      <c r="B419" s="389"/>
      <c r="C419" s="333" t="str">
        <f>+VLOOKUP(A419,bd_lista!$A$3:$C$590,3,FALSE)</f>
        <v>Gobierno Autónomo Departamental de La Paz</v>
      </c>
      <c r="D419" s="386"/>
      <c r="E419" s="244" t="s">
        <v>1305</v>
      </c>
      <c r="F419" s="245">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5835.23</v>
      </c>
      <c r="G419" s="245">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5">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5">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5">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5">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5">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5">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5">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5">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5">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5">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5">
        <f t="shared" ca="1" si="15"/>
        <v>5835.23</v>
      </c>
      <c r="S419" s="259">
        <f ca="1">+R418+R419</f>
        <v>5835.23</v>
      </c>
      <c r="T419" s="245">
        <f ca="1">+S419</f>
        <v>5835.23</v>
      </c>
      <c r="U419" s="244">
        <f t="shared" si="16"/>
        <v>2</v>
      </c>
      <c r="V419" s="333" t="str">
        <f>+VLOOKUP(A419,bd_lista!$A$3:$E$590,5,FALSE)</f>
        <v>Gobiernos Autónomos Departamentales</v>
      </c>
      <c r="W419" s="384"/>
      <c r="X419" s="242">
        <f>+VLOOKUP(A419,[3]Sheet1!$A$13:$D$744,4,FALSE)</f>
        <v>0</v>
      </c>
      <c r="Y419" s="242" t="e">
        <f>+VLOOKUP(X419,bd_lista!$A$3:$C$590,3,FALSE)</f>
        <v>#N/A</v>
      </c>
      <c r="Z419" s="292"/>
      <c r="AA419" s="293"/>
    </row>
    <row r="420" spans="1:27" ht="15" hidden="1" customHeight="1">
      <c r="A420" s="251">
        <v>903</v>
      </c>
      <c r="B420" s="388">
        <f>+A420</f>
        <v>903</v>
      </c>
      <c r="C420" s="247" t="str">
        <f>+VLOOKUP(A420,bd_lista!$A$3:$C$590,3,FALSE)</f>
        <v>Gobierno Autónomo Departamental de Cochabamba</v>
      </c>
      <c r="D420" s="385" t="str">
        <f>+C420</f>
        <v>Gobierno Autónomo Departamental de Cochabamba</v>
      </c>
      <c r="E420" s="242" t="s">
        <v>1304</v>
      </c>
      <c r="F420" s="243">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3">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3">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3">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3">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3">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3">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3">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3">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3">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3">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3">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3">
        <f t="shared" ca="1" si="15"/>
        <v>0</v>
      </c>
      <c r="S420" s="249"/>
      <c r="T420" s="243">
        <f ca="1">+T421</f>
        <v>364975.35999999999</v>
      </c>
      <c r="U420" s="242">
        <f t="shared" si="16"/>
        <v>1</v>
      </c>
      <c r="V420" s="333" t="str">
        <f>+VLOOKUP(A420,bd_lista!$A$3:$E$590,5,FALSE)</f>
        <v>Gobiernos Autónomos Departamentales</v>
      </c>
      <c r="W420" s="383" t="str">
        <f>+V420</f>
        <v>Gobiernos Autónomos Departamentales</v>
      </c>
      <c r="X420" s="242">
        <f>+VLOOKUP(A420,[3]Sheet1!$A$13:$D$744,4,FALSE)</f>
        <v>0</v>
      </c>
      <c r="Y420" s="242" t="e">
        <f>+VLOOKUP(X420,bd_lista!$A$3:$C$590,3,FALSE)</f>
        <v>#N/A</v>
      </c>
      <c r="Z420" s="294">
        <f>+X420</f>
        <v>0</v>
      </c>
      <c r="AA420" s="295" t="e">
        <f>+Y420</f>
        <v>#N/A</v>
      </c>
    </row>
    <row r="421" spans="1:27" ht="15" hidden="1" customHeight="1">
      <c r="A421" s="251">
        <v>903</v>
      </c>
      <c r="B421" s="389"/>
      <c r="C421" s="333" t="str">
        <f>+VLOOKUP(A421,bd_lista!$A$3:$C$590,3,FALSE)</f>
        <v>Gobierno Autónomo Departamental de Cochabamba</v>
      </c>
      <c r="D421" s="386"/>
      <c r="E421" s="244" t="s">
        <v>1305</v>
      </c>
      <c r="F421" s="245">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364975.35999999999</v>
      </c>
      <c r="G421" s="245">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5">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5">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5">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5">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5">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5">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5">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5">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5">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5">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5">
        <f t="shared" ca="1" si="15"/>
        <v>364975.35999999999</v>
      </c>
      <c r="S421" s="259">
        <f ca="1">+R420+R421</f>
        <v>364975.35999999999</v>
      </c>
      <c r="T421" s="245">
        <f ca="1">+S421</f>
        <v>364975.35999999999</v>
      </c>
      <c r="U421" s="244">
        <f t="shared" si="16"/>
        <v>2</v>
      </c>
      <c r="V421" s="333" t="str">
        <f>+VLOOKUP(A421,bd_lista!$A$3:$E$590,5,FALSE)</f>
        <v>Gobiernos Autónomos Departamentales</v>
      </c>
      <c r="W421" s="384"/>
      <c r="X421" s="242">
        <f>+VLOOKUP(A421,[3]Sheet1!$A$13:$D$744,4,FALSE)</f>
        <v>0</v>
      </c>
      <c r="Y421" s="242" t="e">
        <f>+VLOOKUP(X421,bd_lista!$A$3:$C$590,3,FALSE)</f>
        <v>#N/A</v>
      </c>
      <c r="Z421" s="292"/>
      <c r="AA421" s="293"/>
    </row>
    <row r="422" spans="1:27" customFormat="1" ht="27" hidden="1" customHeight="1">
      <c r="A422" s="251">
        <v>904</v>
      </c>
      <c r="B422" s="388">
        <f>+A422</f>
        <v>904</v>
      </c>
      <c r="C422" s="247" t="str">
        <f>+VLOOKUP(A422,bd_lista!$A$3:$C$590,3,FALSE)</f>
        <v>Gobierno Autónomo Departamental de Oruro</v>
      </c>
      <c r="D422" s="385" t="str">
        <f>+C422</f>
        <v>Gobierno Autónomo Departamental de Oruro</v>
      </c>
      <c r="E422" s="242" t="s">
        <v>1304</v>
      </c>
      <c r="F422" s="243">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3">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3">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3">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3">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3">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3">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3">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3">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3">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3">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3">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3">
        <f t="shared" ca="1" si="15"/>
        <v>0</v>
      </c>
      <c r="S422" s="249"/>
      <c r="T422" s="243">
        <f ca="1">+T423</f>
        <v>0</v>
      </c>
      <c r="U422" s="242">
        <f t="shared" si="16"/>
        <v>1</v>
      </c>
      <c r="V422" s="333" t="str">
        <f>+VLOOKUP(A422,bd_lista!$A$3:$E$590,5,FALSE)</f>
        <v>Gobiernos Autónomos Departamentales</v>
      </c>
      <c r="W422" s="383" t="str">
        <f>+V422</f>
        <v>Gobiernos Autónomos Departamentales</v>
      </c>
      <c r="X422" s="242">
        <f>+VLOOKUP(A422,[3]Sheet1!$A$13:$D$744,4,FALSE)</f>
        <v>0</v>
      </c>
      <c r="Y422" s="242" t="e">
        <f>+VLOOKUP(X422,bd_lista!$A$3:$C$590,3,FALSE)</f>
        <v>#N/A</v>
      </c>
      <c r="Z422" s="294">
        <f>+X422</f>
        <v>0</v>
      </c>
      <c r="AA422" s="295" t="e">
        <f>+Y422</f>
        <v>#N/A</v>
      </c>
    </row>
    <row r="423" spans="1:27" customFormat="1" ht="27" hidden="1" customHeight="1">
      <c r="A423" s="32">
        <v>904</v>
      </c>
      <c r="B423" s="389"/>
      <c r="C423" s="247" t="str">
        <f>+VLOOKUP(A423,bd_lista!$A$3:$C$590,3,FALSE)</f>
        <v>Gobierno Autónomo Departamental de Oruro</v>
      </c>
      <c r="D423" s="386"/>
      <c r="E423" s="244" t="s">
        <v>1305</v>
      </c>
      <c r="F423" s="243">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3">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3">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3">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3">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3">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3">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3">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3">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3">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3">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3">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3">
        <f t="shared" ca="1" si="15"/>
        <v>0</v>
      </c>
      <c r="S423" s="249">
        <f ca="1">+R422+R423</f>
        <v>0</v>
      </c>
      <c r="T423" s="243">
        <f ca="1">+S423</f>
        <v>0</v>
      </c>
      <c r="U423" s="242">
        <f t="shared" si="16"/>
        <v>2</v>
      </c>
      <c r="V423" s="333" t="str">
        <f>+VLOOKUP(A423,bd_lista!$A$3:$E$590,5,FALSE)</f>
        <v>Gobiernos Autónomos Departamentales</v>
      </c>
      <c r="W423" s="384"/>
      <c r="X423" s="242">
        <f>+VLOOKUP(A423,[3]Sheet1!$A$13:$D$744,4,FALSE)</f>
        <v>0</v>
      </c>
      <c r="Y423" s="242" t="e">
        <f>+VLOOKUP(X423,bd_lista!$A$3:$C$590,3,FALSE)</f>
        <v>#N/A</v>
      </c>
      <c r="Z423" s="292"/>
      <c r="AA423" s="293"/>
    </row>
    <row r="424" spans="1:27" customFormat="1" ht="15" hidden="1" customHeight="1">
      <c r="A424" s="32">
        <v>905</v>
      </c>
      <c r="B424" s="388">
        <f>+A424</f>
        <v>905</v>
      </c>
      <c r="C424" s="247" t="str">
        <f>+VLOOKUP(A424,bd_lista!$A$3:$C$590,3,FALSE)</f>
        <v>Gobierno Autónomo Departamental de Potosí</v>
      </c>
      <c r="D424" s="385" t="str">
        <f>+C424</f>
        <v>Gobierno Autónomo Departamental de Potosí</v>
      </c>
      <c r="E424" s="242" t="s">
        <v>1304</v>
      </c>
      <c r="F424" s="243">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3">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3">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3">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3">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3">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3">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3">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3">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3">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3">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3">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3">
        <f t="shared" ca="1" si="15"/>
        <v>0</v>
      </c>
      <c r="S424" s="249"/>
      <c r="T424" s="243">
        <f ca="1">+T425</f>
        <v>0</v>
      </c>
      <c r="U424" s="242">
        <f t="shared" si="16"/>
        <v>1</v>
      </c>
      <c r="V424" s="333" t="str">
        <f>+VLOOKUP(A424,bd_lista!$A$3:$E$590,5,FALSE)</f>
        <v>Gobiernos Autónomos Departamentales</v>
      </c>
      <c r="W424" s="383" t="str">
        <f>+V424</f>
        <v>Gobiernos Autónomos Departamentales</v>
      </c>
      <c r="X424" s="242">
        <f>+VLOOKUP(A424,[3]Sheet1!$A$13:$D$744,4,FALSE)</f>
        <v>0</v>
      </c>
      <c r="Y424" s="242" t="e">
        <f>+VLOOKUP(X424,bd_lista!$A$3:$C$590,3,FALSE)</f>
        <v>#N/A</v>
      </c>
      <c r="Z424" s="294">
        <f>+X424</f>
        <v>0</v>
      </c>
      <c r="AA424" s="295" t="e">
        <f>+Y424</f>
        <v>#N/A</v>
      </c>
    </row>
    <row r="425" spans="1:27" customFormat="1" ht="15" hidden="1" customHeight="1">
      <c r="A425" s="32">
        <v>905</v>
      </c>
      <c r="B425" s="389"/>
      <c r="C425" s="333" t="str">
        <f>+VLOOKUP(A425,bd_lista!$A$3:$C$590,3,FALSE)</f>
        <v>Gobierno Autónomo Departamental de Potosí</v>
      </c>
      <c r="D425" s="386"/>
      <c r="E425" s="244" t="s">
        <v>1305</v>
      </c>
      <c r="F425" s="245">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5">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5">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5">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5">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5">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5">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5">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5">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5">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5">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5">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5">
        <f t="shared" ca="1" si="15"/>
        <v>0</v>
      </c>
      <c r="S425" s="259">
        <f ca="1">+R424+R425</f>
        <v>0</v>
      </c>
      <c r="T425" s="245">
        <f ca="1">+S425</f>
        <v>0</v>
      </c>
      <c r="U425" s="244">
        <f t="shared" si="16"/>
        <v>2</v>
      </c>
      <c r="V425" s="333" t="str">
        <f>+VLOOKUP(A425,bd_lista!$A$3:$E$590,5,FALSE)</f>
        <v>Gobiernos Autónomos Departamentales</v>
      </c>
      <c r="W425" s="384"/>
      <c r="X425" s="242">
        <f>+VLOOKUP(A425,[3]Sheet1!$A$13:$D$744,4,FALSE)</f>
        <v>0</v>
      </c>
      <c r="Y425" s="242" t="e">
        <f>+VLOOKUP(X425,bd_lista!$A$3:$C$590,3,FALSE)</f>
        <v>#N/A</v>
      </c>
      <c r="Z425" s="292"/>
      <c r="AA425" s="293"/>
    </row>
    <row r="426" spans="1:27" customFormat="1" ht="27" hidden="1" customHeight="1">
      <c r="A426" s="32">
        <v>906</v>
      </c>
      <c r="B426" s="388">
        <f>+A426</f>
        <v>906</v>
      </c>
      <c r="C426" s="247" t="str">
        <f>+VLOOKUP(A426,bd_lista!$A$3:$C$590,3,FALSE)</f>
        <v>Gobierno Autónomo Departamental de Tarija</v>
      </c>
      <c r="D426" s="385" t="str">
        <f>+C426</f>
        <v>Gobierno Autónomo Departamental de Tarija</v>
      </c>
      <c r="E426" s="242" t="s">
        <v>1304</v>
      </c>
      <c r="F426" s="243">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3">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3">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3">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3">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3">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3">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3">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3">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3">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3">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3">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3">
        <f t="shared" ca="1" si="15"/>
        <v>0</v>
      </c>
      <c r="S426" s="249"/>
      <c r="T426" s="243">
        <f ca="1">+T427</f>
        <v>23034.9</v>
      </c>
      <c r="U426" s="242">
        <f t="shared" si="16"/>
        <v>1</v>
      </c>
      <c r="V426" s="333" t="str">
        <f>+VLOOKUP(A426,bd_lista!$A$3:$E$590,5,FALSE)</f>
        <v>Gobiernos Autónomos Departamentales</v>
      </c>
      <c r="W426" s="383" t="str">
        <f>+V426</f>
        <v>Gobiernos Autónomos Departamentales</v>
      </c>
      <c r="X426" s="242">
        <f>+VLOOKUP(A426,[3]Sheet1!$A$13:$D$744,4,FALSE)</f>
        <v>0</v>
      </c>
      <c r="Y426" s="242" t="e">
        <f>+VLOOKUP(X426,bd_lista!$A$3:$C$590,3,FALSE)</f>
        <v>#N/A</v>
      </c>
      <c r="Z426" s="294">
        <f>+X426</f>
        <v>0</v>
      </c>
      <c r="AA426" s="295" t="e">
        <f>+Y426</f>
        <v>#N/A</v>
      </c>
    </row>
    <row r="427" spans="1:27" customFormat="1" ht="27" hidden="1" customHeight="1">
      <c r="A427" s="32">
        <v>906</v>
      </c>
      <c r="B427" s="389"/>
      <c r="C427" s="247" t="str">
        <f>+VLOOKUP(A427,bd_lista!$A$3:$C$590,3,FALSE)</f>
        <v>Gobierno Autónomo Departamental de Tarija</v>
      </c>
      <c r="D427" s="386"/>
      <c r="E427" s="244" t="s">
        <v>1305</v>
      </c>
      <c r="F427" s="243">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23034.9</v>
      </c>
      <c r="G427" s="243">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3">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3">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3">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3">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3">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3">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3">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3">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3">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3">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3">
        <f t="shared" ca="1" si="15"/>
        <v>23034.9</v>
      </c>
      <c r="S427" s="249">
        <f ca="1">+R426+R427</f>
        <v>23034.9</v>
      </c>
      <c r="T427" s="243">
        <f ca="1">+S427</f>
        <v>23034.9</v>
      </c>
      <c r="U427" s="242">
        <f t="shared" si="16"/>
        <v>2</v>
      </c>
      <c r="V427" s="333" t="str">
        <f>+VLOOKUP(A427,bd_lista!$A$3:$E$590,5,FALSE)</f>
        <v>Gobiernos Autónomos Departamentales</v>
      </c>
      <c r="W427" s="384"/>
      <c r="X427" s="242">
        <f>+VLOOKUP(A427,[3]Sheet1!$A$13:$D$744,4,FALSE)</f>
        <v>0</v>
      </c>
      <c r="Y427" s="242" t="e">
        <f>+VLOOKUP(X427,bd_lista!$A$3:$C$590,3,FALSE)</f>
        <v>#N/A</v>
      </c>
      <c r="Z427" s="292"/>
      <c r="AA427" s="293"/>
    </row>
    <row r="428" spans="1:27" customFormat="1" ht="27" hidden="1" customHeight="1">
      <c r="A428" s="32">
        <v>907</v>
      </c>
      <c r="B428" s="388">
        <f>+A428</f>
        <v>907</v>
      </c>
      <c r="C428" s="247" t="str">
        <f>+VLOOKUP(A428,bd_lista!$A$3:$C$590,3,FALSE)</f>
        <v>Gobierno Autónomo Departamental de Santa Cruz</v>
      </c>
      <c r="D428" s="385" t="str">
        <f>+C428</f>
        <v>Gobierno Autónomo Departamental de Santa Cruz</v>
      </c>
      <c r="E428" s="242" t="s">
        <v>1304</v>
      </c>
      <c r="F428" s="243">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3">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3">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3">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3">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3">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3">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3">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3">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3">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3">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3">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3">
        <f t="shared" ca="1" si="15"/>
        <v>0</v>
      </c>
      <c r="S428" s="249"/>
      <c r="T428" s="243">
        <f ca="1">+T429</f>
        <v>0</v>
      </c>
      <c r="U428" s="242">
        <f t="shared" si="16"/>
        <v>1</v>
      </c>
      <c r="V428" s="333" t="str">
        <f>+VLOOKUP(A428,bd_lista!$A$3:$E$590,5,FALSE)</f>
        <v>Gobiernos Autónomos Departamentales</v>
      </c>
      <c r="W428" s="383" t="str">
        <f>+V428</f>
        <v>Gobiernos Autónomos Departamentales</v>
      </c>
      <c r="X428" s="242">
        <f>+VLOOKUP(A428,[3]Sheet1!$A$13:$D$744,4,FALSE)</f>
        <v>0</v>
      </c>
      <c r="Y428" s="242" t="e">
        <f>+VLOOKUP(X428,bd_lista!$A$3:$C$590,3,FALSE)</f>
        <v>#N/A</v>
      </c>
      <c r="Z428" s="294">
        <f>+X428</f>
        <v>0</v>
      </c>
      <c r="AA428" s="295" t="e">
        <f>+Y428</f>
        <v>#N/A</v>
      </c>
    </row>
    <row r="429" spans="1:27" customFormat="1" ht="27" hidden="1" customHeight="1">
      <c r="A429" s="32">
        <v>907</v>
      </c>
      <c r="B429" s="389"/>
      <c r="C429" s="247" t="str">
        <f>+VLOOKUP(A429,bd_lista!$A$3:$C$590,3,FALSE)</f>
        <v>Gobierno Autónomo Departamental de Santa Cruz</v>
      </c>
      <c r="D429" s="386"/>
      <c r="E429" s="244" t="s">
        <v>1305</v>
      </c>
      <c r="F429" s="243">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3">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3">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3">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3">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3">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3">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3">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3">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3">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3">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3">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3">
        <f t="shared" ca="1" si="15"/>
        <v>0</v>
      </c>
      <c r="S429" s="249">
        <f ca="1">+R428+R429</f>
        <v>0</v>
      </c>
      <c r="T429" s="243">
        <f ca="1">+S429</f>
        <v>0</v>
      </c>
      <c r="U429" s="242">
        <f t="shared" si="16"/>
        <v>2</v>
      </c>
      <c r="V429" s="333" t="str">
        <f>+VLOOKUP(A429,bd_lista!$A$3:$E$590,5,FALSE)</f>
        <v>Gobiernos Autónomos Departamentales</v>
      </c>
      <c r="W429" s="384"/>
      <c r="X429" s="242">
        <f>+VLOOKUP(A429,[3]Sheet1!$A$13:$D$744,4,FALSE)</f>
        <v>0</v>
      </c>
      <c r="Y429" s="242" t="e">
        <f>+VLOOKUP(X429,bd_lista!$A$3:$C$590,3,FALSE)</f>
        <v>#N/A</v>
      </c>
      <c r="Z429" s="292"/>
      <c r="AA429" s="293"/>
    </row>
    <row r="430" spans="1:27" customFormat="1" ht="27" hidden="1" customHeight="1">
      <c r="A430" s="32">
        <v>908</v>
      </c>
      <c r="B430" s="388">
        <f>+A430</f>
        <v>908</v>
      </c>
      <c r="C430" s="247" t="str">
        <f>+VLOOKUP(A430,bd_lista!$A$3:$C$590,3,FALSE)</f>
        <v>Gobierno Autónomo Departamental del Beni</v>
      </c>
      <c r="D430" s="385" t="str">
        <f>+C430</f>
        <v>Gobierno Autónomo Departamental del Beni</v>
      </c>
      <c r="E430" s="242" t="s">
        <v>1304</v>
      </c>
      <c r="F430" s="243">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3">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3">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3">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3">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3">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3">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3">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3">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3">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3">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3">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3">
        <f t="shared" ca="1" si="15"/>
        <v>0</v>
      </c>
      <c r="S430" s="249"/>
      <c r="T430" s="243">
        <f ca="1">+T431</f>
        <v>0</v>
      </c>
      <c r="U430" s="242">
        <f t="shared" si="16"/>
        <v>1</v>
      </c>
      <c r="V430" s="333" t="str">
        <f>+VLOOKUP(A430,bd_lista!$A$3:$E$590,5,FALSE)</f>
        <v>Gobiernos Autónomos Departamentales</v>
      </c>
      <c r="W430" s="383" t="str">
        <f>+V430</f>
        <v>Gobiernos Autónomos Departamentales</v>
      </c>
      <c r="X430" s="242">
        <f>+VLOOKUP(A430,[3]Sheet1!$A$13:$D$744,4,FALSE)</f>
        <v>0</v>
      </c>
      <c r="Y430" s="242" t="e">
        <f>+VLOOKUP(X430,bd_lista!$A$3:$C$590,3,FALSE)</f>
        <v>#N/A</v>
      </c>
      <c r="Z430" s="294">
        <f>+X430</f>
        <v>0</v>
      </c>
      <c r="AA430" s="295" t="e">
        <f>+Y430</f>
        <v>#N/A</v>
      </c>
    </row>
    <row r="431" spans="1:27" customFormat="1" ht="27" hidden="1" customHeight="1">
      <c r="A431" s="32">
        <v>908</v>
      </c>
      <c r="B431" s="389"/>
      <c r="C431" s="247" t="str">
        <f>+VLOOKUP(A431,bd_lista!$A$3:$C$590,3,FALSE)</f>
        <v>Gobierno Autónomo Departamental del Beni</v>
      </c>
      <c r="D431" s="386"/>
      <c r="E431" s="244" t="s">
        <v>1305</v>
      </c>
      <c r="F431" s="243">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3">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3">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3">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3">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3">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3">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3">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3">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3">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3">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3">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3">
        <f t="shared" ca="1" si="15"/>
        <v>0</v>
      </c>
      <c r="S431" s="249">
        <f ca="1">+R430+R431</f>
        <v>0</v>
      </c>
      <c r="T431" s="243">
        <f ca="1">+S431</f>
        <v>0</v>
      </c>
      <c r="U431" s="242">
        <f t="shared" si="16"/>
        <v>2</v>
      </c>
      <c r="V431" s="333" t="str">
        <f>+VLOOKUP(A431,bd_lista!$A$3:$E$590,5,FALSE)</f>
        <v>Gobiernos Autónomos Departamentales</v>
      </c>
      <c r="W431" s="384"/>
      <c r="X431" s="242">
        <f>+VLOOKUP(A431,[3]Sheet1!$A$13:$D$744,4,FALSE)</f>
        <v>0</v>
      </c>
      <c r="Y431" s="242" t="e">
        <f>+VLOOKUP(X431,bd_lista!$A$3:$C$590,3,FALSE)</f>
        <v>#N/A</v>
      </c>
      <c r="Z431" s="292"/>
      <c r="AA431" s="293"/>
    </row>
    <row r="432" spans="1:27" customFormat="1" ht="27" hidden="1" customHeight="1">
      <c r="A432" s="32">
        <v>909</v>
      </c>
      <c r="B432" s="388">
        <f>+A432</f>
        <v>909</v>
      </c>
      <c r="C432" s="247" t="str">
        <f>+VLOOKUP(A432,bd_lista!$A$3:$C$590,3,FALSE)</f>
        <v>Gobierno Autónomo Departamental de Pando</v>
      </c>
      <c r="D432" s="385" t="str">
        <f>+C432</f>
        <v>Gobierno Autónomo Departamental de Pando</v>
      </c>
      <c r="E432" s="242" t="s">
        <v>1304</v>
      </c>
      <c r="F432" s="243">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3">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3">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3">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3">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3">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3">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3">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3">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3">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3">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3">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3">
        <f t="shared" ca="1" si="15"/>
        <v>0</v>
      </c>
      <c r="S432" s="249"/>
      <c r="T432" s="243">
        <f ca="1">+T433</f>
        <v>0</v>
      </c>
      <c r="U432" s="242">
        <f t="shared" si="16"/>
        <v>1</v>
      </c>
      <c r="V432" s="333" t="str">
        <f>+VLOOKUP(A432,bd_lista!$A$3:$E$590,5,FALSE)</f>
        <v>Gobiernos Autónomos Departamentales</v>
      </c>
      <c r="W432" s="383" t="str">
        <f>+V432</f>
        <v>Gobiernos Autónomos Departamentales</v>
      </c>
      <c r="X432" s="242">
        <f>+VLOOKUP(A432,[3]Sheet1!$A$13:$D$744,4,FALSE)</f>
        <v>0</v>
      </c>
      <c r="Y432" s="242" t="e">
        <f>+VLOOKUP(X432,bd_lista!$A$3:$C$590,3,FALSE)</f>
        <v>#N/A</v>
      </c>
      <c r="Z432" s="294">
        <f>+X432</f>
        <v>0</v>
      </c>
      <c r="AA432" s="295" t="e">
        <f>+Y432</f>
        <v>#N/A</v>
      </c>
    </row>
    <row r="433" spans="1:27" customFormat="1" ht="27" hidden="1" customHeight="1">
      <c r="A433" s="32">
        <v>909</v>
      </c>
      <c r="B433" s="389"/>
      <c r="C433" s="247" t="str">
        <f>+VLOOKUP(A433,bd_lista!$A$3:$C$590,3,FALSE)</f>
        <v>Gobierno Autónomo Departamental de Pando</v>
      </c>
      <c r="D433" s="386"/>
      <c r="E433" s="244" t="s">
        <v>1305</v>
      </c>
      <c r="F433" s="243">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3">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3">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3">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3">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3">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3">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3">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3">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3">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3">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3">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3">
        <f t="shared" ca="1" si="15"/>
        <v>0</v>
      </c>
      <c r="S433" s="249">
        <f ca="1">+R432+R433</f>
        <v>0</v>
      </c>
      <c r="T433" s="243">
        <f ca="1">+S433</f>
        <v>0</v>
      </c>
      <c r="U433" s="242">
        <f t="shared" si="16"/>
        <v>2</v>
      </c>
      <c r="V433" s="333" t="str">
        <f>+VLOOKUP(A433,bd_lista!$A$3:$E$590,5,FALSE)</f>
        <v>Gobiernos Autónomos Departamentales</v>
      </c>
      <c r="W433" s="384"/>
      <c r="X433" s="242">
        <f>+VLOOKUP(A433,[3]Sheet1!$A$13:$D$744,4,FALSE)</f>
        <v>0</v>
      </c>
      <c r="Y433" s="242" t="e">
        <f>+VLOOKUP(X433,bd_lista!$A$3:$C$590,3,FALSE)</f>
        <v>#N/A</v>
      </c>
      <c r="Z433" s="292"/>
      <c r="AA433" s="293"/>
    </row>
    <row r="434" spans="1:27" customFormat="1" ht="15" hidden="1" customHeight="1">
      <c r="A434" s="32">
        <v>951</v>
      </c>
      <c r="B434" s="388">
        <f>+A434</f>
        <v>951</v>
      </c>
      <c r="C434" s="247" t="str">
        <f>+VLOOKUP(A434,bd_lista!$A$3:$C$590,3,FALSE)</f>
        <v>Banco Central de Bolivia</v>
      </c>
      <c r="D434" s="385" t="str">
        <f>+C434</f>
        <v>Banco Central de Bolivia</v>
      </c>
      <c r="E434" s="242" t="s">
        <v>1304</v>
      </c>
      <c r="F434" s="243">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3">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3">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3">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3">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3">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3">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3">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3">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3">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3">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3">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3">
        <f t="shared" ca="1" si="15"/>
        <v>0</v>
      </c>
      <c r="S434" s="249"/>
      <c r="T434" s="243">
        <f ca="1">+T435</f>
        <v>0</v>
      </c>
      <c r="U434" s="242">
        <f t="shared" si="16"/>
        <v>1</v>
      </c>
      <c r="V434" s="333" t="str">
        <f>+VLOOKUP(A434,bd_lista!$A$3:$E$590,5,FALSE)</f>
        <v>INSTITUCIONES FINANCIERAS BANCARIAS</v>
      </c>
      <c r="W434" s="383" t="str">
        <f>+V434</f>
        <v>INSTITUCIONES FINANCIERAS BANCARIAS</v>
      </c>
      <c r="X434" s="242">
        <f>+VLOOKUP(A434,[3]Sheet1!$A$13:$D$744,4,FALSE)</f>
        <v>35</v>
      </c>
      <c r="Y434" s="242" t="str">
        <f>+VLOOKUP(X434,bd_lista!$A$3:$C$590,3,FALSE)</f>
        <v>Ministerio de Economía y Finanzas Públicas</v>
      </c>
      <c r="Z434" s="294">
        <f>+X434</f>
        <v>35</v>
      </c>
      <c r="AA434" s="295" t="str">
        <f>+Y434</f>
        <v>Ministerio de Economía y Finanzas Públicas</v>
      </c>
    </row>
    <row r="435" spans="1:27" customFormat="1" ht="15" hidden="1" customHeight="1">
      <c r="A435" s="32">
        <v>951</v>
      </c>
      <c r="B435" s="389"/>
      <c r="C435" s="333" t="str">
        <f>+VLOOKUP(A435,bd_lista!$A$3:$C$590,3,FALSE)</f>
        <v>Banco Central de Bolivia</v>
      </c>
      <c r="D435" s="386"/>
      <c r="E435" s="244" t="s">
        <v>1305</v>
      </c>
      <c r="F435" s="243">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3">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3">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3">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3">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3">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3">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3">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3">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3">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3">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3">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5">
        <f t="shared" ca="1" si="15"/>
        <v>0</v>
      </c>
      <c r="S435" s="259">
        <f ca="1">+R434+R435</f>
        <v>0</v>
      </c>
      <c r="T435" s="245">
        <f ca="1">+S435</f>
        <v>0</v>
      </c>
      <c r="U435" s="244">
        <f t="shared" si="16"/>
        <v>2</v>
      </c>
      <c r="V435" s="333" t="str">
        <f>+VLOOKUP(A435,bd_lista!$A$3:$E$590,5,FALSE)</f>
        <v>INSTITUCIONES FINANCIERAS BANCARIAS</v>
      </c>
      <c r="W435" s="384"/>
      <c r="X435" s="242">
        <f>+VLOOKUP(A435,[3]Sheet1!$A$13:$D$744,4,FALSE)</f>
        <v>35</v>
      </c>
      <c r="Y435" s="242" t="str">
        <f>+VLOOKUP(X435,bd_lista!$A$3:$C$590,3,FALSE)</f>
        <v>Ministerio de Economía y Finanzas Públicas</v>
      </c>
      <c r="Z435" s="292"/>
      <c r="AA435" s="293"/>
    </row>
    <row r="436" spans="1:27" customFormat="1" ht="27" hidden="1" customHeight="1">
      <c r="A436" s="32">
        <v>999</v>
      </c>
      <c r="B436" s="388">
        <f>+A436</f>
        <v>999</v>
      </c>
      <c r="C436" s="247" t="e">
        <f>+VLOOKUP(A436,bd_lista!$A$3:$C$590,3,FALSE)</f>
        <v>#N/A</v>
      </c>
      <c r="D436" s="385" t="e">
        <f>+C436</f>
        <v>#N/A</v>
      </c>
      <c r="E436" s="242" t="s">
        <v>1304</v>
      </c>
      <c r="F436" s="243">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3">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3">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3">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3">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3">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3">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3">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3">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3">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3">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3">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3">
        <f t="shared" ca="1" si="15"/>
        <v>0</v>
      </c>
      <c r="S436" s="249"/>
      <c r="T436" s="243">
        <f ca="1">+T437</f>
        <v>0</v>
      </c>
      <c r="U436" s="242">
        <f t="shared" si="16"/>
        <v>1</v>
      </c>
      <c r="V436" s="333" t="e">
        <f>+VLOOKUP(A436,bd_lista!$A$3:$E$590,5,FALSE)</f>
        <v>#N/A</v>
      </c>
      <c r="W436" s="383" t="e">
        <f>+V436</f>
        <v>#N/A</v>
      </c>
      <c r="X436" s="242">
        <f>+VLOOKUP(A436,[3]Sheet1!$A$13:$D$744,4,FALSE)</f>
        <v>0</v>
      </c>
      <c r="Y436" s="242" t="e">
        <f>+VLOOKUP(X436,bd_lista!$A$3:$C$590,3,FALSE)</f>
        <v>#N/A</v>
      </c>
      <c r="Z436" s="294">
        <f>+X436</f>
        <v>0</v>
      </c>
      <c r="AA436" s="295" t="e">
        <f>+Y436</f>
        <v>#N/A</v>
      </c>
    </row>
    <row r="437" spans="1:27" customFormat="1" ht="27" hidden="1" customHeight="1">
      <c r="A437" s="32">
        <v>999</v>
      </c>
      <c r="B437" s="389"/>
      <c r="C437" s="247" t="e">
        <f>+VLOOKUP(A437,bd_lista!$A$3:$C$590,3,FALSE)</f>
        <v>#N/A</v>
      </c>
      <c r="D437" s="386"/>
      <c r="E437" s="244" t="s">
        <v>1305</v>
      </c>
      <c r="F437" s="243">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3">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3">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3">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3">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3">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3">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3">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3">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3">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3">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3">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3">
        <f t="shared" ca="1" si="15"/>
        <v>0</v>
      </c>
      <c r="S437" s="249">
        <f ca="1">+R436+R437</f>
        <v>0</v>
      </c>
      <c r="T437" s="243">
        <f ca="1">+S437</f>
        <v>0</v>
      </c>
      <c r="U437" s="242">
        <f t="shared" si="16"/>
        <v>2</v>
      </c>
      <c r="V437" s="333" t="e">
        <f>+VLOOKUP(A437,bd_lista!$A$3:$E$590,5,FALSE)</f>
        <v>#N/A</v>
      </c>
      <c r="W437" s="384"/>
      <c r="X437" s="242">
        <f>+VLOOKUP(A437,[3]Sheet1!$A$13:$D$744,4,FALSE)</f>
        <v>0</v>
      </c>
      <c r="Y437" s="242" t="e">
        <f>+VLOOKUP(X437,bd_lista!$A$3:$C$590,3,FALSE)</f>
        <v>#N/A</v>
      </c>
      <c r="Z437" s="292"/>
      <c r="AA437" s="293"/>
    </row>
    <row r="438" spans="1:27" customFormat="1" ht="27" hidden="1" customHeight="1">
      <c r="A438" s="32">
        <v>1101</v>
      </c>
      <c r="B438" s="388">
        <f>+A438</f>
        <v>1101</v>
      </c>
      <c r="C438" s="247" t="str">
        <f>+VLOOKUP(A438,bd_lista!$A$3:$C$590,3,FALSE)</f>
        <v>Gobierno Autónomo Municipal de Sucre</v>
      </c>
      <c r="D438" s="385" t="str">
        <f>+C438</f>
        <v>Gobierno Autónomo Municipal de Sucre</v>
      </c>
      <c r="E438" s="242" t="s">
        <v>1304</v>
      </c>
      <c r="F438" s="243">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3">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3">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3">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3">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3">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3">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3">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3">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3">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3">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3">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3">
        <f t="shared" ca="1" si="15"/>
        <v>0</v>
      </c>
      <c r="S438" s="249"/>
      <c r="T438" s="243">
        <f ca="1">+T439</f>
        <v>0</v>
      </c>
      <c r="U438" s="242">
        <f t="shared" si="16"/>
        <v>1</v>
      </c>
      <c r="V438" s="333" t="str">
        <f>+VLOOKUP(A438,bd_lista!$A$3:$E$590,5,FALSE)</f>
        <v>Gobiernos Autonomos Municipales</v>
      </c>
      <c r="W438" s="383" t="str">
        <f>+V438</f>
        <v>Gobiernos Autonomos Municipales</v>
      </c>
      <c r="X438" s="242">
        <f>+VLOOKUP(A438,[3]Sheet1!$A$13:$D$744,4,FALSE)</f>
        <v>0</v>
      </c>
      <c r="Y438" s="242" t="e">
        <f>+VLOOKUP(X438,bd_lista!$A$3:$C$590,3,FALSE)</f>
        <v>#N/A</v>
      </c>
      <c r="Z438" s="294">
        <f>+X438</f>
        <v>0</v>
      </c>
      <c r="AA438" s="295" t="e">
        <f>+Y438</f>
        <v>#N/A</v>
      </c>
    </row>
    <row r="439" spans="1:27" customFormat="1" ht="27" hidden="1" customHeight="1">
      <c r="A439" s="32">
        <v>1101</v>
      </c>
      <c r="B439" s="389"/>
      <c r="C439" s="247" t="str">
        <f>+VLOOKUP(A439,bd_lista!$A$3:$C$590,3,FALSE)</f>
        <v>Gobierno Autónomo Municipal de Sucre</v>
      </c>
      <c r="D439" s="386"/>
      <c r="E439" s="244" t="s">
        <v>1305</v>
      </c>
      <c r="F439" s="243">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3">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3">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3">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3">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3">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3">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3">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3">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3">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3">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3">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3">
        <f t="shared" ca="1" si="15"/>
        <v>0</v>
      </c>
      <c r="S439" s="249">
        <f ca="1">+R438+R439</f>
        <v>0</v>
      </c>
      <c r="T439" s="243">
        <f ca="1">+S439</f>
        <v>0</v>
      </c>
      <c r="U439" s="242">
        <f t="shared" si="16"/>
        <v>2</v>
      </c>
      <c r="V439" s="333" t="str">
        <f>+VLOOKUP(A439,bd_lista!$A$3:$E$590,5,FALSE)</f>
        <v>Gobiernos Autonomos Municipales</v>
      </c>
      <c r="W439" s="384"/>
      <c r="X439" s="242">
        <f>+VLOOKUP(A439,[3]Sheet1!$A$13:$D$744,4,FALSE)</f>
        <v>0</v>
      </c>
      <c r="Y439" s="242" t="e">
        <f>+VLOOKUP(X439,bd_lista!$A$3:$C$590,3,FALSE)</f>
        <v>#N/A</v>
      </c>
      <c r="Z439" s="292"/>
      <c r="AA439" s="293"/>
    </row>
    <row r="440" spans="1:27" customFormat="1" ht="27" hidden="1" customHeight="1">
      <c r="A440" s="32">
        <v>1102</v>
      </c>
      <c r="B440" s="388">
        <f>+A440</f>
        <v>1102</v>
      </c>
      <c r="C440" s="247" t="str">
        <f>+VLOOKUP(A440,bd_lista!$A$3:$C$590,3,FALSE)</f>
        <v>Gobierno Autónomo Municipal de Yotala</v>
      </c>
      <c r="D440" s="385" t="str">
        <f>+C440</f>
        <v>Gobierno Autónomo Municipal de Yotala</v>
      </c>
      <c r="E440" s="242" t="s">
        <v>1304</v>
      </c>
      <c r="F440" s="243">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3">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3">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3">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3">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3">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3">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3">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3">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3">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3">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3">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3">
        <f t="shared" ca="1" si="15"/>
        <v>0</v>
      </c>
      <c r="S440" s="249"/>
      <c r="T440" s="243">
        <f ca="1">+T441</f>
        <v>0</v>
      </c>
      <c r="U440" s="242">
        <f t="shared" si="16"/>
        <v>1</v>
      </c>
      <c r="V440" s="333" t="str">
        <f>+VLOOKUP(A440,bd_lista!$A$3:$E$590,5,FALSE)</f>
        <v>Gobiernos Autonomos Municipales</v>
      </c>
      <c r="W440" s="383" t="str">
        <f>+V440</f>
        <v>Gobiernos Autonomos Municipales</v>
      </c>
      <c r="X440" s="242">
        <f>+VLOOKUP(A440,[3]Sheet1!$A$13:$D$744,4,FALSE)</f>
        <v>0</v>
      </c>
      <c r="Y440" s="242" t="e">
        <f>+VLOOKUP(X440,bd_lista!$A$3:$C$590,3,FALSE)</f>
        <v>#N/A</v>
      </c>
      <c r="Z440" s="294">
        <f>+X440</f>
        <v>0</v>
      </c>
      <c r="AA440" s="295" t="e">
        <f>+Y440</f>
        <v>#N/A</v>
      </c>
    </row>
    <row r="441" spans="1:27" customFormat="1" ht="27" hidden="1" customHeight="1">
      <c r="A441" s="32">
        <v>1102</v>
      </c>
      <c r="B441" s="389"/>
      <c r="C441" s="247" t="str">
        <f>+VLOOKUP(A441,bd_lista!$A$3:$C$590,3,FALSE)</f>
        <v>Gobierno Autónomo Municipal de Yotala</v>
      </c>
      <c r="D441" s="386"/>
      <c r="E441" s="244" t="s">
        <v>1305</v>
      </c>
      <c r="F441" s="243">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3">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3">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3">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3">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3">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3">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3">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3">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3">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3">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3">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3">
        <f t="shared" ca="1" si="15"/>
        <v>0</v>
      </c>
      <c r="S441" s="249">
        <f ca="1">+R440+R441</f>
        <v>0</v>
      </c>
      <c r="T441" s="243">
        <f ca="1">+S441</f>
        <v>0</v>
      </c>
      <c r="U441" s="242">
        <f t="shared" si="16"/>
        <v>2</v>
      </c>
      <c r="V441" s="333" t="str">
        <f>+VLOOKUP(A441,bd_lista!$A$3:$E$590,5,FALSE)</f>
        <v>Gobiernos Autonomos Municipales</v>
      </c>
      <c r="W441" s="384"/>
      <c r="X441" s="242">
        <f>+VLOOKUP(A441,[3]Sheet1!$A$13:$D$744,4,FALSE)</f>
        <v>0</v>
      </c>
      <c r="Y441" s="242" t="e">
        <f>+VLOOKUP(X441,bd_lista!$A$3:$C$590,3,FALSE)</f>
        <v>#N/A</v>
      </c>
      <c r="Z441" s="292"/>
      <c r="AA441" s="293"/>
    </row>
    <row r="442" spans="1:27" customFormat="1" ht="15" hidden="1" customHeight="1">
      <c r="A442" s="32">
        <v>1103</v>
      </c>
      <c r="B442" s="388">
        <f>+A442</f>
        <v>1103</v>
      </c>
      <c r="C442" s="247" t="str">
        <f>+VLOOKUP(A442,bd_lista!$A$3:$C$590,3,FALSE)</f>
        <v>Gobierno Autónomo Municipal de Poroma</v>
      </c>
      <c r="D442" s="385" t="str">
        <f>+C442</f>
        <v>Gobierno Autónomo Municipal de Poroma</v>
      </c>
      <c r="E442" s="242" t="s">
        <v>1304</v>
      </c>
      <c r="F442" s="243">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3">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3">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3">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3">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3">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3">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3">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3">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3">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3">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3">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3">
        <f t="shared" ca="1" si="15"/>
        <v>0</v>
      </c>
      <c r="S442" s="249"/>
      <c r="T442" s="243">
        <f ca="1">+T443</f>
        <v>0</v>
      </c>
      <c r="U442" s="242">
        <f t="shared" si="16"/>
        <v>1</v>
      </c>
      <c r="V442" s="333" t="str">
        <f>+VLOOKUP(A442,bd_lista!$A$3:$E$590,5,FALSE)</f>
        <v>Gobiernos Autonomos Municipales</v>
      </c>
      <c r="W442" s="383" t="str">
        <f>+V442</f>
        <v>Gobiernos Autonomos Municipales</v>
      </c>
      <c r="X442" s="242">
        <f>+VLOOKUP(A442,[3]Sheet1!$A$13:$D$744,4,FALSE)</f>
        <v>0</v>
      </c>
      <c r="Y442" s="242" t="e">
        <f>+VLOOKUP(X442,bd_lista!$A$3:$C$590,3,FALSE)</f>
        <v>#N/A</v>
      </c>
      <c r="Z442" s="294">
        <f>+X442</f>
        <v>0</v>
      </c>
      <c r="AA442" s="295" t="e">
        <f>+Y442</f>
        <v>#N/A</v>
      </c>
    </row>
    <row r="443" spans="1:27" customFormat="1" ht="15" hidden="1" customHeight="1">
      <c r="A443" s="32">
        <v>1103</v>
      </c>
      <c r="B443" s="389"/>
      <c r="C443" s="247" t="str">
        <f>+VLOOKUP(A443,bd_lista!$A$3:$C$590,3,FALSE)</f>
        <v>Gobierno Autónomo Municipal de Poroma</v>
      </c>
      <c r="D443" s="386"/>
      <c r="E443" s="244" t="s">
        <v>1305</v>
      </c>
      <c r="F443" s="243">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3">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3">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3">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3">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3">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3">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3">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3">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3">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3">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3">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3">
        <f t="shared" ca="1" si="15"/>
        <v>0</v>
      </c>
      <c r="S443" s="249">
        <f ca="1">+R442+R443</f>
        <v>0</v>
      </c>
      <c r="T443" s="243">
        <f ca="1">+S443</f>
        <v>0</v>
      </c>
      <c r="U443" s="242">
        <f t="shared" si="16"/>
        <v>2</v>
      </c>
      <c r="V443" s="333" t="str">
        <f>+VLOOKUP(A443,bd_lista!$A$3:$E$590,5,FALSE)</f>
        <v>Gobiernos Autonomos Municipales</v>
      </c>
      <c r="W443" s="384"/>
      <c r="X443" s="242">
        <f>+VLOOKUP(A443,[3]Sheet1!$A$13:$D$744,4,FALSE)</f>
        <v>0</v>
      </c>
      <c r="Y443" s="242" t="e">
        <f>+VLOOKUP(X443,bd_lista!$A$3:$C$590,3,FALSE)</f>
        <v>#N/A</v>
      </c>
      <c r="Z443" s="292"/>
      <c r="AA443" s="293"/>
    </row>
    <row r="444" spans="1:27" customFormat="1" ht="15" hidden="1" customHeight="1">
      <c r="A444" s="32">
        <v>1104</v>
      </c>
      <c r="B444" s="388">
        <f>+A444</f>
        <v>1104</v>
      </c>
      <c r="C444" s="247" t="str">
        <f>+VLOOKUP(A444,bd_lista!$A$3:$C$590,3,FALSE)</f>
        <v>Gobierno Autónomo Municipal de Villa Azurduy</v>
      </c>
      <c r="D444" s="385" t="str">
        <f>+C444</f>
        <v>Gobierno Autónomo Municipal de Villa Azurduy</v>
      </c>
      <c r="E444" s="242" t="s">
        <v>1304</v>
      </c>
      <c r="F444" s="243">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3">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3">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3">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3">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3">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3">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3">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3">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3">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3">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3">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3">
        <f t="shared" ca="1" si="15"/>
        <v>0</v>
      </c>
      <c r="S444" s="249"/>
      <c r="T444" s="243">
        <f ca="1">+T445</f>
        <v>0</v>
      </c>
      <c r="U444" s="242">
        <f t="shared" si="16"/>
        <v>1</v>
      </c>
      <c r="V444" s="333" t="str">
        <f>+VLOOKUP(A444,bd_lista!$A$3:$E$590,5,FALSE)</f>
        <v>Gobiernos Autonomos Municipales</v>
      </c>
      <c r="W444" s="383" t="str">
        <f>+V444</f>
        <v>Gobiernos Autonomos Municipales</v>
      </c>
      <c r="X444" s="242">
        <f>+VLOOKUP(A444,[3]Sheet1!$A$13:$D$744,4,FALSE)</f>
        <v>0</v>
      </c>
      <c r="Y444" s="242" t="e">
        <f>+VLOOKUP(X444,bd_lista!$A$3:$C$590,3,FALSE)</f>
        <v>#N/A</v>
      </c>
      <c r="Z444" s="294">
        <f>+X444</f>
        <v>0</v>
      </c>
      <c r="AA444" s="295" t="e">
        <f>+Y444</f>
        <v>#N/A</v>
      </c>
    </row>
    <row r="445" spans="1:27" customFormat="1" ht="15" hidden="1" customHeight="1">
      <c r="A445" s="32">
        <v>1104</v>
      </c>
      <c r="B445" s="389"/>
      <c r="C445" s="247" t="str">
        <f>+VLOOKUP(A445,bd_lista!$A$3:$C$590,3,FALSE)</f>
        <v>Gobierno Autónomo Municipal de Villa Azurduy</v>
      </c>
      <c r="D445" s="386"/>
      <c r="E445" s="244" t="s">
        <v>1305</v>
      </c>
      <c r="F445" s="243">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3">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3">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3">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3">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3">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3">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3">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3">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3">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3">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3">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3">
        <f t="shared" ca="1" si="15"/>
        <v>0</v>
      </c>
      <c r="S445" s="249">
        <f ca="1">+R444+R445</f>
        <v>0</v>
      </c>
      <c r="T445" s="243">
        <f ca="1">+S445</f>
        <v>0</v>
      </c>
      <c r="U445" s="242">
        <f t="shared" si="16"/>
        <v>2</v>
      </c>
      <c r="V445" s="333" t="str">
        <f>+VLOOKUP(A445,bd_lista!$A$3:$E$590,5,FALSE)</f>
        <v>Gobiernos Autonomos Municipales</v>
      </c>
      <c r="W445" s="384"/>
      <c r="X445" s="242">
        <f>+VLOOKUP(A445,[3]Sheet1!$A$13:$D$744,4,FALSE)</f>
        <v>0</v>
      </c>
      <c r="Y445" s="242" t="e">
        <f>+VLOOKUP(X445,bd_lista!$A$3:$C$590,3,FALSE)</f>
        <v>#N/A</v>
      </c>
      <c r="Z445" s="292"/>
      <c r="AA445" s="293"/>
    </row>
    <row r="446" spans="1:27" customFormat="1" ht="15" hidden="1" customHeight="1">
      <c r="A446" s="32">
        <v>1105</v>
      </c>
      <c r="B446" s="388">
        <f>+A446</f>
        <v>1105</v>
      </c>
      <c r="C446" s="247" t="str">
        <f>+VLOOKUP(A446,bd_lista!$A$3:$C$590,3,FALSE)</f>
        <v>Gobierno Autónomo Municipal de Tarvita (Villa Orías)</v>
      </c>
      <c r="D446" s="385" t="str">
        <f>+C446</f>
        <v>Gobierno Autónomo Municipal de Tarvita (Villa Orías)</v>
      </c>
      <c r="E446" s="242" t="s">
        <v>1304</v>
      </c>
      <c r="F446" s="243">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3">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3">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3">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3">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3">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3">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3">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3">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3">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3">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3">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3">
        <f t="shared" ca="1" si="15"/>
        <v>0</v>
      </c>
      <c r="S446" s="249"/>
      <c r="T446" s="243">
        <f ca="1">+T447</f>
        <v>0</v>
      </c>
      <c r="U446" s="242">
        <f t="shared" si="16"/>
        <v>1</v>
      </c>
      <c r="V446" s="333" t="str">
        <f>+VLOOKUP(A446,bd_lista!$A$3:$E$590,5,FALSE)</f>
        <v>Gobiernos Autonomos Municipales</v>
      </c>
      <c r="W446" s="383" t="str">
        <f>+V446</f>
        <v>Gobiernos Autonomos Municipales</v>
      </c>
      <c r="X446" s="242">
        <f>+VLOOKUP(A446,[3]Sheet1!$A$13:$D$744,4,FALSE)</f>
        <v>0</v>
      </c>
      <c r="Y446" s="242" t="e">
        <f>+VLOOKUP(X446,bd_lista!$A$3:$C$590,3,FALSE)</f>
        <v>#N/A</v>
      </c>
      <c r="Z446" s="294">
        <f>+X446</f>
        <v>0</v>
      </c>
      <c r="AA446" s="295" t="e">
        <f>+Y446</f>
        <v>#N/A</v>
      </c>
    </row>
    <row r="447" spans="1:27" customFormat="1" ht="15" hidden="1" customHeight="1">
      <c r="A447" s="32">
        <v>1105</v>
      </c>
      <c r="B447" s="389"/>
      <c r="C447" s="247" t="str">
        <f>+VLOOKUP(A447,bd_lista!$A$3:$C$590,3,FALSE)</f>
        <v>Gobierno Autónomo Municipal de Tarvita (Villa Orías)</v>
      </c>
      <c r="D447" s="386"/>
      <c r="E447" s="244" t="s">
        <v>1305</v>
      </c>
      <c r="F447" s="243">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3">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3">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3">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3">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3">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3">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3">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3">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3">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3">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3">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3">
        <f t="shared" ca="1" si="15"/>
        <v>0</v>
      </c>
      <c r="S447" s="249">
        <f ca="1">+R446+R447</f>
        <v>0</v>
      </c>
      <c r="T447" s="243">
        <f ca="1">+S447</f>
        <v>0</v>
      </c>
      <c r="U447" s="242">
        <f t="shared" si="16"/>
        <v>2</v>
      </c>
      <c r="V447" s="333" t="str">
        <f>+VLOOKUP(A447,bd_lista!$A$3:$E$590,5,FALSE)</f>
        <v>Gobiernos Autonomos Municipales</v>
      </c>
      <c r="W447" s="384"/>
      <c r="X447" s="242">
        <f>+VLOOKUP(A447,[3]Sheet1!$A$13:$D$744,4,FALSE)</f>
        <v>0</v>
      </c>
      <c r="Y447" s="242" t="e">
        <f>+VLOOKUP(X447,bd_lista!$A$3:$C$590,3,FALSE)</f>
        <v>#N/A</v>
      </c>
      <c r="Z447" s="292"/>
      <c r="AA447" s="293"/>
    </row>
    <row r="448" spans="1:27" customFormat="1" ht="15" hidden="1" customHeight="1">
      <c r="A448" s="32">
        <v>1106</v>
      </c>
      <c r="B448" s="388">
        <f>+A448</f>
        <v>1106</v>
      </c>
      <c r="C448" s="247" t="str">
        <f>+VLOOKUP(A448,bd_lista!$A$3:$C$590,3,FALSE)</f>
        <v>Gobierno Autónomo Municipal de Villa Zudañez (Tacopaya)</v>
      </c>
      <c r="D448" s="385" t="str">
        <f>+C448</f>
        <v>Gobierno Autónomo Municipal de Villa Zudañez (Tacopaya)</v>
      </c>
      <c r="E448" s="242" t="s">
        <v>1304</v>
      </c>
      <c r="F448" s="243">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3">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3">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3">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3">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3">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3">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3">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3">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3">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3">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3">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3">
        <f t="shared" ca="1" si="15"/>
        <v>0</v>
      </c>
      <c r="S448" s="249"/>
      <c r="T448" s="243">
        <f ca="1">+T449</f>
        <v>0</v>
      </c>
      <c r="U448" s="242">
        <f t="shared" si="16"/>
        <v>1</v>
      </c>
      <c r="V448" s="333" t="str">
        <f>+VLOOKUP(A448,bd_lista!$A$3:$E$590,5,FALSE)</f>
        <v>Gobiernos Autonomos Municipales</v>
      </c>
      <c r="W448" s="383" t="str">
        <f>+V448</f>
        <v>Gobiernos Autonomos Municipales</v>
      </c>
      <c r="X448" s="242">
        <f>+VLOOKUP(A448,[3]Sheet1!$A$13:$D$744,4,FALSE)</f>
        <v>0</v>
      </c>
      <c r="Y448" s="242" t="e">
        <f>+VLOOKUP(X448,bd_lista!$A$3:$C$590,3,FALSE)</f>
        <v>#N/A</v>
      </c>
      <c r="Z448" s="294">
        <f>+X448</f>
        <v>0</v>
      </c>
      <c r="AA448" s="295" t="e">
        <f>+Y448</f>
        <v>#N/A</v>
      </c>
    </row>
    <row r="449" spans="1:27" customFormat="1" ht="15" hidden="1" customHeight="1">
      <c r="A449" s="32">
        <v>1106</v>
      </c>
      <c r="B449" s="389"/>
      <c r="C449" s="247" t="str">
        <f>+VLOOKUP(A449,bd_lista!$A$3:$C$590,3,FALSE)</f>
        <v>Gobierno Autónomo Municipal de Villa Zudañez (Tacopaya)</v>
      </c>
      <c r="D449" s="386"/>
      <c r="E449" s="244" t="s">
        <v>1305</v>
      </c>
      <c r="F449" s="243">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3">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3">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3">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3">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3">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3">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3">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3">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3">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3">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3">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3">
        <f t="shared" ca="1" si="15"/>
        <v>0</v>
      </c>
      <c r="S449" s="249">
        <f ca="1">+R448+R449</f>
        <v>0</v>
      </c>
      <c r="T449" s="243">
        <f ca="1">+S449</f>
        <v>0</v>
      </c>
      <c r="U449" s="242">
        <f t="shared" si="16"/>
        <v>2</v>
      </c>
      <c r="V449" s="333" t="str">
        <f>+VLOOKUP(A449,bd_lista!$A$3:$E$590,5,FALSE)</f>
        <v>Gobiernos Autonomos Municipales</v>
      </c>
      <c r="W449" s="384"/>
      <c r="X449" s="242">
        <f>+VLOOKUP(A449,[3]Sheet1!$A$13:$D$744,4,FALSE)</f>
        <v>0</v>
      </c>
      <c r="Y449" s="242" t="e">
        <f>+VLOOKUP(X449,bd_lista!$A$3:$C$590,3,FALSE)</f>
        <v>#N/A</v>
      </c>
      <c r="Z449" s="292"/>
      <c r="AA449" s="293"/>
    </row>
    <row r="450" spans="1:27" customFormat="1" ht="15" hidden="1" customHeight="1">
      <c r="A450" s="32">
        <v>1107</v>
      </c>
      <c r="B450" s="388">
        <f>+A450</f>
        <v>1107</v>
      </c>
      <c r="C450" s="247" t="str">
        <f>+VLOOKUP(A450,bd_lista!$A$3:$C$590,3,FALSE)</f>
        <v>Gobierno Autónomo Municipal de Presto</v>
      </c>
      <c r="D450" s="385" t="str">
        <f>+C450</f>
        <v>Gobierno Autónomo Municipal de Presto</v>
      </c>
      <c r="E450" s="242" t="s">
        <v>1304</v>
      </c>
      <c r="F450" s="243">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3">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3">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3">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3">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3">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3">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3">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3">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3">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3">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3">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3">
        <f t="shared" ca="1" si="15"/>
        <v>0</v>
      </c>
      <c r="S450" s="249"/>
      <c r="T450" s="243">
        <f ca="1">+T451</f>
        <v>0</v>
      </c>
      <c r="U450" s="242">
        <f t="shared" si="16"/>
        <v>1</v>
      </c>
      <c r="V450" s="333" t="str">
        <f>+VLOOKUP(A450,bd_lista!$A$3:$E$590,5,FALSE)</f>
        <v>Gobiernos Autonomos Municipales</v>
      </c>
      <c r="W450" s="383" t="str">
        <f>+V450</f>
        <v>Gobiernos Autonomos Municipales</v>
      </c>
      <c r="X450" s="242">
        <f>+VLOOKUP(A450,[3]Sheet1!$A$13:$D$744,4,FALSE)</f>
        <v>0</v>
      </c>
      <c r="Y450" s="242" t="e">
        <f>+VLOOKUP(X450,bd_lista!$A$3:$C$590,3,FALSE)</f>
        <v>#N/A</v>
      </c>
      <c r="Z450" s="294">
        <f>+X450</f>
        <v>0</v>
      </c>
      <c r="AA450" s="295" t="e">
        <f>+Y450</f>
        <v>#N/A</v>
      </c>
    </row>
    <row r="451" spans="1:27" customFormat="1" ht="15" hidden="1" customHeight="1">
      <c r="A451" s="32">
        <v>1107</v>
      </c>
      <c r="B451" s="389"/>
      <c r="C451" s="247" t="str">
        <f>+VLOOKUP(A451,bd_lista!$A$3:$C$590,3,FALSE)</f>
        <v>Gobierno Autónomo Municipal de Presto</v>
      </c>
      <c r="D451" s="386"/>
      <c r="E451" s="244" t="s">
        <v>1305</v>
      </c>
      <c r="F451" s="243">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3">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3">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3">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3">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3">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3">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3">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3">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3">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3">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3">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3">
        <f t="shared" ca="1" si="15"/>
        <v>0</v>
      </c>
      <c r="S451" s="249">
        <f ca="1">+R450+R451</f>
        <v>0</v>
      </c>
      <c r="T451" s="243">
        <f ca="1">+S451</f>
        <v>0</v>
      </c>
      <c r="U451" s="242">
        <f t="shared" si="16"/>
        <v>2</v>
      </c>
      <c r="V451" s="333" t="str">
        <f>+VLOOKUP(A451,bd_lista!$A$3:$E$590,5,FALSE)</f>
        <v>Gobiernos Autonomos Municipales</v>
      </c>
      <c r="W451" s="384"/>
      <c r="X451" s="242">
        <f>+VLOOKUP(A451,[3]Sheet1!$A$13:$D$744,4,FALSE)</f>
        <v>0</v>
      </c>
      <c r="Y451" s="242" t="e">
        <f>+VLOOKUP(X451,bd_lista!$A$3:$C$590,3,FALSE)</f>
        <v>#N/A</v>
      </c>
      <c r="Z451" s="292"/>
      <c r="AA451" s="293"/>
    </row>
    <row r="452" spans="1:27" customFormat="1" ht="27" hidden="1" customHeight="1">
      <c r="A452" s="32">
        <v>1108</v>
      </c>
      <c r="B452" s="388">
        <f>+A452</f>
        <v>1108</v>
      </c>
      <c r="C452" s="247" t="str">
        <f>+VLOOKUP(A452,bd_lista!$A$3:$C$590,3,FALSE)</f>
        <v>Gobierno Autónomo Municipal de Villa Mojocoya</v>
      </c>
      <c r="D452" s="385" t="str">
        <f>+C452</f>
        <v>Gobierno Autónomo Municipal de Villa Mojocoya</v>
      </c>
      <c r="E452" s="242" t="s">
        <v>1304</v>
      </c>
      <c r="F452" s="243">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3">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3">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3">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3">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3">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3">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3">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3">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3">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3">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3">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3">
        <f t="shared" ca="1" si="15"/>
        <v>0</v>
      </c>
      <c r="S452" s="249"/>
      <c r="T452" s="243">
        <f ca="1">+T453</f>
        <v>0</v>
      </c>
      <c r="U452" s="242">
        <f t="shared" si="16"/>
        <v>1</v>
      </c>
      <c r="V452" s="333" t="str">
        <f>+VLOOKUP(A452,bd_lista!$A$3:$E$590,5,FALSE)</f>
        <v>Gobiernos Autonomos Municipales</v>
      </c>
      <c r="W452" s="383" t="str">
        <f>+V452</f>
        <v>Gobiernos Autonomos Municipales</v>
      </c>
      <c r="X452" s="242">
        <f>+VLOOKUP(A452,[3]Sheet1!$A$13:$D$744,4,FALSE)</f>
        <v>0</v>
      </c>
      <c r="Y452" s="242" t="e">
        <f>+VLOOKUP(X452,bd_lista!$A$3:$C$590,3,FALSE)</f>
        <v>#N/A</v>
      </c>
      <c r="Z452" s="294">
        <f>+X452</f>
        <v>0</v>
      </c>
      <c r="AA452" s="295" t="e">
        <f>+Y452</f>
        <v>#N/A</v>
      </c>
    </row>
    <row r="453" spans="1:27" customFormat="1" ht="27" hidden="1" customHeight="1">
      <c r="A453" s="32">
        <v>1108</v>
      </c>
      <c r="B453" s="389"/>
      <c r="C453" s="247" t="str">
        <f>+VLOOKUP(A453,bd_lista!$A$3:$C$590,3,FALSE)</f>
        <v>Gobierno Autónomo Municipal de Villa Mojocoya</v>
      </c>
      <c r="D453" s="386"/>
      <c r="E453" s="244" t="s">
        <v>1305</v>
      </c>
      <c r="F453" s="243">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3">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3">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3">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3">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3">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3">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3">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3">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3">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3">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3">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3">
        <f t="shared" ca="1" si="15"/>
        <v>0</v>
      </c>
      <c r="S453" s="249">
        <f ca="1">+R452+R453</f>
        <v>0</v>
      </c>
      <c r="T453" s="243">
        <f ca="1">+S453</f>
        <v>0</v>
      </c>
      <c r="U453" s="242">
        <f t="shared" si="16"/>
        <v>2</v>
      </c>
      <c r="V453" s="333" t="str">
        <f>+VLOOKUP(A453,bd_lista!$A$3:$E$590,5,FALSE)</f>
        <v>Gobiernos Autonomos Municipales</v>
      </c>
      <c r="W453" s="384"/>
      <c r="X453" s="242">
        <f>+VLOOKUP(A453,[3]Sheet1!$A$13:$D$744,4,FALSE)</f>
        <v>0</v>
      </c>
      <c r="Y453" s="242" t="e">
        <f>+VLOOKUP(X453,bd_lista!$A$3:$C$590,3,FALSE)</f>
        <v>#N/A</v>
      </c>
      <c r="Z453" s="292"/>
      <c r="AA453" s="293"/>
    </row>
    <row r="454" spans="1:27" customFormat="1" ht="27" hidden="1" customHeight="1">
      <c r="A454" s="32">
        <v>1109</v>
      </c>
      <c r="B454" s="388">
        <f>+A454</f>
        <v>1109</v>
      </c>
      <c r="C454" s="247" t="str">
        <f>+VLOOKUP(A454,bd_lista!$A$3:$C$590,3,FALSE)</f>
        <v>Gobierno Autónomo Municipal de Icla</v>
      </c>
      <c r="D454" s="385" t="str">
        <f>+C454</f>
        <v>Gobierno Autónomo Municipal de Icla</v>
      </c>
      <c r="E454" s="242" t="s">
        <v>1304</v>
      </c>
      <c r="F454" s="243">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3">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3">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3">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3">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3">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3">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3">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3">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3">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3">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3">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3">
        <f t="shared" ref="R454:R517" ca="1" si="17">+SUM(F454:Q454)</f>
        <v>0</v>
      </c>
      <c r="S454" s="249"/>
      <c r="T454" s="243">
        <f ca="1">+T455</f>
        <v>0</v>
      </c>
      <c r="U454" s="242">
        <f t="shared" ref="U454:U517" si="18">+IF(E454="Débitos",1,2)</f>
        <v>1</v>
      </c>
      <c r="V454" s="333" t="str">
        <f>+VLOOKUP(A454,bd_lista!$A$3:$E$590,5,FALSE)</f>
        <v>Gobiernos Autonomos Municipales</v>
      </c>
      <c r="W454" s="383" t="str">
        <f>+V454</f>
        <v>Gobiernos Autonomos Municipales</v>
      </c>
      <c r="X454" s="242">
        <f>+VLOOKUP(A454,[3]Sheet1!$A$13:$D$744,4,FALSE)</f>
        <v>0</v>
      </c>
      <c r="Y454" s="242" t="e">
        <f>+VLOOKUP(X454,bd_lista!$A$3:$C$590,3,FALSE)</f>
        <v>#N/A</v>
      </c>
      <c r="Z454" s="294">
        <f>+X454</f>
        <v>0</v>
      </c>
      <c r="AA454" s="295" t="e">
        <f>+Y454</f>
        <v>#N/A</v>
      </c>
    </row>
    <row r="455" spans="1:27" customFormat="1" ht="27" hidden="1" customHeight="1">
      <c r="A455" s="32">
        <v>1109</v>
      </c>
      <c r="B455" s="389"/>
      <c r="C455" s="247" t="str">
        <f>+VLOOKUP(A455,bd_lista!$A$3:$C$590,3,FALSE)</f>
        <v>Gobierno Autónomo Municipal de Icla</v>
      </c>
      <c r="D455" s="386"/>
      <c r="E455" s="244" t="s">
        <v>1305</v>
      </c>
      <c r="F455" s="243">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3">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3">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3">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3">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3">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3">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3">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3">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3">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3">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3">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3">
        <f t="shared" ca="1" si="17"/>
        <v>0</v>
      </c>
      <c r="S455" s="249">
        <f ca="1">+R454+R455</f>
        <v>0</v>
      </c>
      <c r="T455" s="243">
        <f ca="1">+S455</f>
        <v>0</v>
      </c>
      <c r="U455" s="242">
        <f t="shared" si="18"/>
        <v>2</v>
      </c>
      <c r="V455" s="333" t="str">
        <f>+VLOOKUP(A455,bd_lista!$A$3:$E$590,5,FALSE)</f>
        <v>Gobiernos Autonomos Municipales</v>
      </c>
      <c r="W455" s="384"/>
      <c r="X455" s="242">
        <f>+VLOOKUP(A455,[3]Sheet1!$A$13:$D$744,4,FALSE)</f>
        <v>0</v>
      </c>
      <c r="Y455" s="242" t="e">
        <f>+VLOOKUP(X455,bd_lista!$A$3:$C$590,3,FALSE)</f>
        <v>#N/A</v>
      </c>
      <c r="Z455" s="292"/>
      <c r="AA455" s="293"/>
    </row>
    <row r="456" spans="1:27" customFormat="1" ht="15" hidden="1" customHeight="1">
      <c r="A456" s="32">
        <v>1110</v>
      </c>
      <c r="B456" s="388">
        <f>+A456</f>
        <v>1110</v>
      </c>
      <c r="C456" s="247" t="str">
        <f>+VLOOKUP(A456,bd_lista!$A$3:$C$590,3,FALSE)</f>
        <v>Gobierno Autónomo Municipal de Padilla</v>
      </c>
      <c r="D456" s="385" t="str">
        <f>+C456</f>
        <v>Gobierno Autónomo Municipal de Padilla</v>
      </c>
      <c r="E456" s="242" t="s">
        <v>1304</v>
      </c>
      <c r="F456" s="243">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3">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3">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3">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3">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3">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3">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3">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3">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3">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3">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3">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3">
        <f t="shared" ca="1" si="17"/>
        <v>0</v>
      </c>
      <c r="S456" s="249"/>
      <c r="T456" s="243">
        <f ca="1">+T457</f>
        <v>0</v>
      </c>
      <c r="U456" s="242">
        <f t="shared" si="18"/>
        <v>1</v>
      </c>
      <c r="V456" s="333" t="str">
        <f>+VLOOKUP(A456,bd_lista!$A$3:$E$590,5,FALSE)</f>
        <v>Gobiernos Autonomos Municipales</v>
      </c>
      <c r="W456" s="383" t="str">
        <f>+V456</f>
        <v>Gobiernos Autonomos Municipales</v>
      </c>
      <c r="X456" s="242">
        <f>+VLOOKUP(A456,[3]Sheet1!$A$13:$D$744,4,FALSE)</f>
        <v>0</v>
      </c>
      <c r="Y456" s="242" t="e">
        <f>+VLOOKUP(X456,bd_lista!$A$3:$C$590,3,FALSE)</f>
        <v>#N/A</v>
      </c>
      <c r="Z456" s="294">
        <f>+X456</f>
        <v>0</v>
      </c>
      <c r="AA456" s="295" t="e">
        <f>+Y456</f>
        <v>#N/A</v>
      </c>
    </row>
    <row r="457" spans="1:27" customFormat="1" ht="15" hidden="1" customHeight="1">
      <c r="A457" s="32">
        <v>1110</v>
      </c>
      <c r="B457" s="389"/>
      <c r="C457" s="247" t="str">
        <f>+VLOOKUP(A457,bd_lista!$A$3:$C$590,3,FALSE)</f>
        <v>Gobierno Autónomo Municipal de Padilla</v>
      </c>
      <c r="D457" s="386"/>
      <c r="E457" s="244" t="s">
        <v>1305</v>
      </c>
      <c r="F457" s="243">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3">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3">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3">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3">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3">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3">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3">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3">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3">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3">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3">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3">
        <f t="shared" ca="1" si="17"/>
        <v>0</v>
      </c>
      <c r="S457" s="249">
        <f ca="1">+R456+R457</f>
        <v>0</v>
      </c>
      <c r="T457" s="243">
        <f ca="1">+S457</f>
        <v>0</v>
      </c>
      <c r="U457" s="242">
        <f t="shared" si="18"/>
        <v>2</v>
      </c>
      <c r="V457" s="333" t="str">
        <f>+VLOOKUP(A457,bd_lista!$A$3:$E$590,5,FALSE)</f>
        <v>Gobiernos Autonomos Municipales</v>
      </c>
      <c r="W457" s="384"/>
      <c r="X457" s="242">
        <f>+VLOOKUP(A457,[3]Sheet1!$A$13:$D$744,4,FALSE)</f>
        <v>0</v>
      </c>
      <c r="Y457" s="242" t="e">
        <f>+VLOOKUP(X457,bd_lista!$A$3:$C$590,3,FALSE)</f>
        <v>#N/A</v>
      </c>
      <c r="Z457" s="292"/>
      <c r="AA457" s="293"/>
    </row>
    <row r="458" spans="1:27" customFormat="1" ht="15" hidden="1" customHeight="1">
      <c r="A458" s="32">
        <v>1111</v>
      </c>
      <c r="B458" s="388">
        <f>+A458</f>
        <v>1111</v>
      </c>
      <c r="C458" s="247" t="str">
        <f>+VLOOKUP(A458,bd_lista!$A$3:$C$590,3,FALSE)</f>
        <v>Gobierno Autónomo Municipal de Tomina</v>
      </c>
      <c r="D458" s="385" t="str">
        <f>+C458</f>
        <v>Gobierno Autónomo Municipal de Tomina</v>
      </c>
      <c r="E458" s="242" t="s">
        <v>1304</v>
      </c>
      <c r="F458" s="243">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3">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3">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3">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3">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3">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3">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3">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3">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3">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3">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3">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3">
        <f t="shared" ca="1" si="17"/>
        <v>0</v>
      </c>
      <c r="S458" s="249"/>
      <c r="T458" s="243">
        <f ca="1">+T459</f>
        <v>0</v>
      </c>
      <c r="U458" s="242">
        <f t="shared" si="18"/>
        <v>1</v>
      </c>
      <c r="V458" s="333" t="str">
        <f>+VLOOKUP(A458,bd_lista!$A$3:$E$590,5,FALSE)</f>
        <v>Gobiernos Autonomos Municipales</v>
      </c>
      <c r="W458" s="383" t="str">
        <f>+V458</f>
        <v>Gobiernos Autonomos Municipales</v>
      </c>
      <c r="X458" s="242">
        <f>+VLOOKUP(A458,[3]Sheet1!$A$13:$D$744,4,FALSE)</f>
        <v>0</v>
      </c>
      <c r="Y458" s="242" t="e">
        <f>+VLOOKUP(X458,bd_lista!$A$3:$C$590,3,FALSE)</f>
        <v>#N/A</v>
      </c>
      <c r="Z458" s="294">
        <f>+X458</f>
        <v>0</v>
      </c>
      <c r="AA458" s="295" t="e">
        <f>+Y458</f>
        <v>#N/A</v>
      </c>
    </row>
    <row r="459" spans="1:27" customFormat="1" ht="15" hidden="1" customHeight="1">
      <c r="A459" s="32">
        <v>1111</v>
      </c>
      <c r="B459" s="389"/>
      <c r="C459" s="247" t="str">
        <f>+VLOOKUP(A459,bd_lista!$A$3:$C$590,3,FALSE)</f>
        <v>Gobierno Autónomo Municipal de Tomina</v>
      </c>
      <c r="D459" s="386"/>
      <c r="E459" s="244" t="s">
        <v>1305</v>
      </c>
      <c r="F459" s="243">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3">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3">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3">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3">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3">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3">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3">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3">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3">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3">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3">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3">
        <f t="shared" ca="1" si="17"/>
        <v>0</v>
      </c>
      <c r="S459" s="249">
        <f ca="1">+R458+R459</f>
        <v>0</v>
      </c>
      <c r="T459" s="243">
        <f ca="1">+S459</f>
        <v>0</v>
      </c>
      <c r="U459" s="242">
        <f t="shared" si="18"/>
        <v>2</v>
      </c>
      <c r="V459" s="333" t="str">
        <f>+VLOOKUP(A459,bd_lista!$A$3:$E$590,5,FALSE)</f>
        <v>Gobiernos Autonomos Municipales</v>
      </c>
      <c r="W459" s="384"/>
      <c r="X459" s="242">
        <f>+VLOOKUP(A459,[3]Sheet1!$A$13:$D$744,4,FALSE)</f>
        <v>0</v>
      </c>
      <c r="Y459" s="242" t="e">
        <f>+VLOOKUP(X459,bd_lista!$A$3:$C$590,3,FALSE)</f>
        <v>#N/A</v>
      </c>
      <c r="Z459" s="292"/>
      <c r="AA459" s="293"/>
    </row>
    <row r="460" spans="1:27" customFormat="1" ht="15" hidden="1" customHeight="1">
      <c r="A460" s="32">
        <v>1112</v>
      </c>
      <c r="B460" s="388">
        <f>+A460</f>
        <v>1112</v>
      </c>
      <c r="C460" s="247" t="str">
        <f>+VLOOKUP(A460,bd_lista!$A$3:$C$590,3,FALSE)</f>
        <v>Gobierno Autónomo Municipal de Sopachuy</v>
      </c>
      <c r="D460" s="385" t="str">
        <f>+C460</f>
        <v>Gobierno Autónomo Municipal de Sopachuy</v>
      </c>
      <c r="E460" s="242" t="s">
        <v>1304</v>
      </c>
      <c r="F460" s="243">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3">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3">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3">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3">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3">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3">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3">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3">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3">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3">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3">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3">
        <f t="shared" ca="1" si="17"/>
        <v>0</v>
      </c>
      <c r="S460" s="249"/>
      <c r="T460" s="243">
        <f ca="1">+T461</f>
        <v>0</v>
      </c>
      <c r="U460" s="242">
        <f t="shared" si="18"/>
        <v>1</v>
      </c>
      <c r="V460" s="333" t="str">
        <f>+VLOOKUP(A460,bd_lista!$A$3:$E$590,5,FALSE)</f>
        <v>Gobiernos Autonomos Municipales</v>
      </c>
      <c r="W460" s="383" t="str">
        <f>+V460</f>
        <v>Gobiernos Autonomos Municipales</v>
      </c>
      <c r="X460" s="242">
        <f>+VLOOKUP(A460,[3]Sheet1!$A$13:$D$744,4,FALSE)</f>
        <v>0</v>
      </c>
      <c r="Y460" s="242" t="e">
        <f>+VLOOKUP(X460,bd_lista!$A$3:$C$590,3,FALSE)</f>
        <v>#N/A</v>
      </c>
      <c r="Z460" s="294">
        <f>+X460</f>
        <v>0</v>
      </c>
      <c r="AA460" s="295" t="e">
        <f>+Y460</f>
        <v>#N/A</v>
      </c>
    </row>
    <row r="461" spans="1:27" customFormat="1" ht="15" hidden="1" customHeight="1">
      <c r="A461" s="32">
        <v>1112</v>
      </c>
      <c r="B461" s="389"/>
      <c r="C461" s="247" t="str">
        <f>+VLOOKUP(A461,bd_lista!$A$3:$C$590,3,FALSE)</f>
        <v>Gobierno Autónomo Municipal de Sopachuy</v>
      </c>
      <c r="D461" s="386"/>
      <c r="E461" s="244" t="s">
        <v>1305</v>
      </c>
      <c r="F461" s="243">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3">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3">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3">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3">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3">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3">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3">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3">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3">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3">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3">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3">
        <f t="shared" ca="1" si="17"/>
        <v>0</v>
      </c>
      <c r="S461" s="249">
        <f ca="1">+R460+R461</f>
        <v>0</v>
      </c>
      <c r="T461" s="243">
        <f ca="1">+S461</f>
        <v>0</v>
      </c>
      <c r="U461" s="242">
        <f t="shared" si="18"/>
        <v>2</v>
      </c>
      <c r="V461" s="333" t="str">
        <f>+VLOOKUP(A461,bd_lista!$A$3:$E$590,5,FALSE)</f>
        <v>Gobiernos Autonomos Municipales</v>
      </c>
      <c r="W461" s="384"/>
      <c r="X461" s="242">
        <f>+VLOOKUP(A461,[3]Sheet1!$A$13:$D$744,4,FALSE)</f>
        <v>0</v>
      </c>
      <c r="Y461" s="242" t="e">
        <f>+VLOOKUP(X461,bd_lista!$A$3:$C$590,3,FALSE)</f>
        <v>#N/A</v>
      </c>
      <c r="Z461" s="292"/>
      <c r="AA461" s="293"/>
    </row>
    <row r="462" spans="1:27" customFormat="1" ht="15" hidden="1" customHeight="1">
      <c r="A462" s="32">
        <v>1113</v>
      </c>
      <c r="B462" s="388">
        <f>+A462</f>
        <v>1113</v>
      </c>
      <c r="C462" s="247" t="str">
        <f>+VLOOKUP(A462,bd_lista!$A$3:$C$590,3,FALSE)</f>
        <v>Gobierno Autónomo Municipal de Villa Alcalá</v>
      </c>
      <c r="D462" s="385" t="str">
        <f>+C462</f>
        <v>Gobierno Autónomo Municipal de Villa Alcalá</v>
      </c>
      <c r="E462" s="242" t="s">
        <v>1304</v>
      </c>
      <c r="F462" s="243">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3">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3">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3">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3">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3">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3">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3">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3">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3">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3">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3">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3">
        <f t="shared" ca="1" si="17"/>
        <v>0</v>
      </c>
      <c r="S462" s="249"/>
      <c r="T462" s="243">
        <f ca="1">+T463</f>
        <v>0</v>
      </c>
      <c r="U462" s="242">
        <f t="shared" si="18"/>
        <v>1</v>
      </c>
      <c r="V462" s="333" t="str">
        <f>+VLOOKUP(A462,bd_lista!$A$3:$E$590,5,FALSE)</f>
        <v>Gobiernos Autonomos Municipales</v>
      </c>
      <c r="W462" s="383" t="str">
        <f>+V462</f>
        <v>Gobiernos Autonomos Municipales</v>
      </c>
      <c r="X462" s="242">
        <f>+VLOOKUP(A462,[3]Sheet1!$A$13:$D$744,4,FALSE)</f>
        <v>0</v>
      </c>
      <c r="Y462" s="242" t="e">
        <f>+VLOOKUP(X462,bd_lista!$A$3:$C$590,3,FALSE)</f>
        <v>#N/A</v>
      </c>
      <c r="Z462" s="294">
        <f>+X462</f>
        <v>0</v>
      </c>
      <c r="AA462" s="295" t="e">
        <f>+Y462</f>
        <v>#N/A</v>
      </c>
    </row>
    <row r="463" spans="1:27" customFormat="1" ht="15" hidden="1" customHeight="1">
      <c r="A463" s="32">
        <v>1113</v>
      </c>
      <c r="B463" s="389"/>
      <c r="C463" s="247" t="str">
        <f>+VLOOKUP(A463,bd_lista!$A$3:$C$590,3,FALSE)</f>
        <v>Gobierno Autónomo Municipal de Villa Alcalá</v>
      </c>
      <c r="D463" s="386"/>
      <c r="E463" s="244" t="s">
        <v>1305</v>
      </c>
      <c r="F463" s="243">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3">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3">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3">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3">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3">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3">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3">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3">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3">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3">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3">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3">
        <f t="shared" ca="1" si="17"/>
        <v>0</v>
      </c>
      <c r="S463" s="249">
        <f ca="1">+R462+R463</f>
        <v>0</v>
      </c>
      <c r="T463" s="243">
        <f ca="1">+S463</f>
        <v>0</v>
      </c>
      <c r="U463" s="242">
        <f t="shared" si="18"/>
        <v>2</v>
      </c>
      <c r="V463" s="333" t="str">
        <f>+VLOOKUP(A463,bd_lista!$A$3:$E$590,5,FALSE)</f>
        <v>Gobiernos Autonomos Municipales</v>
      </c>
      <c r="W463" s="384"/>
      <c r="X463" s="242">
        <f>+VLOOKUP(A463,[3]Sheet1!$A$13:$D$744,4,FALSE)</f>
        <v>0</v>
      </c>
      <c r="Y463" s="242" t="e">
        <f>+VLOOKUP(X463,bd_lista!$A$3:$C$590,3,FALSE)</f>
        <v>#N/A</v>
      </c>
      <c r="Z463" s="292"/>
      <c r="AA463" s="293"/>
    </row>
    <row r="464" spans="1:27" customFormat="1" ht="15" hidden="1" customHeight="1">
      <c r="A464" s="32">
        <v>1114</v>
      </c>
      <c r="B464" s="388">
        <f>+A464</f>
        <v>1114</v>
      </c>
      <c r="C464" s="247" t="str">
        <f>+VLOOKUP(A464,bd_lista!$A$3:$C$590,3,FALSE)</f>
        <v>Gobierno Autónomo Municipal de El Villar</v>
      </c>
      <c r="D464" s="385" t="str">
        <f>+C464</f>
        <v>Gobierno Autónomo Municipal de El Villar</v>
      </c>
      <c r="E464" s="242" t="s">
        <v>1304</v>
      </c>
      <c r="F464" s="243">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3">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3">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3">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3">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3">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3">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3">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3">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3">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3">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3">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3">
        <f t="shared" ca="1" si="17"/>
        <v>0</v>
      </c>
      <c r="S464" s="249"/>
      <c r="T464" s="243">
        <f ca="1">+T465</f>
        <v>0</v>
      </c>
      <c r="U464" s="242">
        <f t="shared" si="18"/>
        <v>1</v>
      </c>
      <c r="V464" s="333" t="str">
        <f>+VLOOKUP(A464,bd_lista!$A$3:$E$590,5,FALSE)</f>
        <v>Gobiernos Autonomos Municipales</v>
      </c>
      <c r="W464" s="383" t="str">
        <f>+V464</f>
        <v>Gobiernos Autonomos Municipales</v>
      </c>
      <c r="X464" s="242">
        <f>+VLOOKUP(A464,[3]Sheet1!$A$13:$D$744,4,FALSE)</f>
        <v>0</v>
      </c>
      <c r="Y464" s="242" t="e">
        <f>+VLOOKUP(X464,bd_lista!$A$3:$C$590,3,FALSE)</f>
        <v>#N/A</v>
      </c>
      <c r="Z464" s="294">
        <f>+X464</f>
        <v>0</v>
      </c>
      <c r="AA464" s="295" t="e">
        <f>+Y464</f>
        <v>#N/A</v>
      </c>
    </row>
    <row r="465" spans="1:27" customFormat="1" ht="15" hidden="1" customHeight="1">
      <c r="A465" s="32">
        <v>1114</v>
      </c>
      <c r="B465" s="389"/>
      <c r="C465" s="247" t="str">
        <f>+VLOOKUP(A465,bd_lista!$A$3:$C$590,3,FALSE)</f>
        <v>Gobierno Autónomo Municipal de El Villar</v>
      </c>
      <c r="D465" s="386"/>
      <c r="E465" s="244" t="s">
        <v>1305</v>
      </c>
      <c r="F465" s="243">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3">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3">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3">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3">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3">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3">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3">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3">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3">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3">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3">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3">
        <f t="shared" ca="1" si="17"/>
        <v>0</v>
      </c>
      <c r="S465" s="249">
        <f ca="1">+R464+R465</f>
        <v>0</v>
      </c>
      <c r="T465" s="243">
        <f ca="1">+S465</f>
        <v>0</v>
      </c>
      <c r="U465" s="242">
        <f t="shared" si="18"/>
        <v>2</v>
      </c>
      <c r="V465" s="333" t="str">
        <f>+VLOOKUP(A465,bd_lista!$A$3:$E$590,5,FALSE)</f>
        <v>Gobiernos Autonomos Municipales</v>
      </c>
      <c r="W465" s="384"/>
      <c r="X465" s="242">
        <f>+VLOOKUP(A465,[3]Sheet1!$A$13:$D$744,4,FALSE)</f>
        <v>0</v>
      </c>
      <c r="Y465" s="242" t="e">
        <f>+VLOOKUP(X465,bd_lista!$A$3:$C$590,3,FALSE)</f>
        <v>#N/A</v>
      </c>
      <c r="Z465" s="292"/>
      <c r="AA465" s="293"/>
    </row>
    <row r="466" spans="1:27" customFormat="1" ht="15" hidden="1" customHeight="1">
      <c r="A466" s="32">
        <v>1115</v>
      </c>
      <c r="B466" s="388">
        <f>+A466</f>
        <v>1115</v>
      </c>
      <c r="C466" s="247" t="str">
        <f>+VLOOKUP(A466,bd_lista!$A$3:$C$590,3,FALSE)</f>
        <v>Gobierno Autónomo Municipal de Monteagudo</v>
      </c>
      <c r="D466" s="385" t="str">
        <f>+C466</f>
        <v>Gobierno Autónomo Municipal de Monteagudo</v>
      </c>
      <c r="E466" s="242" t="s">
        <v>1304</v>
      </c>
      <c r="F466" s="243">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3">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3">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3">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3">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3">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3">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3">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3">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3">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3">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3">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3">
        <f t="shared" ca="1" si="17"/>
        <v>0</v>
      </c>
      <c r="S466" s="249"/>
      <c r="T466" s="243">
        <f ca="1">+T467</f>
        <v>0</v>
      </c>
      <c r="U466" s="242">
        <f t="shared" si="18"/>
        <v>1</v>
      </c>
      <c r="V466" s="333" t="str">
        <f>+VLOOKUP(A466,bd_lista!$A$3:$E$590,5,FALSE)</f>
        <v>Gobiernos Autonomos Municipales</v>
      </c>
      <c r="W466" s="383" t="str">
        <f>+V466</f>
        <v>Gobiernos Autonomos Municipales</v>
      </c>
      <c r="X466" s="242">
        <f>+VLOOKUP(A466,[3]Sheet1!$A$13:$D$744,4,FALSE)</f>
        <v>0</v>
      </c>
      <c r="Y466" s="242" t="e">
        <f>+VLOOKUP(X466,bd_lista!$A$3:$C$590,3,FALSE)</f>
        <v>#N/A</v>
      </c>
      <c r="Z466" s="294">
        <f>+X466</f>
        <v>0</v>
      </c>
      <c r="AA466" s="295" t="e">
        <f>+Y466</f>
        <v>#N/A</v>
      </c>
    </row>
    <row r="467" spans="1:27" customFormat="1" ht="15" hidden="1" customHeight="1">
      <c r="A467" s="32">
        <v>1115</v>
      </c>
      <c r="B467" s="389"/>
      <c r="C467" s="247" t="str">
        <f>+VLOOKUP(A467,bd_lista!$A$3:$C$590,3,FALSE)</f>
        <v>Gobierno Autónomo Municipal de Monteagudo</v>
      </c>
      <c r="D467" s="386"/>
      <c r="E467" s="244" t="s">
        <v>1305</v>
      </c>
      <c r="F467" s="243">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3">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3">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3">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3">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3">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3">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3">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3">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3">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3">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3">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3">
        <f t="shared" ca="1" si="17"/>
        <v>0</v>
      </c>
      <c r="S467" s="249">
        <f ca="1">+R466+R467</f>
        <v>0</v>
      </c>
      <c r="T467" s="243">
        <f ca="1">+S467</f>
        <v>0</v>
      </c>
      <c r="U467" s="242">
        <f t="shared" si="18"/>
        <v>2</v>
      </c>
      <c r="V467" s="333" t="str">
        <f>+VLOOKUP(A467,bd_lista!$A$3:$E$590,5,FALSE)</f>
        <v>Gobiernos Autonomos Municipales</v>
      </c>
      <c r="W467" s="384"/>
      <c r="X467" s="242">
        <f>+VLOOKUP(A467,[3]Sheet1!$A$13:$D$744,4,FALSE)</f>
        <v>0</v>
      </c>
      <c r="Y467" s="242" t="e">
        <f>+VLOOKUP(X467,bd_lista!$A$3:$C$590,3,FALSE)</f>
        <v>#N/A</v>
      </c>
      <c r="Z467" s="292"/>
      <c r="AA467" s="293"/>
    </row>
    <row r="468" spans="1:27" customFormat="1" ht="15" hidden="1" customHeight="1">
      <c r="A468" s="32">
        <v>1116</v>
      </c>
      <c r="B468" s="388">
        <f>+A468</f>
        <v>1116</v>
      </c>
      <c r="C468" s="247" t="str">
        <f>+VLOOKUP(A468,bd_lista!$A$3:$C$590,3,FALSE)</f>
        <v>Gobierno Autónomo Municipal de San Pablo de Huacareta</v>
      </c>
      <c r="D468" s="385" t="str">
        <f>+C468</f>
        <v>Gobierno Autónomo Municipal de San Pablo de Huacareta</v>
      </c>
      <c r="E468" s="242" t="s">
        <v>1304</v>
      </c>
      <c r="F468" s="243">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3">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3">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3">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3">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3">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3">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3">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3">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3">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3">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3">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3">
        <f t="shared" ca="1" si="17"/>
        <v>0</v>
      </c>
      <c r="S468" s="249"/>
      <c r="T468" s="243">
        <f ca="1">+T469</f>
        <v>0</v>
      </c>
      <c r="U468" s="242">
        <f t="shared" si="18"/>
        <v>1</v>
      </c>
      <c r="V468" s="333" t="str">
        <f>+VLOOKUP(A468,bd_lista!$A$3:$E$590,5,FALSE)</f>
        <v>Gobiernos Autonomos Municipales</v>
      </c>
      <c r="W468" s="383" t="str">
        <f>+V468</f>
        <v>Gobiernos Autonomos Municipales</v>
      </c>
      <c r="X468" s="242">
        <f>+VLOOKUP(A468,[3]Sheet1!$A$13:$D$744,4,FALSE)</f>
        <v>0</v>
      </c>
      <c r="Y468" s="242" t="e">
        <f>+VLOOKUP(X468,bd_lista!$A$3:$C$590,3,FALSE)</f>
        <v>#N/A</v>
      </c>
      <c r="Z468" s="294">
        <f>+X468</f>
        <v>0</v>
      </c>
      <c r="AA468" s="295" t="e">
        <f>+Y468</f>
        <v>#N/A</v>
      </c>
    </row>
    <row r="469" spans="1:27" customFormat="1" ht="15" hidden="1" customHeight="1">
      <c r="A469" s="32">
        <v>1116</v>
      </c>
      <c r="B469" s="389"/>
      <c r="C469" s="247" t="str">
        <f>+VLOOKUP(A469,bd_lista!$A$3:$C$590,3,FALSE)</f>
        <v>Gobierno Autónomo Municipal de San Pablo de Huacareta</v>
      </c>
      <c r="D469" s="386"/>
      <c r="E469" s="244" t="s">
        <v>1305</v>
      </c>
      <c r="F469" s="243">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3">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3">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3">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3">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3">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3">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3">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3">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3">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3">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3">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3">
        <f t="shared" ca="1" si="17"/>
        <v>0</v>
      </c>
      <c r="S469" s="249">
        <f ca="1">+R468+R469</f>
        <v>0</v>
      </c>
      <c r="T469" s="243">
        <f ca="1">+S469</f>
        <v>0</v>
      </c>
      <c r="U469" s="242">
        <f t="shared" si="18"/>
        <v>2</v>
      </c>
      <c r="V469" s="333" t="str">
        <f>+VLOOKUP(A469,bd_lista!$A$3:$E$590,5,FALSE)</f>
        <v>Gobiernos Autonomos Municipales</v>
      </c>
      <c r="W469" s="384"/>
      <c r="X469" s="242">
        <f>+VLOOKUP(A469,[3]Sheet1!$A$13:$D$744,4,FALSE)</f>
        <v>0</v>
      </c>
      <c r="Y469" s="242" t="e">
        <f>+VLOOKUP(X469,bd_lista!$A$3:$C$590,3,FALSE)</f>
        <v>#N/A</v>
      </c>
      <c r="Z469" s="292"/>
      <c r="AA469" s="293"/>
    </row>
    <row r="470" spans="1:27" customFormat="1" ht="15" hidden="1" customHeight="1">
      <c r="A470" s="32">
        <v>1117</v>
      </c>
      <c r="B470" s="388">
        <f>+A470</f>
        <v>1117</v>
      </c>
      <c r="C470" s="247" t="str">
        <f>+VLOOKUP(A470,bd_lista!$A$3:$C$590,3,FALSE)</f>
        <v>Gobierno Autónomo Municipal de Tarabuco</v>
      </c>
      <c r="D470" s="385" t="str">
        <f>+C470</f>
        <v>Gobierno Autónomo Municipal de Tarabuco</v>
      </c>
      <c r="E470" s="242" t="s">
        <v>1304</v>
      </c>
      <c r="F470" s="243">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3">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3">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3">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3">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3">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3">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3">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3">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3">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3">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3">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3">
        <f t="shared" ca="1" si="17"/>
        <v>0</v>
      </c>
      <c r="S470" s="249"/>
      <c r="T470" s="243">
        <f ca="1">+T471</f>
        <v>0</v>
      </c>
      <c r="U470" s="242">
        <f t="shared" si="18"/>
        <v>1</v>
      </c>
      <c r="V470" s="333" t="str">
        <f>+VLOOKUP(A470,bd_lista!$A$3:$E$590,5,FALSE)</f>
        <v>Gobiernos Autonomos Municipales</v>
      </c>
      <c r="W470" s="383" t="str">
        <f>+V470</f>
        <v>Gobiernos Autonomos Municipales</v>
      </c>
      <c r="X470" s="242">
        <f>+VLOOKUP(A470,[3]Sheet1!$A$13:$D$744,4,FALSE)</f>
        <v>0</v>
      </c>
      <c r="Y470" s="242" t="e">
        <f>+VLOOKUP(X470,bd_lista!$A$3:$C$590,3,FALSE)</f>
        <v>#N/A</v>
      </c>
      <c r="Z470" s="294">
        <f>+X470</f>
        <v>0</v>
      </c>
      <c r="AA470" s="295" t="e">
        <f>+Y470</f>
        <v>#N/A</v>
      </c>
    </row>
    <row r="471" spans="1:27" customFormat="1" ht="15" hidden="1" customHeight="1">
      <c r="A471" s="32">
        <v>1117</v>
      </c>
      <c r="B471" s="389"/>
      <c r="C471" s="247" t="str">
        <f>+VLOOKUP(A471,bd_lista!$A$3:$C$590,3,FALSE)</f>
        <v>Gobierno Autónomo Municipal de Tarabuco</v>
      </c>
      <c r="D471" s="386"/>
      <c r="E471" s="244" t="s">
        <v>1305</v>
      </c>
      <c r="F471" s="243">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3">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3">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3">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3">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3">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3">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3">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3">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3">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3">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3">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3">
        <f t="shared" ca="1" si="17"/>
        <v>0</v>
      </c>
      <c r="S471" s="249">
        <f ca="1">+R470+R471</f>
        <v>0</v>
      </c>
      <c r="T471" s="243">
        <f ca="1">+S471</f>
        <v>0</v>
      </c>
      <c r="U471" s="242">
        <f t="shared" si="18"/>
        <v>2</v>
      </c>
      <c r="V471" s="333" t="str">
        <f>+VLOOKUP(A471,bd_lista!$A$3:$E$590,5,FALSE)</f>
        <v>Gobiernos Autonomos Municipales</v>
      </c>
      <c r="W471" s="384"/>
      <c r="X471" s="242">
        <f>+VLOOKUP(A471,[3]Sheet1!$A$13:$D$744,4,FALSE)</f>
        <v>0</v>
      </c>
      <c r="Y471" s="242" t="e">
        <f>+VLOOKUP(X471,bd_lista!$A$3:$C$590,3,FALSE)</f>
        <v>#N/A</v>
      </c>
      <c r="Z471" s="292"/>
      <c r="AA471" s="293"/>
    </row>
    <row r="472" spans="1:27" customFormat="1" ht="15" hidden="1" customHeight="1">
      <c r="A472" s="32">
        <v>1118</v>
      </c>
      <c r="B472" s="388">
        <f>+A472</f>
        <v>1118</v>
      </c>
      <c r="C472" s="247" t="str">
        <f>+VLOOKUP(A472,bd_lista!$A$3:$C$590,3,FALSE)</f>
        <v>Gobierno Autónomo Municipal de Yamparáez</v>
      </c>
      <c r="D472" s="385" t="str">
        <f>+C472</f>
        <v>Gobierno Autónomo Municipal de Yamparáez</v>
      </c>
      <c r="E472" s="242" t="s">
        <v>1304</v>
      </c>
      <c r="F472" s="243">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3">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3">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3">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3">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3">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3">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3">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3">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3">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3">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3">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3">
        <f t="shared" ca="1" si="17"/>
        <v>0</v>
      </c>
      <c r="S472" s="249"/>
      <c r="T472" s="243">
        <f ca="1">+T473</f>
        <v>0</v>
      </c>
      <c r="U472" s="242">
        <f t="shared" si="18"/>
        <v>1</v>
      </c>
      <c r="V472" s="333" t="str">
        <f>+VLOOKUP(A472,bd_lista!$A$3:$E$590,5,FALSE)</f>
        <v>Gobiernos Autonomos Municipales</v>
      </c>
      <c r="W472" s="383" t="str">
        <f>+V472</f>
        <v>Gobiernos Autonomos Municipales</v>
      </c>
      <c r="X472" s="242">
        <f>+VLOOKUP(A472,[3]Sheet1!$A$13:$D$744,4,FALSE)</f>
        <v>0</v>
      </c>
      <c r="Y472" s="242" t="e">
        <f>+VLOOKUP(X472,bd_lista!$A$3:$C$590,3,FALSE)</f>
        <v>#N/A</v>
      </c>
      <c r="Z472" s="294">
        <f>+X472</f>
        <v>0</v>
      </c>
      <c r="AA472" s="295" t="e">
        <f>+Y472</f>
        <v>#N/A</v>
      </c>
    </row>
    <row r="473" spans="1:27" customFormat="1" ht="15" hidden="1" customHeight="1">
      <c r="A473" s="32">
        <v>1118</v>
      </c>
      <c r="B473" s="389"/>
      <c r="C473" s="247" t="str">
        <f>+VLOOKUP(A473,bd_lista!$A$3:$C$590,3,FALSE)</f>
        <v>Gobierno Autónomo Municipal de Yamparáez</v>
      </c>
      <c r="D473" s="386"/>
      <c r="E473" s="244" t="s">
        <v>1305</v>
      </c>
      <c r="F473" s="243">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3">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3">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3">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3">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3">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3">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3">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3">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3">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3">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3">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3">
        <f t="shared" ca="1" si="17"/>
        <v>0</v>
      </c>
      <c r="S473" s="249">
        <f ca="1">+R472+R473</f>
        <v>0</v>
      </c>
      <c r="T473" s="243">
        <f ca="1">+S473</f>
        <v>0</v>
      </c>
      <c r="U473" s="242">
        <f t="shared" si="18"/>
        <v>2</v>
      </c>
      <c r="V473" s="333" t="str">
        <f>+VLOOKUP(A473,bd_lista!$A$3:$E$590,5,FALSE)</f>
        <v>Gobiernos Autonomos Municipales</v>
      </c>
      <c r="W473" s="384"/>
      <c r="X473" s="242">
        <f>+VLOOKUP(A473,[3]Sheet1!$A$13:$D$744,4,FALSE)</f>
        <v>0</v>
      </c>
      <c r="Y473" s="242" t="e">
        <f>+VLOOKUP(X473,bd_lista!$A$3:$C$590,3,FALSE)</f>
        <v>#N/A</v>
      </c>
      <c r="Z473" s="292"/>
      <c r="AA473" s="293"/>
    </row>
    <row r="474" spans="1:27" customFormat="1" ht="27" hidden="1" customHeight="1">
      <c r="A474" s="32">
        <v>1119</v>
      </c>
      <c r="B474" s="388">
        <f>+A474</f>
        <v>1119</v>
      </c>
      <c r="C474" s="247" t="str">
        <f>+VLOOKUP(A474,bd_lista!$A$3:$C$590,3,FALSE)</f>
        <v>Gobierno Autónomo Municipal de Camargo</v>
      </c>
      <c r="D474" s="385" t="str">
        <f>+C474</f>
        <v>Gobierno Autónomo Municipal de Camargo</v>
      </c>
      <c r="E474" s="242" t="s">
        <v>1304</v>
      </c>
      <c r="F474" s="243">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3">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3">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3">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3">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3">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3">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3">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3">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3">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3">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3">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3">
        <f t="shared" ca="1" si="17"/>
        <v>0</v>
      </c>
      <c r="S474" s="249"/>
      <c r="T474" s="243">
        <f ca="1">+T475</f>
        <v>0</v>
      </c>
      <c r="U474" s="242">
        <f t="shared" si="18"/>
        <v>1</v>
      </c>
      <c r="V474" s="333" t="str">
        <f>+VLOOKUP(A474,bd_lista!$A$3:$E$590,5,FALSE)</f>
        <v>Gobiernos Autonomos Municipales</v>
      </c>
      <c r="W474" s="383" t="str">
        <f>+V474</f>
        <v>Gobiernos Autonomos Municipales</v>
      </c>
      <c r="X474" s="242">
        <f>+VLOOKUP(A474,[3]Sheet1!$A$13:$D$744,4,FALSE)</f>
        <v>0</v>
      </c>
      <c r="Y474" s="242" t="e">
        <f>+VLOOKUP(X474,bd_lista!$A$3:$C$590,3,FALSE)</f>
        <v>#N/A</v>
      </c>
      <c r="Z474" s="294">
        <f>+X474</f>
        <v>0</v>
      </c>
      <c r="AA474" s="295" t="e">
        <f>+Y474</f>
        <v>#N/A</v>
      </c>
    </row>
    <row r="475" spans="1:27" customFormat="1" ht="27" hidden="1" customHeight="1">
      <c r="A475" s="32">
        <v>1119</v>
      </c>
      <c r="B475" s="389"/>
      <c r="C475" s="247" t="str">
        <f>+VLOOKUP(A475,bd_lista!$A$3:$C$590,3,FALSE)</f>
        <v>Gobierno Autónomo Municipal de Camargo</v>
      </c>
      <c r="D475" s="386"/>
      <c r="E475" s="244" t="s">
        <v>1305</v>
      </c>
      <c r="F475" s="243">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3">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3">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3">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3">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3">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3">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3">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3">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3">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3">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3">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3">
        <f t="shared" ca="1" si="17"/>
        <v>0</v>
      </c>
      <c r="S475" s="249">
        <f ca="1">+R474+R475</f>
        <v>0</v>
      </c>
      <c r="T475" s="243">
        <f ca="1">+S475</f>
        <v>0</v>
      </c>
      <c r="U475" s="242">
        <f t="shared" si="18"/>
        <v>2</v>
      </c>
      <c r="V475" s="333" t="str">
        <f>+VLOOKUP(A475,bd_lista!$A$3:$E$590,5,FALSE)</f>
        <v>Gobiernos Autonomos Municipales</v>
      </c>
      <c r="W475" s="384"/>
      <c r="X475" s="242">
        <f>+VLOOKUP(A475,[3]Sheet1!$A$13:$D$744,4,FALSE)</f>
        <v>0</v>
      </c>
      <c r="Y475" s="242" t="e">
        <f>+VLOOKUP(X475,bd_lista!$A$3:$C$590,3,FALSE)</f>
        <v>#N/A</v>
      </c>
      <c r="Z475" s="292"/>
      <c r="AA475" s="293"/>
    </row>
    <row r="476" spans="1:27" customFormat="1" ht="15" hidden="1" customHeight="1">
      <c r="A476" s="32">
        <v>1120</v>
      </c>
      <c r="B476" s="388">
        <f>+A476</f>
        <v>1120</v>
      </c>
      <c r="C476" s="247" t="str">
        <f>+VLOOKUP(A476,bd_lista!$A$3:$C$590,3,FALSE)</f>
        <v>Gobierno Autónomo Municipal de San Lucas</v>
      </c>
      <c r="D476" s="385" t="str">
        <f>+C476</f>
        <v>Gobierno Autónomo Municipal de San Lucas</v>
      </c>
      <c r="E476" s="242" t="s">
        <v>1304</v>
      </c>
      <c r="F476" s="243">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3">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3">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3">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3">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3">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3">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3">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3">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3">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3">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3">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3">
        <f t="shared" ca="1" si="17"/>
        <v>0</v>
      </c>
      <c r="S476" s="249"/>
      <c r="T476" s="243">
        <f ca="1">+T477</f>
        <v>0</v>
      </c>
      <c r="U476" s="242">
        <f t="shared" si="18"/>
        <v>1</v>
      </c>
      <c r="V476" s="333" t="str">
        <f>+VLOOKUP(A476,bd_lista!$A$3:$E$590,5,FALSE)</f>
        <v>Gobiernos Autonomos Municipales</v>
      </c>
      <c r="W476" s="383" t="str">
        <f>+V476</f>
        <v>Gobiernos Autonomos Municipales</v>
      </c>
      <c r="X476" s="242">
        <f>+VLOOKUP(A476,[3]Sheet1!$A$13:$D$744,4,FALSE)</f>
        <v>0</v>
      </c>
      <c r="Y476" s="242" t="e">
        <f>+VLOOKUP(X476,bd_lista!$A$3:$C$590,3,FALSE)</f>
        <v>#N/A</v>
      </c>
      <c r="Z476" s="294">
        <f>+X476</f>
        <v>0</v>
      </c>
      <c r="AA476" s="295" t="e">
        <f>+Y476</f>
        <v>#N/A</v>
      </c>
    </row>
    <row r="477" spans="1:27" customFormat="1" ht="15" hidden="1" customHeight="1">
      <c r="A477" s="32">
        <v>1120</v>
      </c>
      <c r="B477" s="389"/>
      <c r="C477" s="247" t="str">
        <f>+VLOOKUP(A477,bd_lista!$A$3:$C$590,3,FALSE)</f>
        <v>Gobierno Autónomo Municipal de San Lucas</v>
      </c>
      <c r="D477" s="386"/>
      <c r="E477" s="244" t="s">
        <v>1305</v>
      </c>
      <c r="F477" s="243">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3">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3">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3">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3">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3">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3">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3">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3">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3">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3">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3">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3">
        <f t="shared" ca="1" si="17"/>
        <v>0</v>
      </c>
      <c r="S477" s="249">
        <f ca="1">+R476+R477</f>
        <v>0</v>
      </c>
      <c r="T477" s="243">
        <f ca="1">+S477</f>
        <v>0</v>
      </c>
      <c r="U477" s="242">
        <f t="shared" si="18"/>
        <v>2</v>
      </c>
      <c r="V477" s="333" t="str">
        <f>+VLOOKUP(A477,bd_lista!$A$3:$E$590,5,FALSE)</f>
        <v>Gobiernos Autonomos Municipales</v>
      </c>
      <c r="W477" s="384"/>
      <c r="X477" s="242">
        <f>+VLOOKUP(A477,[3]Sheet1!$A$13:$D$744,4,FALSE)</f>
        <v>0</v>
      </c>
      <c r="Y477" s="242" t="e">
        <f>+VLOOKUP(X477,bd_lista!$A$3:$C$590,3,FALSE)</f>
        <v>#N/A</v>
      </c>
      <c r="Z477" s="292"/>
      <c r="AA477" s="293"/>
    </row>
    <row r="478" spans="1:27" customFormat="1" ht="15" hidden="1" customHeight="1">
      <c r="A478" s="32">
        <v>1121</v>
      </c>
      <c r="B478" s="388">
        <f>+A478</f>
        <v>1121</v>
      </c>
      <c r="C478" s="247" t="str">
        <f>+VLOOKUP(A478,bd_lista!$A$3:$C$590,3,FALSE)</f>
        <v>Gobierno Autónomo Municipal de Incahuasi</v>
      </c>
      <c r="D478" s="385" t="str">
        <f>+C478</f>
        <v>Gobierno Autónomo Municipal de Incahuasi</v>
      </c>
      <c r="E478" s="242" t="s">
        <v>1304</v>
      </c>
      <c r="F478" s="243">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3">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3">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3">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3">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3">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3">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3">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3">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3">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3">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3">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3">
        <f t="shared" ca="1" si="17"/>
        <v>0</v>
      </c>
      <c r="S478" s="249"/>
      <c r="T478" s="243">
        <f ca="1">+T479</f>
        <v>0</v>
      </c>
      <c r="U478" s="242">
        <f t="shared" si="18"/>
        <v>1</v>
      </c>
      <c r="V478" s="333" t="str">
        <f>+VLOOKUP(A478,bd_lista!$A$3:$E$590,5,FALSE)</f>
        <v>Gobiernos Autonomos Municipales</v>
      </c>
      <c r="W478" s="383" t="str">
        <f>+V478</f>
        <v>Gobiernos Autonomos Municipales</v>
      </c>
      <c r="X478" s="242">
        <f>+VLOOKUP(A478,[3]Sheet1!$A$13:$D$744,4,FALSE)</f>
        <v>0</v>
      </c>
      <c r="Y478" s="242" t="e">
        <f>+VLOOKUP(X478,bd_lista!$A$3:$C$590,3,FALSE)</f>
        <v>#N/A</v>
      </c>
      <c r="Z478" s="294">
        <f>+X478</f>
        <v>0</v>
      </c>
      <c r="AA478" s="295" t="e">
        <f>+Y478</f>
        <v>#N/A</v>
      </c>
    </row>
    <row r="479" spans="1:27" customFormat="1" ht="15" hidden="1" customHeight="1">
      <c r="A479" s="32">
        <v>1121</v>
      </c>
      <c r="B479" s="389"/>
      <c r="C479" s="247" t="str">
        <f>+VLOOKUP(A479,bd_lista!$A$3:$C$590,3,FALSE)</f>
        <v>Gobierno Autónomo Municipal de Incahuasi</v>
      </c>
      <c r="D479" s="386"/>
      <c r="E479" s="244" t="s">
        <v>1305</v>
      </c>
      <c r="F479" s="243">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3">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3">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3">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3">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3">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3">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3">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3">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3">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3">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3">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3">
        <f t="shared" ca="1" si="17"/>
        <v>0</v>
      </c>
      <c r="S479" s="249">
        <f ca="1">+R478+R479</f>
        <v>0</v>
      </c>
      <c r="T479" s="243">
        <f ca="1">+S479</f>
        <v>0</v>
      </c>
      <c r="U479" s="242">
        <f t="shared" si="18"/>
        <v>2</v>
      </c>
      <c r="V479" s="333" t="str">
        <f>+VLOOKUP(A479,bd_lista!$A$3:$E$590,5,FALSE)</f>
        <v>Gobiernos Autonomos Municipales</v>
      </c>
      <c r="W479" s="384"/>
      <c r="X479" s="242">
        <f>+VLOOKUP(A479,[3]Sheet1!$A$13:$D$744,4,FALSE)</f>
        <v>0</v>
      </c>
      <c r="Y479" s="242" t="e">
        <f>+VLOOKUP(X479,bd_lista!$A$3:$C$590,3,FALSE)</f>
        <v>#N/A</v>
      </c>
      <c r="Z479" s="292"/>
      <c r="AA479" s="293"/>
    </row>
    <row r="480" spans="1:27" customFormat="1" ht="15" hidden="1" customHeight="1">
      <c r="A480" s="32">
        <v>1122</v>
      </c>
      <c r="B480" s="388">
        <f>+A480</f>
        <v>1122</v>
      </c>
      <c r="C480" s="247" t="str">
        <f>+VLOOKUP(A480,bd_lista!$A$3:$C$590,3,FALSE)</f>
        <v>Gobierno Autónomo Municipal de Villa Serrano</v>
      </c>
      <c r="D480" s="385" t="str">
        <f>+C480</f>
        <v>Gobierno Autónomo Municipal de Villa Serrano</v>
      </c>
      <c r="E480" s="242" t="s">
        <v>1304</v>
      </c>
      <c r="F480" s="243">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3">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3">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3">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3">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3">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3">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3">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3">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3">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3">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3">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3">
        <f t="shared" ca="1" si="17"/>
        <v>0</v>
      </c>
      <c r="S480" s="249"/>
      <c r="T480" s="243">
        <f ca="1">+T481</f>
        <v>0</v>
      </c>
      <c r="U480" s="242">
        <f t="shared" si="18"/>
        <v>1</v>
      </c>
      <c r="V480" s="333" t="str">
        <f>+VLOOKUP(A480,bd_lista!$A$3:$E$590,5,FALSE)</f>
        <v>Gobiernos Autonomos Municipales</v>
      </c>
      <c r="W480" s="383" t="str">
        <f>+V480</f>
        <v>Gobiernos Autonomos Municipales</v>
      </c>
      <c r="X480" s="242">
        <f>+VLOOKUP(A480,[3]Sheet1!$A$13:$D$744,4,FALSE)</f>
        <v>0</v>
      </c>
      <c r="Y480" s="242" t="e">
        <f>+VLOOKUP(X480,bd_lista!$A$3:$C$590,3,FALSE)</f>
        <v>#N/A</v>
      </c>
      <c r="Z480" s="294">
        <f>+X480</f>
        <v>0</v>
      </c>
      <c r="AA480" s="295" t="e">
        <f>+Y480</f>
        <v>#N/A</v>
      </c>
    </row>
    <row r="481" spans="1:27" customFormat="1" ht="15" hidden="1" customHeight="1">
      <c r="A481" s="32">
        <v>1122</v>
      </c>
      <c r="B481" s="389"/>
      <c r="C481" s="247" t="str">
        <f>+VLOOKUP(A481,bd_lista!$A$3:$C$590,3,FALSE)</f>
        <v>Gobierno Autónomo Municipal de Villa Serrano</v>
      </c>
      <c r="D481" s="386"/>
      <c r="E481" s="244" t="s">
        <v>1305</v>
      </c>
      <c r="F481" s="243">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3">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3">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3">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3">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3">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3">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3">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3">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3">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3">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3">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3">
        <f t="shared" ca="1" si="17"/>
        <v>0</v>
      </c>
      <c r="S481" s="249">
        <f ca="1">+R480+R481</f>
        <v>0</v>
      </c>
      <c r="T481" s="243">
        <f ca="1">+S481</f>
        <v>0</v>
      </c>
      <c r="U481" s="242">
        <f t="shared" si="18"/>
        <v>2</v>
      </c>
      <c r="V481" s="333" t="str">
        <f>+VLOOKUP(A481,bd_lista!$A$3:$E$590,5,FALSE)</f>
        <v>Gobiernos Autonomos Municipales</v>
      </c>
      <c r="W481" s="384"/>
      <c r="X481" s="242">
        <f>+VLOOKUP(A481,[3]Sheet1!$A$13:$D$744,4,FALSE)</f>
        <v>0</v>
      </c>
      <c r="Y481" s="242" t="e">
        <f>+VLOOKUP(X481,bd_lista!$A$3:$C$590,3,FALSE)</f>
        <v>#N/A</v>
      </c>
      <c r="Z481" s="292"/>
      <c r="AA481" s="293"/>
    </row>
    <row r="482" spans="1:27" customFormat="1" ht="15" hidden="1" customHeight="1">
      <c r="A482" s="32">
        <v>1123</v>
      </c>
      <c r="B482" s="388">
        <f>+A482</f>
        <v>1123</v>
      </c>
      <c r="C482" s="247" t="str">
        <f>+VLOOKUP(A482,bd_lista!$A$3:$C$590,3,FALSE)</f>
        <v>Gobierno Autónomo Municipal de Camataqui (Villa Abecia)</v>
      </c>
      <c r="D482" s="385" t="str">
        <f>+C482</f>
        <v>Gobierno Autónomo Municipal de Camataqui (Villa Abecia)</v>
      </c>
      <c r="E482" s="242" t="s">
        <v>1304</v>
      </c>
      <c r="F482" s="243">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3">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3">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3">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3">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3">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3">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3">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3">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3">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3">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3">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3">
        <f t="shared" ca="1" si="17"/>
        <v>0</v>
      </c>
      <c r="S482" s="249"/>
      <c r="T482" s="243">
        <f ca="1">+T483</f>
        <v>0</v>
      </c>
      <c r="U482" s="242">
        <f t="shared" si="18"/>
        <v>1</v>
      </c>
      <c r="V482" s="333" t="str">
        <f>+VLOOKUP(A482,bd_lista!$A$3:$E$590,5,FALSE)</f>
        <v>Gobiernos Autonomos Municipales</v>
      </c>
      <c r="W482" s="383" t="str">
        <f>+V482</f>
        <v>Gobiernos Autonomos Municipales</v>
      </c>
      <c r="X482" s="242">
        <f>+VLOOKUP(A482,[3]Sheet1!$A$13:$D$744,4,FALSE)</f>
        <v>0</v>
      </c>
      <c r="Y482" s="242" t="e">
        <f>+VLOOKUP(X482,bd_lista!$A$3:$C$590,3,FALSE)</f>
        <v>#N/A</v>
      </c>
      <c r="Z482" s="294">
        <f>+X482</f>
        <v>0</v>
      </c>
      <c r="AA482" s="295" t="e">
        <f>+Y482</f>
        <v>#N/A</v>
      </c>
    </row>
    <row r="483" spans="1:27" customFormat="1" ht="15" hidden="1" customHeight="1">
      <c r="A483" s="32">
        <v>1123</v>
      </c>
      <c r="B483" s="389"/>
      <c r="C483" s="247" t="str">
        <f>+VLOOKUP(A483,bd_lista!$A$3:$C$590,3,FALSE)</f>
        <v>Gobierno Autónomo Municipal de Camataqui (Villa Abecia)</v>
      </c>
      <c r="D483" s="386"/>
      <c r="E483" s="244" t="s">
        <v>1305</v>
      </c>
      <c r="F483" s="243">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3">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3">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3">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3">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3">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3">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3">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3">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3">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3">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3">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3">
        <f t="shared" ca="1" si="17"/>
        <v>0</v>
      </c>
      <c r="S483" s="249">
        <f ca="1">+R482+R483</f>
        <v>0</v>
      </c>
      <c r="T483" s="243">
        <f ca="1">+S483</f>
        <v>0</v>
      </c>
      <c r="U483" s="242">
        <f t="shared" si="18"/>
        <v>2</v>
      </c>
      <c r="V483" s="333" t="str">
        <f>+VLOOKUP(A483,bd_lista!$A$3:$E$590,5,FALSE)</f>
        <v>Gobiernos Autonomos Municipales</v>
      </c>
      <c r="W483" s="384"/>
      <c r="X483" s="242">
        <f>+VLOOKUP(A483,[3]Sheet1!$A$13:$D$744,4,FALSE)</f>
        <v>0</v>
      </c>
      <c r="Y483" s="242" t="e">
        <f>+VLOOKUP(X483,bd_lista!$A$3:$C$590,3,FALSE)</f>
        <v>#N/A</v>
      </c>
      <c r="Z483" s="292"/>
      <c r="AA483" s="293"/>
    </row>
    <row r="484" spans="1:27" customFormat="1" ht="15" hidden="1" customHeight="1">
      <c r="A484" s="32">
        <v>1124</v>
      </c>
      <c r="B484" s="388">
        <f>+A484</f>
        <v>1124</v>
      </c>
      <c r="C484" s="247" t="str">
        <f>+VLOOKUP(A484,bd_lista!$A$3:$C$590,3,FALSE)</f>
        <v>Gobierno Autónomo Municipal de Culpina</v>
      </c>
      <c r="D484" s="385" t="str">
        <f>+C484</f>
        <v>Gobierno Autónomo Municipal de Culpina</v>
      </c>
      <c r="E484" s="242" t="s">
        <v>1304</v>
      </c>
      <c r="F484" s="243">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3">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3">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3">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3">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3">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3">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3">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3">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3">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3">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3">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3">
        <f t="shared" ca="1" si="17"/>
        <v>0</v>
      </c>
      <c r="S484" s="249"/>
      <c r="T484" s="243">
        <f ca="1">+T485</f>
        <v>0</v>
      </c>
      <c r="U484" s="242">
        <f t="shared" si="18"/>
        <v>1</v>
      </c>
      <c r="V484" s="333" t="str">
        <f>+VLOOKUP(A484,bd_lista!$A$3:$E$590,5,FALSE)</f>
        <v>Gobiernos Autonomos Municipales</v>
      </c>
      <c r="W484" s="383" t="str">
        <f>+V484</f>
        <v>Gobiernos Autonomos Municipales</v>
      </c>
      <c r="X484" s="242">
        <f>+VLOOKUP(A484,[3]Sheet1!$A$13:$D$744,4,FALSE)</f>
        <v>0</v>
      </c>
      <c r="Y484" s="242" t="e">
        <f>+VLOOKUP(X484,bd_lista!$A$3:$C$590,3,FALSE)</f>
        <v>#N/A</v>
      </c>
      <c r="Z484" s="294">
        <f>+X484</f>
        <v>0</v>
      </c>
      <c r="AA484" s="295" t="e">
        <f>+Y484</f>
        <v>#N/A</v>
      </c>
    </row>
    <row r="485" spans="1:27" customFormat="1" ht="15" hidden="1" customHeight="1">
      <c r="A485" s="32">
        <v>1124</v>
      </c>
      <c r="B485" s="389"/>
      <c r="C485" s="247" t="str">
        <f>+VLOOKUP(A485,bd_lista!$A$3:$C$590,3,FALSE)</f>
        <v>Gobierno Autónomo Municipal de Culpina</v>
      </c>
      <c r="D485" s="386"/>
      <c r="E485" s="244" t="s">
        <v>1305</v>
      </c>
      <c r="F485" s="243">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3">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3">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3">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3">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3">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3">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3">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3">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3">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3">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3">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3">
        <f t="shared" ca="1" si="17"/>
        <v>0</v>
      </c>
      <c r="S485" s="249">
        <f ca="1">+R484+R485</f>
        <v>0</v>
      </c>
      <c r="T485" s="243">
        <f ca="1">+S485</f>
        <v>0</v>
      </c>
      <c r="U485" s="242">
        <f t="shared" si="18"/>
        <v>2</v>
      </c>
      <c r="V485" s="333" t="str">
        <f>+VLOOKUP(A485,bd_lista!$A$3:$E$590,5,FALSE)</f>
        <v>Gobiernos Autonomos Municipales</v>
      </c>
      <c r="W485" s="384"/>
      <c r="X485" s="242">
        <f>+VLOOKUP(A485,[3]Sheet1!$A$13:$D$744,4,FALSE)</f>
        <v>0</v>
      </c>
      <c r="Y485" s="242" t="e">
        <f>+VLOOKUP(X485,bd_lista!$A$3:$C$590,3,FALSE)</f>
        <v>#N/A</v>
      </c>
      <c r="Z485" s="292"/>
      <c r="AA485" s="293"/>
    </row>
    <row r="486" spans="1:27" customFormat="1" ht="15" hidden="1" customHeight="1">
      <c r="A486" s="32">
        <v>1125</v>
      </c>
      <c r="B486" s="388">
        <f>+A486</f>
        <v>1125</v>
      </c>
      <c r="C486" s="247" t="str">
        <f>+VLOOKUP(A486,bd_lista!$A$3:$C$590,3,FALSE)</f>
        <v>Gobierno Autónomo Municipal de Las Carreras</v>
      </c>
      <c r="D486" s="385" t="str">
        <f>+C486</f>
        <v>Gobierno Autónomo Municipal de Las Carreras</v>
      </c>
      <c r="E486" s="242" t="s">
        <v>1304</v>
      </c>
      <c r="F486" s="243">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3">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3">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3">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3">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3">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3">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3">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3">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3">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3">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3">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3">
        <f t="shared" ca="1" si="17"/>
        <v>0</v>
      </c>
      <c r="S486" s="249"/>
      <c r="T486" s="243">
        <f ca="1">+T487</f>
        <v>0</v>
      </c>
      <c r="U486" s="242">
        <f t="shared" si="18"/>
        <v>1</v>
      </c>
      <c r="V486" s="333" t="str">
        <f>+VLOOKUP(A486,bd_lista!$A$3:$E$590,5,FALSE)</f>
        <v>Gobiernos Autonomos Municipales</v>
      </c>
      <c r="W486" s="383" t="str">
        <f>+V486</f>
        <v>Gobiernos Autonomos Municipales</v>
      </c>
      <c r="X486" s="242">
        <f>+VLOOKUP(A486,[3]Sheet1!$A$13:$D$744,4,FALSE)</f>
        <v>0</v>
      </c>
      <c r="Y486" s="242" t="e">
        <f>+VLOOKUP(X486,bd_lista!$A$3:$C$590,3,FALSE)</f>
        <v>#N/A</v>
      </c>
      <c r="Z486" s="294">
        <f>+X486</f>
        <v>0</v>
      </c>
      <c r="AA486" s="295" t="e">
        <f>+Y486</f>
        <v>#N/A</v>
      </c>
    </row>
    <row r="487" spans="1:27" customFormat="1" ht="15" hidden="1" customHeight="1">
      <c r="A487" s="32">
        <v>1125</v>
      </c>
      <c r="B487" s="389"/>
      <c r="C487" s="247" t="str">
        <f>+VLOOKUP(A487,bd_lista!$A$3:$C$590,3,FALSE)</f>
        <v>Gobierno Autónomo Municipal de Las Carreras</v>
      </c>
      <c r="D487" s="386"/>
      <c r="E487" s="244" t="s">
        <v>1305</v>
      </c>
      <c r="F487" s="243">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3">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3">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3">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3">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3">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3">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3">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3">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3">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3">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3">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3">
        <f t="shared" ca="1" si="17"/>
        <v>0</v>
      </c>
      <c r="S487" s="249">
        <f ca="1">+R486+R487</f>
        <v>0</v>
      </c>
      <c r="T487" s="243">
        <f ca="1">+S487</f>
        <v>0</v>
      </c>
      <c r="U487" s="242">
        <f t="shared" si="18"/>
        <v>2</v>
      </c>
      <c r="V487" s="333" t="str">
        <f>+VLOOKUP(A487,bd_lista!$A$3:$E$590,5,FALSE)</f>
        <v>Gobiernos Autonomos Municipales</v>
      </c>
      <c r="W487" s="384"/>
      <c r="X487" s="242">
        <f>+VLOOKUP(A487,[3]Sheet1!$A$13:$D$744,4,FALSE)</f>
        <v>0</v>
      </c>
      <c r="Y487" s="242" t="e">
        <f>+VLOOKUP(X487,bd_lista!$A$3:$C$590,3,FALSE)</f>
        <v>#N/A</v>
      </c>
      <c r="Z487" s="292"/>
      <c r="AA487" s="293"/>
    </row>
    <row r="488" spans="1:27" customFormat="1" ht="27" hidden="1" customHeight="1">
      <c r="A488" s="32">
        <v>1126</v>
      </c>
      <c r="B488" s="388">
        <f>+A488</f>
        <v>1126</v>
      </c>
      <c r="C488" s="247" t="str">
        <f>+VLOOKUP(A488,bd_lista!$A$3:$C$590,3,FALSE)</f>
        <v>Gobierno Autónomo Municipal de Villa Vaca Guzmán</v>
      </c>
      <c r="D488" s="385" t="str">
        <f>+C488</f>
        <v>Gobierno Autónomo Municipal de Villa Vaca Guzmán</v>
      </c>
      <c r="E488" s="242" t="s">
        <v>1304</v>
      </c>
      <c r="F488" s="243">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3">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3">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3">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3">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3">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3">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3">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3">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3">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3">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3">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3">
        <f t="shared" ca="1" si="17"/>
        <v>0</v>
      </c>
      <c r="S488" s="249"/>
      <c r="T488" s="243">
        <f ca="1">+T489</f>
        <v>0</v>
      </c>
      <c r="U488" s="242">
        <f t="shared" si="18"/>
        <v>1</v>
      </c>
      <c r="V488" s="333" t="str">
        <f>+VLOOKUP(A488,bd_lista!$A$3:$E$590,5,FALSE)</f>
        <v>Gobiernos Autonomos Municipales</v>
      </c>
      <c r="W488" s="383" t="str">
        <f>+V488</f>
        <v>Gobiernos Autonomos Municipales</v>
      </c>
      <c r="X488" s="242">
        <f>+VLOOKUP(A488,[3]Sheet1!$A$13:$D$744,4,FALSE)</f>
        <v>0</v>
      </c>
      <c r="Y488" s="242" t="e">
        <f>+VLOOKUP(X488,bd_lista!$A$3:$C$590,3,FALSE)</f>
        <v>#N/A</v>
      </c>
      <c r="Z488" s="294">
        <f>+X488</f>
        <v>0</v>
      </c>
      <c r="AA488" s="295" t="e">
        <f>+Y488</f>
        <v>#N/A</v>
      </c>
    </row>
    <row r="489" spans="1:27" customFormat="1" ht="27" hidden="1" customHeight="1">
      <c r="A489" s="32">
        <v>1126</v>
      </c>
      <c r="B489" s="389"/>
      <c r="C489" s="247" t="str">
        <f>+VLOOKUP(A489,bd_lista!$A$3:$C$590,3,FALSE)</f>
        <v>Gobierno Autónomo Municipal de Villa Vaca Guzmán</v>
      </c>
      <c r="D489" s="386"/>
      <c r="E489" s="244" t="s">
        <v>1305</v>
      </c>
      <c r="F489" s="243">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3">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3">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3">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3">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3">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3">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3">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3">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3">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3">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3">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3">
        <f t="shared" ca="1" si="17"/>
        <v>0</v>
      </c>
      <c r="S489" s="249">
        <f ca="1">+R488+R489</f>
        <v>0</v>
      </c>
      <c r="T489" s="243">
        <f ca="1">+S489</f>
        <v>0</v>
      </c>
      <c r="U489" s="242">
        <f t="shared" si="18"/>
        <v>2</v>
      </c>
      <c r="V489" s="333" t="str">
        <f>+VLOOKUP(A489,bd_lista!$A$3:$E$590,5,FALSE)</f>
        <v>Gobiernos Autonomos Municipales</v>
      </c>
      <c r="W489" s="384"/>
      <c r="X489" s="242">
        <f>+VLOOKUP(A489,[3]Sheet1!$A$13:$D$744,4,FALSE)</f>
        <v>0</v>
      </c>
      <c r="Y489" s="242" t="e">
        <f>+VLOOKUP(X489,bd_lista!$A$3:$C$590,3,FALSE)</f>
        <v>#N/A</v>
      </c>
      <c r="Z489" s="292"/>
      <c r="AA489" s="293"/>
    </row>
    <row r="490" spans="1:27" customFormat="1" ht="15" hidden="1" customHeight="1">
      <c r="A490" s="32">
        <v>1127</v>
      </c>
      <c r="B490" s="388">
        <f>+A490</f>
        <v>1127</v>
      </c>
      <c r="C490" s="247" t="str">
        <f>+VLOOKUP(A490,bd_lista!$A$3:$C$590,3,FALSE)</f>
        <v>Gobierno Autónomo Municipal de Villa de Huacaya</v>
      </c>
      <c r="D490" s="385" t="str">
        <f>+C490</f>
        <v>Gobierno Autónomo Municipal de Villa de Huacaya</v>
      </c>
      <c r="E490" s="242" t="s">
        <v>1304</v>
      </c>
      <c r="F490" s="243">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3">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3">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3">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3">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3">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3">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3">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3">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3">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3">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3">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3">
        <f t="shared" ca="1" si="17"/>
        <v>0</v>
      </c>
      <c r="S490" s="249"/>
      <c r="T490" s="243">
        <f ca="1">+T491</f>
        <v>0</v>
      </c>
      <c r="U490" s="242">
        <f t="shared" si="18"/>
        <v>1</v>
      </c>
      <c r="V490" s="333" t="str">
        <f>+VLOOKUP(A490,bd_lista!$A$3:$E$590,5,FALSE)</f>
        <v>Gobiernos Autonomos Municipales</v>
      </c>
      <c r="W490" s="383" t="str">
        <f>+V490</f>
        <v>Gobiernos Autonomos Municipales</v>
      </c>
      <c r="X490" s="242">
        <f>+VLOOKUP(A490,[3]Sheet1!$A$13:$D$744,4,FALSE)</f>
        <v>0</v>
      </c>
      <c r="Y490" s="242" t="e">
        <f>+VLOOKUP(X490,bd_lista!$A$3:$C$590,3,FALSE)</f>
        <v>#N/A</v>
      </c>
      <c r="Z490" s="294">
        <f>+X490</f>
        <v>0</v>
      </c>
      <c r="AA490" s="295" t="e">
        <f>+Y490</f>
        <v>#N/A</v>
      </c>
    </row>
    <row r="491" spans="1:27" customFormat="1" ht="15" hidden="1" customHeight="1">
      <c r="A491" s="32">
        <v>1127</v>
      </c>
      <c r="B491" s="389"/>
      <c r="C491" s="247" t="str">
        <f>+VLOOKUP(A491,bd_lista!$A$3:$C$590,3,FALSE)</f>
        <v>Gobierno Autónomo Municipal de Villa de Huacaya</v>
      </c>
      <c r="D491" s="386"/>
      <c r="E491" s="244" t="s">
        <v>1305</v>
      </c>
      <c r="F491" s="243">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3">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3">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3">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3">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3">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3">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3">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3">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3">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3">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3">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3">
        <f t="shared" ca="1" si="17"/>
        <v>0</v>
      </c>
      <c r="S491" s="249">
        <f ca="1">+R490+R491</f>
        <v>0</v>
      </c>
      <c r="T491" s="243">
        <f ca="1">+S491</f>
        <v>0</v>
      </c>
      <c r="U491" s="242">
        <f t="shared" si="18"/>
        <v>2</v>
      </c>
      <c r="V491" s="333" t="str">
        <f>+VLOOKUP(A491,bd_lista!$A$3:$E$590,5,FALSE)</f>
        <v>Gobiernos Autonomos Municipales</v>
      </c>
      <c r="W491" s="384"/>
      <c r="X491" s="242">
        <f>+VLOOKUP(A491,[3]Sheet1!$A$13:$D$744,4,FALSE)</f>
        <v>0</v>
      </c>
      <c r="Y491" s="242" t="e">
        <f>+VLOOKUP(X491,bd_lista!$A$3:$C$590,3,FALSE)</f>
        <v>#N/A</v>
      </c>
      <c r="Z491" s="292"/>
      <c r="AA491" s="293"/>
    </row>
    <row r="492" spans="1:27" customFormat="1" ht="15" hidden="1" customHeight="1">
      <c r="A492" s="32">
        <v>1128</v>
      </c>
      <c r="B492" s="388">
        <f>+A492</f>
        <v>1128</v>
      </c>
      <c r="C492" s="247" t="str">
        <f>+VLOOKUP(A492,bd_lista!$A$3:$C$590,3,FALSE)</f>
        <v>Gobierno Autónomo Municipal de Machareti</v>
      </c>
      <c r="D492" s="385" t="str">
        <f>+C492</f>
        <v>Gobierno Autónomo Municipal de Machareti</v>
      </c>
      <c r="E492" s="242" t="s">
        <v>1304</v>
      </c>
      <c r="F492" s="243">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3">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3">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3">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3">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3">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3">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3">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3">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3">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3">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3">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3">
        <f t="shared" ca="1" si="17"/>
        <v>0</v>
      </c>
      <c r="S492" s="249"/>
      <c r="T492" s="243">
        <f ca="1">+T493</f>
        <v>0</v>
      </c>
      <c r="U492" s="242">
        <f t="shared" si="18"/>
        <v>1</v>
      </c>
      <c r="V492" s="333" t="str">
        <f>+VLOOKUP(A492,bd_lista!$A$3:$E$590,5,FALSE)</f>
        <v>Gobiernos Autonomos Municipales</v>
      </c>
      <c r="W492" s="383" t="str">
        <f>+V492</f>
        <v>Gobiernos Autonomos Municipales</v>
      </c>
      <c r="X492" s="242">
        <f>+VLOOKUP(A492,[3]Sheet1!$A$13:$D$744,4,FALSE)</f>
        <v>0</v>
      </c>
      <c r="Y492" s="242" t="e">
        <f>+VLOOKUP(X492,bd_lista!$A$3:$C$590,3,FALSE)</f>
        <v>#N/A</v>
      </c>
      <c r="Z492" s="294">
        <f>+X492</f>
        <v>0</v>
      </c>
      <c r="AA492" s="295" t="e">
        <f>+Y492</f>
        <v>#N/A</v>
      </c>
    </row>
    <row r="493" spans="1:27" customFormat="1" ht="15" hidden="1" customHeight="1">
      <c r="A493" s="32">
        <v>1128</v>
      </c>
      <c r="B493" s="389"/>
      <c r="C493" s="247" t="str">
        <f>+VLOOKUP(A493,bd_lista!$A$3:$C$590,3,FALSE)</f>
        <v>Gobierno Autónomo Municipal de Machareti</v>
      </c>
      <c r="D493" s="386"/>
      <c r="E493" s="244" t="s">
        <v>1305</v>
      </c>
      <c r="F493" s="243">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3">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3">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3">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3">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3">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3">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3">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3">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3">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3">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3">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3">
        <f t="shared" ca="1" si="17"/>
        <v>0</v>
      </c>
      <c r="S493" s="249">
        <f ca="1">+R492+R493</f>
        <v>0</v>
      </c>
      <c r="T493" s="243">
        <f ca="1">+S493</f>
        <v>0</v>
      </c>
      <c r="U493" s="242">
        <f t="shared" si="18"/>
        <v>2</v>
      </c>
      <c r="V493" s="333" t="str">
        <f>+VLOOKUP(A493,bd_lista!$A$3:$E$590,5,FALSE)</f>
        <v>Gobiernos Autonomos Municipales</v>
      </c>
      <c r="W493" s="384"/>
      <c r="X493" s="242">
        <f>+VLOOKUP(A493,[3]Sheet1!$A$13:$D$744,4,FALSE)</f>
        <v>0</v>
      </c>
      <c r="Y493" s="242" t="e">
        <f>+VLOOKUP(X493,bd_lista!$A$3:$C$590,3,FALSE)</f>
        <v>#N/A</v>
      </c>
      <c r="Z493" s="292"/>
      <c r="AA493" s="293"/>
    </row>
    <row r="494" spans="1:27" customFormat="1" ht="27" hidden="1" customHeight="1">
      <c r="A494" s="32">
        <v>1129</v>
      </c>
      <c r="B494" s="388">
        <f>+A494</f>
        <v>1129</v>
      </c>
      <c r="C494" s="247" t="str">
        <f>+VLOOKUP(A494,bd_lista!$A$3:$C$590,3,FALSE)</f>
        <v>Gobierno Autónomo Municipal de Villa Charcas</v>
      </c>
      <c r="D494" s="385" t="str">
        <f>+C494</f>
        <v>Gobierno Autónomo Municipal de Villa Charcas</v>
      </c>
      <c r="E494" s="242" t="s">
        <v>1304</v>
      </c>
      <c r="F494" s="243">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3">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3">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3">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3">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3">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3">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3">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3">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3">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3">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3">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3">
        <f t="shared" ca="1" si="17"/>
        <v>0</v>
      </c>
      <c r="S494" s="249"/>
      <c r="T494" s="243">
        <f ca="1">+T495</f>
        <v>0</v>
      </c>
      <c r="U494" s="242">
        <f t="shared" si="18"/>
        <v>1</v>
      </c>
      <c r="V494" s="333" t="str">
        <f>+VLOOKUP(A494,bd_lista!$A$3:$E$590,5,FALSE)</f>
        <v>Gobiernos Autonomos Municipales</v>
      </c>
      <c r="W494" s="383" t="str">
        <f>+V494</f>
        <v>Gobiernos Autonomos Municipales</v>
      </c>
      <c r="X494" s="242">
        <f>+VLOOKUP(A494,[3]Sheet1!$A$13:$D$744,4,FALSE)</f>
        <v>0</v>
      </c>
      <c r="Y494" s="242" t="e">
        <f>+VLOOKUP(X494,bd_lista!$A$3:$C$590,3,FALSE)</f>
        <v>#N/A</v>
      </c>
      <c r="Z494" s="294">
        <f>+X494</f>
        <v>0</v>
      </c>
      <c r="AA494" s="295" t="e">
        <f>+Y494</f>
        <v>#N/A</v>
      </c>
    </row>
    <row r="495" spans="1:27" customFormat="1" ht="27" hidden="1" customHeight="1">
      <c r="A495" s="32">
        <v>1129</v>
      </c>
      <c r="B495" s="389"/>
      <c r="C495" s="247" t="str">
        <f>+VLOOKUP(A495,bd_lista!$A$3:$C$590,3,FALSE)</f>
        <v>Gobierno Autónomo Municipal de Villa Charcas</v>
      </c>
      <c r="D495" s="386"/>
      <c r="E495" s="244" t="s">
        <v>1305</v>
      </c>
      <c r="F495" s="243">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3">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3">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3">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3">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3">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3">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3">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3">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3">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3">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3">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3">
        <f t="shared" ca="1" si="17"/>
        <v>0</v>
      </c>
      <c r="S495" s="249">
        <f ca="1">+R494+R495</f>
        <v>0</v>
      </c>
      <c r="T495" s="243">
        <f ca="1">+S495</f>
        <v>0</v>
      </c>
      <c r="U495" s="242">
        <f t="shared" si="18"/>
        <v>2</v>
      </c>
      <c r="V495" s="333" t="str">
        <f>+VLOOKUP(A495,bd_lista!$A$3:$E$590,5,FALSE)</f>
        <v>Gobiernos Autonomos Municipales</v>
      </c>
      <c r="W495" s="384"/>
      <c r="X495" s="242">
        <f>+VLOOKUP(A495,[3]Sheet1!$A$13:$D$744,4,FALSE)</f>
        <v>0</v>
      </c>
      <c r="Y495" s="242" t="e">
        <f>+VLOOKUP(X495,bd_lista!$A$3:$C$590,3,FALSE)</f>
        <v>#N/A</v>
      </c>
      <c r="Z495" s="292"/>
      <c r="AA495" s="293"/>
    </row>
    <row r="496" spans="1:27" customFormat="1" ht="15" hidden="1" customHeight="1">
      <c r="A496" s="32">
        <v>1201</v>
      </c>
      <c r="B496" s="388">
        <f>+A496</f>
        <v>1201</v>
      </c>
      <c r="C496" s="247" t="str">
        <f>+VLOOKUP(A496,bd_lista!$A$3:$C$590,3,FALSE)</f>
        <v>Gobierno Autónomo Municipal de La Paz</v>
      </c>
      <c r="D496" s="385" t="str">
        <f>+C496</f>
        <v>Gobierno Autónomo Municipal de La Paz</v>
      </c>
      <c r="E496" s="242" t="s">
        <v>1304</v>
      </c>
      <c r="F496" s="243">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3">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3">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3">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3">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3">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3">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3">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3">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3">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3">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3">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3">
        <f t="shared" ca="1" si="17"/>
        <v>0</v>
      </c>
      <c r="S496" s="249"/>
      <c r="T496" s="243">
        <f ca="1">+T497</f>
        <v>0</v>
      </c>
      <c r="U496" s="242">
        <f t="shared" si="18"/>
        <v>1</v>
      </c>
      <c r="V496" s="333" t="str">
        <f>+VLOOKUP(A496,bd_lista!$A$3:$E$590,5,FALSE)</f>
        <v>Gobiernos Autonomos Municipales</v>
      </c>
      <c r="W496" s="383" t="str">
        <f>+V496</f>
        <v>Gobiernos Autonomos Municipales</v>
      </c>
      <c r="X496" s="242">
        <f>+VLOOKUP(A496,[3]Sheet1!$A$13:$D$744,4,FALSE)</f>
        <v>0</v>
      </c>
      <c r="Y496" s="242" t="e">
        <f>+VLOOKUP(X496,bd_lista!$A$3:$C$590,3,FALSE)</f>
        <v>#N/A</v>
      </c>
      <c r="Z496" s="294">
        <f>+X496</f>
        <v>0</v>
      </c>
      <c r="AA496" s="295" t="e">
        <f>+Y496</f>
        <v>#N/A</v>
      </c>
    </row>
    <row r="497" spans="1:27" customFormat="1" ht="15" hidden="1" customHeight="1">
      <c r="A497" s="32">
        <v>1201</v>
      </c>
      <c r="B497" s="389"/>
      <c r="C497" s="247" t="str">
        <f>+VLOOKUP(A497,bd_lista!$A$3:$C$590,3,FALSE)</f>
        <v>Gobierno Autónomo Municipal de La Paz</v>
      </c>
      <c r="D497" s="386"/>
      <c r="E497" s="244" t="s">
        <v>1305</v>
      </c>
      <c r="F497" s="243">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3">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3">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3">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3">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3">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3">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3">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3">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3">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3">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3">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3">
        <f t="shared" ca="1" si="17"/>
        <v>0</v>
      </c>
      <c r="S497" s="249">
        <f ca="1">+R496+R497</f>
        <v>0</v>
      </c>
      <c r="T497" s="243">
        <f ca="1">+S497</f>
        <v>0</v>
      </c>
      <c r="U497" s="242">
        <f t="shared" si="18"/>
        <v>2</v>
      </c>
      <c r="V497" s="333" t="str">
        <f>+VLOOKUP(A497,bd_lista!$A$3:$E$590,5,FALSE)</f>
        <v>Gobiernos Autonomos Municipales</v>
      </c>
      <c r="W497" s="384"/>
      <c r="X497" s="242">
        <f>+VLOOKUP(A497,[3]Sheet1!$A$13:$D$744,4,FALSE)</f>
        <v>0</v>
      </c>
      <c r="Y497" s="242" t="e">
        <f>+VLOOKUP(X497,bd_lista!$A$3:$C$590,3,FALSE)</f>
        <v>#N/A</v>
      </c>
      <c r="Z497" s="292"/>
      <c r="AA497" s="293"/>
    </row>
    <row r="498" spans="1:27" customFormat="1" ht="15" hidden="1" customHeight="1">
      <c r="A498" s="32">
        <v>1202</v>
      </c>
      <c r="B498" s="388">
        <f>+A498</f>
        <v>1202</v>
      </c>
      <c r="C498" s="247" t="str">
        <f>+VLOOKUP(A498,bd_lista!$A$3:$C$590,3,FALSE)</f>
        <v>Gobierno Autónomo Municipal de Palca</v>
      </c>
      <c r="D498" s="385" t="str">
        <f>+C498</f>
        <v>Gobierno Autónomo Municipal de Palca</v>
      </c>
      <c r="E498" s="242" t="s">
        <v>1304</v>
      </c>
      <c r="F498" s="243">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3">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3">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3">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3">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3">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3">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3">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3">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3">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3">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3">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3">
        <f t="shared" ca="1" si="17"/>
        <v>0</v>
      </c>
      <c r="S498" s="249"/>
      <c r="T498" s="243">
        <f ca="1">+T499</f>
        <v>0</v>
      </c>
      <c r="U498" s="242">
        <f t="shared" si="18"/>
        <v>1</v>
      </c>
      <c r="V498" s="333" t="str">
        <f>+VLOOKUP(A498,bd_lista!$A$3:$E$590,5,FALSE)</f>
        <v>Gobiernos Autonomos Municipales</v>
      </c>
      <c r="W498" s="383" t="str">
        <f>+V498</f>
        <v>Gobiernos Autonomos Municipales</v>
      </c>
      <c r="X498" s="242">
        <f>+VLOOKUP(A498,[3]Sheet1!$A$13:$D$744,4,FALSE)</f>
        <v>0</v>
      </c>
      <c r="Y498" s="242" t="e">
        <f>+VLOOKUP(X498,bd_lista!$A$3:$C$590,3,FALSE)</f>
        <v>#N/A</v>
      </c>
      <c r="Z498" s="294">
        <f>+X498</f>
        <v>0</v>
      </c>
      <c r="AA498" s="295" t="e">
        <f>+Y498</f>
        <v>#N/A</v>
      </c>
    </row>
    <row r="499" spans="1:27" customFormat="1" ht="15" hidden="1" customHeight="1">
      <c r="A499" s="32">
        <v>1202</v>
      </c>
      <c r="B499" s="389"/>
      <c r="C499" s="247" t="str">
        <f>+VLOOKUP(A499,bd_lista!$A$3:$C$590,3,FALSE)</f>
        <v>Gobierno Autónomo Municipal de Palca</v>
      </c>
      <c r="D499" s="386"/>
      <c r="E499" s="244" t="s">
        <v>1305</v>
      </c>
      <c r="F499" s="243">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3">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3">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3">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3">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3">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3">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3">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3">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3">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3">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3">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3">
        <f t="shared" ca="1" si="17"/>
        <v>0</v>
      </c>
      <c r="S499" s="249">
        <f ca="1">+R498+R499</f>
        <v>0</v>
      </c>
      <c r="T499" s="243">
        <f ca="1">+S499</f>
        <v>0</v>
      </c>
      <c r="U499" s="242">
        <f t="shared" si="18"/>
        <v>2</v>
      </c>
      <c r="V499" s="333" t="str">
        <f>+VLOOKUP(A499,bd_lista!$A$3:$E$590,5,FALSE)</f>
        <v>Gobiernos Autonomos Municipales</v>
      </c>
      <c r="W499" s="384"/>
      <c r="X499" s="242">
        <f>+VLOOKUP(A499,[3]Sheet1!$A$13:$D$744,4,FALSE)</f>
        <v>0</v>
      </c>
      <c r="Y499" s="242" t="e">
        <f>+VLOOKUP(X499,bd_lista!$A$3:$C$590,3,FALSE)</f>
        <v>#N/A</v>
      </c>
      <c r="Z499" s="292"/>
      <c r="AA499" s="293"/>
    </row>
    <row r="500" spans="1:27" customFormat="1" ht="15" hidden="1" customHeight="1">
      <c r="A500" s="32">
        <v>1203</v>
      </c>
      <c r="B500" s="388">
        <f>+A500</f>
        <v>1203</v>
      </c>
      <c r="C500" s="247" t="str">
        <f>+VLOOKUP(A500,bd_lista!$A$3:$C$590,3,FALSE)</f>
        <v>Gobierno Autónomo Municipal de Mecapaca</v>
      </c>
      <c r="D500" s="385" t="str">
        <f>+C500</f>
        <v>Gobierno Autónomo Municipal de Mecapaca</v>
      </c>
      <c r="E500" s="242" t="s">
        <v>1304</v>
      </c>
      <c r="F500" s="243">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3">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3">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3">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3">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3">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3">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3">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3">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3">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3">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3">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3">
        <f t="shared" ca="1" si="17"/>
        <v>0</v>
      </c>
      <c r="S500" s="249"/>
      <c r="T500" s="243">
        <f ca="1">+T501</f>
        <v>0</v>
      </c>
      <c r="U500" s="242">
        <f t="shared" si="18"/>
        <v>1</v>
      </c>
      <c r="V500" s="333" t="str">
        <f>+VLOOKUP(A500,bd_lista!$A$3:$E$590,5,FALSE)</f>
        <v>Gobiernos Autonomos Municipales</v>
      </c>
      <c r="W500" s="383" t="str">
        <f>+V500</f>
        <v>Gobiernos Autonomos Municipales</v>
      </c>
      <c r="X500" s="242">
        <f>+VLOOKUP(A500,[3]Sheet1!$A$13:$D$744,4,FALSE)</f>
        <v>0</v>
      </c>
      <c r="Y500" s="242" t="e">
        <f>+VLOOKUP(X500,bd_lista!$A$3:$C$590,3,FALSE)</f>
        <v>#N/A</v>
      </c>
      <c r="Z500" s="294">
        <f>+X500</f>
        <v>0</v>
      </c>
      <c r="AA500" s="295" t="e">
        <f>+Y500</f>
        <v>#N/A</v>
      </c>
    </row>
    <row r="501" spans="1:27" customFormat="1" ht="15" hidden="1" customHeight="1">
      <c r="A501" s="32">
        <v>1203</v>
      </c>
      <c r="B501" s="389"/>
      <c r="C501" s="247" t="str">
        <f>+VLOOKUP(A501,bd_lista!$A$3:$C$590,3,FALSE)</f>
        <v>Gobierno Autónomo Municipal de Mecapaca</v>
      </c>
      <c r="D501" s="386"/>
      <c r="E501" s="244" t="s">
        <v>1305</v>
      </c>
      <c r="F501" s="243">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3">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3">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3">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3">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3">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3">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3">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3">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3">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3">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3">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3">
        <f t="shared" ca="1" si="17"/>
        <v>0</v>
      </c>
      <c r="S501" s="249">
        <f ca="1">+R500+R501</f>
        <v>0</v>
      </c>
      <c r="T501" s="243">
        <f ca="1">+S501</f>
        <v>0</v>
      </c>
      <c r="U501" s="242">
        <f t="shared" si="18"/>
        <v>2</v>
      </c>
      <c r="V501" s="333" t="str">
        <f>+VLOOKUP(A501,bd_lista!$A$3:$E$590,5,FALSE)</f>
        <v>Gobiernos Autonomos Municipales</v>
      </c>
      <c r="W501" s="384"/>
      <c r="X501" s="242">
        <f>+VLOOKUP(A501,[3]Sheet1!$A$13:$D$744,4,FALSE)</f>
        <v>0</v>
      </c>
      <c r="Y501" s="242" t="e">
        <f>+VLOOKUP(X501,bd_lista!$A$3:$C$590,3,FALSE)</f>
        <v>#N/A</v>
      </c>
      <c r="Z501" s="292"/>
      <c r="AA501" s="293"/>
    </row>
    <row r="502" spans="1:27" customFormat="1" ht="15" hidden="1" customHeight="1">
      <c r="A502" s="32">
        <v>1204</v>
      </c>
      <c r="B502" s="388">
        <f>+A502</f>
        <v>1204</v>
      </c>
      <c r="C502" s="247" t="str">
        <f>+VLOOKUP(A502,bd_lista!$A$3:$C$590,3,FALSE)</f>
        <v>Gobierno Autónomo Municipal de Achocalla</v>
      </c>
      <c r="D502" s="385" t="str">
        <f>+C502</f>
        <v>Gobierno Autónomo Municipal de Achocalla</v>
      </c>
      <c r="E502" s="242" t="s">
        <v>1304</v>
      </c>
      <c r="F502" s="243">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3">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3">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3">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3">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3">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3">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3">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3">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3">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3">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3">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3">
        <f t="shared" ca="1" si="17"/>
        <v>0</v>
      </c>
      <c r="S502" s="249"/>
      <c r="T502" s="243">
        <f ca="1">+T503</f>
        <v>0</v>
      </c>
      <c r="U502" s="242">
        <f t="shared" si="18"/>
        <v>1</v>
      </c>
      <c r="V502" s="333" t="str">
        <f>+VLOOKUP(A502,bd_lista!$A$3:$E$590,5,FALSE)</f>
        <v>Gobiernos Autonomos Municipales</v>
      </c>
      <c r="W502" s="383" t="str">
        <f>+V502</f>
        <v>Gobiernos Autonomos Municipales</v>
      </c>
      <c r="X502" s="242">
        <f>+VLOOKUP(A502,[3]Sheet1!$A$13:$D$744,4,FALSE)</f>
        <v>0</v>
      </c>
      <c r="Y502" s="242" t="e">
        <f>+VLOOKUP(X502,bd_lista!$A$3:$C$590,3,FALSE)</f>
        <v>#N/A</v>
      </c>
      <c r="Z502" s="294">
        <f>+X502</f>
        <v>0</v>
      </c>
      <c r="AA502" s="295" t="e">
        <f>+Y502</f>
        <v>#N/A</v>
      </c>
    </row>
    <row r="503" spans="1:27" customFormat="1" ht="15" hidden="1" customHeight="1">
      <c r="A503" s="32">
        <v>1204</v>
      </c>
      <c r="B503" s="389"/>
      <c r="C503" s="247" t="str">
        <f>+VLOOKUP(A503,bd_lista!$A$3:$C$590,3,FALSE)</f>
        <v>Gobierno Autónomo Municipal de Achocalla</v>
      </c>
      <c r="D503" s="386"/>
      <c r="E503" s="244" t="s">
        <v>1305</v>
      </c>
      <c r="F503" s="243">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3">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3">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3">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3">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3">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3">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3">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3">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3">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3">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3">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3">
        <f t="shared" ca="1" si="17"/>
        <v>0</v>
      </c>
      <c r="S503" s="249">
        <f ca="1">+R502+R503</f>
        <v>0</v>
      </c>
      <c r="T503" s="243">
        <f ca="1">+S503</f>
        <v>0</v>
      </c>
      <c r="U503" s="242">
        <f t="shared" si="18"/>
        <v>2</v>
      </c>
      <c r="V503" s="333" t="str">
        <f>+VLOOKUP(A503,bd_lista!$A$3:$E$590,5,FALSE)</f>
        <v>Gobiernos Autonomos Municipales</v>
      </c>
      <c r="W503" s="384"/>
      <c r="X503" s="242">
        <f>+VLOOKUP(A503,[3]Sheet1!$A$13:$D$744,4,FALSE)</f>
        <v>0</v>
      </c>
      <c r="Y503" s="242" t="e">
        <f>+VLOOKUP(X503,bd_lista!$A$3:$C$590,3,FALSE)</f>
        <v>#N/A</v>
      </c>
      <c r="Z503" s="292"/>
      <c r="AA503" s="293"/>
    </row>
    <row r="504" spans="1:27" customFormat="1" ht="15" hidden="1" customHeight="1">
      <c r="A504" s="32">
        <v>1205</v>
      </c>
      <c r="B504" s="388">
        <f>+A504</f>
        <v>1205</v>
      </c>
      <c r="C504" s="247" t="str">
        <f>+VLOOKUP(A504,bd_lista!$A$3:$C$590,3,FALSE)</f>
        <v>Gobierno Autónomo Municipal de El Alto de La Paz</v>
      </c>
      <c r="D504" s="385" t="str">
        <f>+C504</f>
        <v>Gobierno Autónomo Municipal de El Alto de La Paz</v>
      </c>
      <c r="E504" s="242" t="s">
        <v>1304</v>
      </c>
      <c r="F504" s="243">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3">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3">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3">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3">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3">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3">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3">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3">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3">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3">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3">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3">
        <f t="shared" ca="1" si="17"/>
        <v>0</v>
      </c>
      <c r="S504" s="249"/>
      <c r="T504" s="243">
        <f ca="1">+T505</f>
        <v>0</v>
      </c>
      <c r="U504" s="242">
        <f t="shared" si="18"/>
        <v>1</v>
      </c>
      <c r="V504" s="333" t="str">
        <f>+VLOOKUP(A504,bd_lista!$A$3:$E$590,5,FALSE)</f>
        <v>Gobiernos Autonomos Municipales</v>
      </c>
      <c r="W504" s="383" t="str">
        <f>+V504</f>
        <v>Gobiernos Autonomos Municipales</v>
      </c>
      <c r="X504" s="242">
        <f>+VLOOKUP(A504,[3]Sheet1!$A$13:$D$744,4,FALSE)</f>
        <v>0</v>
      </c>
      <c r="Y504" s="242" t="e">
        <f>+VLOOKUP(X504,bd_lista!$A$3:$C$590,3,FALSE)</f>
        <v>#N/A</v>
      </c>
      <c r="Z504" s="294">
        <f>+X504</f>
        <v>0</v>
      </c>
      <c r="AA504" s="295" t="e">
        <f>+Y504</f>
        <v>#N/A</v>
      </c>
    </row>
    <row r="505" spans="1:27" customFormat="1" ht="15" hidden="1" customHeight="1">
      <c r="A505" s="32">
        <v>1205</v>
      </c>
      <c r="B505" s="389"/>
      <c r="C505" s="247" t="str">
        <f>+VLOOKUP(A505,bd_lista!$A$3:$C$590,3,FALSE)</f>
        <v>Gobierno Autónomo Municipal de El Alto de La Paz</v>
      </c>
      <c r="D505" s="386"/>
      <c r="E505" s="244" t="s">
        <v>1305</v>
      </c>
      <c r="F505" s="243">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3">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3">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3">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3">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3">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3">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3">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3">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3">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3">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3">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3">
        <f t="shared" ca="1" si="17"/>
        <v>0</v>
      </c>
      <c r="S505" s="249">
        <f ca="1">+R504+R505</f>
        <v>0</v>
      </c>
      <c r="T505" s="243">
        <f ca="1">+S505</f>
        <v>0</v>
      </c>
      <c r="U505" s="242">
        <f t="shared" si="18"/>
        <v>2</v>
      </c>
      <c r="V505" s="333" t="str">
        <f>+VLOOKUP(A505,bd_lista!$A$3:$E$590,5,FALSE)</f>
        <v>Gobiernos Autonomos Municipales</v>
      </c>
      <c r="W505" s="384"/>
      <c r="X505" s="242">
        <f>+VLOOKUP(A505,[3]Sheet1!$A$13:$D$744,4,FALSE)</f>
        <v>0</v>
      </c>
      <c r="Y505" s="242" t="e">
        <f>+VLOOKUP(X505,bd_lista!$A$3:$C$590,3,FALSE)</f>
        <v>#N/A</v>
      </c>
      <c r="Z505" s="292"/>
      <c r="AA505" s="293"/>
    </row>
    <row r="506" spans="1:27" customFormat="1" ht="15" hidden="1" customHeight="1">
      <c r="A506" s="32">
        <v>1206</v>
      </c>
      <c r="B506" s="388">
        <f>+A506</f>
        <v>1206</v>
      </c>
      <c r="C506" s="247" t="str">
        <f>+VLOOKUP(A506,bd_lista!$A$3:$C$590,3,FALSE)</f>
        <v>Gobierno Autónomo Municipal de Viacha</v>
      </c>
      <c r="D506" s="385" t="str">
        <f>+C506</f>
        <v>Gobierno Autónomo Municipal de Viacha</v>
      </c>
      <c r="E506" s="242" t="s">
        <v>1304</v>
      </c>
      <c r="F506" s="243">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3">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3">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3">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3">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3">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3">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3">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3">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3">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3">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3">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3">
        <f t="shared" ca="1" si="17"/>
        <v>0</v>
      </c>
      <c r="S506" s="249"/>
      <c r="T506" s="243">
        <f ca="1">+T507</f>
        <v>0</v>
      </c>
      <c r="U506" s="242">
        <f t="shared" si="18"/>
        <v>1</v>
      </c>
      <c r="V506" s="333" t="str">
        <f>+VLOOKUP(A506,bd_lista!$A$3:$E$590,5,FALSE)</f>
        <v>Gobiernos Autonomos Municipales</v>
      </c>
      <c r="W506" s="383" t="str">
        <f>+V506</f>
        <v>Gobiernos Autonomos Municipales</v>
      </c>
      <c r="X506" s="242">
        <f>+VLOOKUP(A506,[3]Sheet1!$A$13:$D$744,4,FALSE)</f>
        <v>0</v>
      </c>
      <c r="Y506" s="242" t="e">
        <f>+VLOOKUP(X506,bd_lista!$A$3:$C$590,3,FALSE)</f>
        <v>#N/A</v>
      </c>
      <c r="Z506" s="294">
        <f>+X506</f>
        <v>0</v>
      </c>
      <c r="AA506" s="295" t="e">
        <f>+Y506</f>
        <v>#N/A</v>
      </c>
    </row>
    <row r="507" spans="1:27" customFormat="1" ht="15" hidden="1" customHeight="1">
      <c r="A507" s="32">
        <v>1206</v>
      </c>
      <c r="B507" s="389"/>
      <c r="C507" s="247" t="str">
        <f>+VLOOKUP(A507,bd_lista!$A$3:$C$590,3,FALSE)</f>
        <v>Gobierno Autónomo Municipal de Viacha</v>
      </c>
      <c r="D507" s="386"/>
      <c r="E507" s="244" t="s">
        <v>1305</v>
      </c>
      <c r="F507" s="243">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3">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3">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3">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3">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3">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3">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3">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3">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3">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3">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3">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3">
        <f t="shared" ca="1" si="17"/>
        <v>0</v>
      </c>
      <c r="S507" s="249">
        <f ca="1">+R506+R507</f>
        <v>0</v>
      </c>
      <c r="T507" s="243">
        <f ca="1">+S507</f>
        <v>0</v>
      </c>
      <c r="U507" s="242">
        <f t="shared" si="18"/>
        <v>2</v>
      </c>
      <c r="V507" s="333" t="str">
        <f>+VLOOKUP(A507,bd_lista!$A$3:$E$590,5,FALSE)</f>
        <v>Gobiernos Autonomos Municipales</v>
      </c>
      <c r="W507" s="384"/>
      <c r="X507" s="242">
        <f>+VLOOKUP(A507,[3]Sheet1!$A$13:$D$744,4,FALSE)</f>
        <v>0</v>
      </c>
      <c r="Y507" s="242" t="e">
        <f>+VLOOKUP(X507,bd_lista!$A$3:$C$590,3,FALSE)</f>
        <v>#N/A</v>
      </c>
      <c r="Z507" s="292"/>
      <c r="AA507" s="293"/>
    </row>
    <row r="508" spans="1:27" customFormat="1" ht="15" hidden="1" customHeight="1">
      <c r="A508" s="32">
        <v>1207</v>
      </c>
      <c r="B508" s="388">
        <f>+A508</f>
        <v>1207</v>
      </c>
      <c r="C508" s="247" t="str">
        <f>+VLOOKUP(A508,bd_lista!$A$3:$C$590,3,FALSE)</f>
        <v>Gobierno Autónomo Municipal de Guaqui</v>
      </c>
      <c r="D508" s="385" t="str">
        <f>+C508</f>
        <v>Gobierno Autónomo Municipal de Guaqui</v>
      </c>
      <c r="E508" s="242" t="s">
        <v>1304</v>
      </c>
      <c r="F508" s="243">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3">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3">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3">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3">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3">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3">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3">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3">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3">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3">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3">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3">
        <f t="shared" ca="1" si="17"/>
        <v>0</v>
      </c>
      <c r="S508" s="249"/>
      <c r="T508" s="243">
        <f ca="1">+T509</f>
        <v>0</v>
      </c>
      <c r="U508" s="242">
        <f t="shared" si="18"/>
        <v>1</v>
      </c>
      <c r="V508" s="333" t="str">
        <f>+VLOOKUP(A508,bd_lista!$A$3:$E$590,5,FALSE)</f>
        <v>Gobiernos Autonomos Municipales</v>
      </c>
      <c r="W508" s="383" t="str">
        <f>+V508</f>
        <v>Gobiernos Autonomos Municipales</v>
      </c>
      <c r="X508" s="242">
        <f>+VLOOKUP(A508,[3]Sheet1!$A$13:$D$744,4,FALSE)</f>
        <v>0</v>
      </c>
      <c r="Y508" s="242" t="e">
        <f>+VLOOKUP(X508,bd_lista!$A$3:$C$590,3,FALSE)</f>
        <v>#N/A</v>
      </c>
      <c r="Z508" s="294">
        <f>+X508</f>
        <v>0</v>
      </c>
      <c r="AA508" s="295" t="e">
        <f>+Y508</f>
        <v>#N/A</v>
      </c>
    </row>
    <row r="509" spans="1:27" customFormat="1" ht="15" hidden="1" customHeight="1">
      <c r="A509" s="32">
        <v>1207</v>
      </c>
      <c r="B509" s="389"/>
      <c r="C509" s="247" t="str">
        <f>+VLOOKUP(A509,bd_lista!$A$3:$C$590,3,FALSE)</f>
        <v>Gobierno Autónomo Municipal de Guaqui</v>
      </c>
      <c r="D509" s="386"/>
      <c r="E509" s="244" t="s">
        <v>1305</v>
      </c>
      <c r="F509" s="243">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3">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3">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3">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3">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3">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3">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3">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3">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3">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3">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3">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3">
        <f t="shared" ca="1" si="17"/>
        <v>0</v>
      </c>
      <c r="S509" s="249">
        <f ca="1">+R508+R509</f>
        <v>0</v>
      </c>
      <c r="T509" s="243">
        <f ca="1">+S509</f>
        <v>0</v>
      </c>
      <c r="U509" s="242">
        <f t="shared" si="18"/>
        <v>2</v>
      </c>
      <c r="V509" s="333" t="str">
        <f>+VLOOKUP(A509,bd_lista!$A$3:$E$590,5,FALSE)</f>
        <v>Gobiernos Autonomos Municipales</v>
      </c>
      <c r="W509" s="384"/>
      <c r="X509" s="242">
        <f>+VLOOKUP(A509,[3]Sheet1!$A$13:$D$744,4,FALSE)</f>
        <v>0</v>
      </c>
      <c r="Y509" s="242" t="e">
        <f>+VLOOKUP(X509,bd_lista!$A$3:$C$590,3,FALSE)</f>
        <v>#N/A</v>
      </c>
      <c r="Z509" s="292"/>
      <c r="AA509" s="293"/>
    </row>
    <row r="510" spans="1:27" customFormat="1" ht="15" hidden="1" customHeight="1">
      <c r="A510" s="32">
        <v>1208</v>
      </c>
      <c r="B510" s="388">
        <f>+A510</f>
        <v>1208</v>
      </c>
      <c r="C510" s="247" t="str">
        <f>+VLOOKUP(A510,bd_lista!$A$3:$C$590,3,FALSE)</f>
        <v>Gobierno Autónomo Municipal de Tiahuanacu</v>
      </c>
      <c r="D510" s="385" t="str">
        <f>+C510</f>
        <v>Gobierno Autónomo Municipal de Tiahuanacu</v>
      </c>
      <c r="E510" s="242" t="s">
        <v>1304</v>
      </c>
      <c r="F510" s="243">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3">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3">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3">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3">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3">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3">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3">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3">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3">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3">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3">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3">
        <f t="shared" ca="1" si="17"/>
        <v>0</v>
      </c>
      <c r="S510" s="249"/>
      <c r="T510" s="243">
        <f ca="1">+T511</f>
        <v>0</v>
      </c>
      <c r="U510" s="242">
        <f t="shared" si="18"/>
        <v>1</v>
      </c>
      <c r="V510" s="333" t="str">
        <f>+VLOOKUP(A510,bd_lista!$A$3:$E$590,5,FALSE)</f>
        <v>Gobiernos Autonomos Municipales</v>
      </c>
      <c r="W510" s="383" t="str">
        <f>+V510</f>
        <v>Gobiernos Autonomos Municipales</v>
      </c>
      <c r="X510" s="242">
        <f>+VLOOKUP(A510,[3]Sheet1!$A$13:$D$744,4,FALSE)</f>
        <v>0</v>
      </c>
      <c r="Y510" s="242" t="e">
        <f>+VLOOKUP(X510,bd_lista!$A$3:$C$590,3,FALSE)</f>
        <v>#N/A</v>
      </c>
      <c r="Z510" s="294">
        <f>+X510</f>
        <v>0</v>
      </c>
      <c r="AA510" s="295" t="e">
        <f>+Y510</f>
        <v>#N/A</v>
      </c>
    </row>
    <row r="511" spans="1:27" customFormat="1" ht="15" hidden="1" customHeight="1">
      <c r="A511" s="32">
        <v>1208</v>
      </c>
      <c r="B511" s="389"/>
      <c r="C511" s="247" t="str">
        <f>+VLOOKUP(A511,bd_lista!$A$3:$C$590,3,FALSE)</f>
        <v>Gobierno Autónomo Municipal de Tiahuanacu</v>
      </c>
      <c r="D511" s="386"/>
      <c r="E511" s="244" t="s">
        <v>1305</v>
      </c>
      <c r="F511" s="243">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3">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3">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3">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3">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3">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3">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3">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3">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3">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3">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3">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3">
        <f t="shared" ca="1" si="17"/>
        <v>0</v>
      </c>
      <c r="S511" s="249">
        <f ca="1">+R510+R511</f>
        <v>0</v>
      </c>
      <c r="T511" s="243">
        <f ca="1">+S511</f>
        <v>0</v>
      </c>
      <c r="U511" s="242">
        <f t="shared" si="18"/>
        <v>2</v>
      </c>
      <c r="V511" s="333" t="str">
        <f>+VLOOKUP(A511,bd_lista!$A$3:$E$590,5,FALSE)</f>
        <v>Gobiernos Autonomos Municipales</v>
      </c>
      <c r="W511" s="384"/>
      <c r="X511" s="242">
        <f>+VLOOKUP(A511,[3]Sheet1!$A$13:$D$744,4,FALSE)</f>
        <v>0</v>
      </c>
      <c r="Y511" s="242" t="e">
        <f>+VLOOKUP(X511,bd_lista!$A$3:$C$590,3,FALSE)</f>
        <v>#N/A</v>
      </c>
      <c r="Z511" s="292"/>
      <c r="AA511" s="293"/>
    </row>
    <row r="512" spans="1:27" customFormat="1" ht="15" hidden="1" customHeight="1">
      <c r="A512" s="32">
        <v>1209</v>
      </c>
      <c r="B512" s="388">
        <f>+A512</f>
        <v>1209</v>
      </c>
      <c r="C512" s="247" t="str">
        <f>+VLOOKUP(A512,bd_lista!$A$3:$C$590,3,FALSE)</f>
        <v>Gobierno Autónomo Municipal de Desaguadero</v>
      </c>
      <c r="D512" s="385" t="str">
        <f>+C512</f>
        <v>Gobierno Autónomo Municipal de Desaguadero</v>
      </c>
      <c r="E512" s="242" t="s">
        <v>1304</v>
      </c>
      <c r="F512" s="243">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3">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3">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3">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3">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3">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3">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3">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3">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3">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3">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3">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3">
        <f t="shared" ca="1" si="17"/>
        <v>0</v>
      </c>
      <c r="S512" s="249"/>
      <c r="T512" s="243">
        <f ca="1">+T513</f>
        <v>0</v>
      </c>
      <c r="U512" s="242">
        <f t="shared" si="18"/>
        <v>1</v>
      </c>
      <c r="V512" s="333" t="str">
        <f>+VLOOKUP(A512,bd_lista!$A$3:$E$590,5,FALSE)</f>
        <v>Gobiernos Autonomos Municipales</v>
      </c>
      <c r="W512" s="383" t="str">
        <f>+V512</f>
        <v>Gobiernos Autonomos Municipales</v>
      </c>
      <c r="X512" s="242">
        <f>+VLOOKUP(A512,[3]Sheet1!$A$13:$D$744,4,FALSE)</f>
        <v>0</v>
      </c>
      <c r="Y512" s="242" t="e">
        <f>+VLOOKUP(X512,bd_lista!$A$3:$C$590,3,FALSE)</f>
        <v>#N/A</v>
      </c>
      <c r="Z512" s="294">
        <f>+X512</f>
        <v>0</v>
      </c>
      <c r="AA512" s="295" t="e">
        <f>+Y512</f>
        <v>#N/A</v>
      </c>
    </row>
    <row r="513" spans="1:27" customFormat="1" ht="15" hidden="1" customHeight="1">
      <c r="A513" s="32">
        <v>1209</v>
      </c>
      <c r="B513" s="389"/>
      <c r="C513" s="247" t="str">
        <f>+VLOOKUP(A513,bd_lista!$A$3:$C$590,3,FALSE)</f>
        <v>Gobierno Autónomo Municipal de Desaguadero</v>
      </c>
      <c r="D513" s="386"/>
      <c r="E513" s="244" t="s">
        <v>1305</v>
      </c>
      <c r="F513" s="243">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3">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3">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3">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3">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3">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3">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3">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3">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3">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3">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3">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3">
        <f t="shared" ca="1" si="17"/>
        <v>0</v>
      </c>
      <c r="S513" s="249">
        <f ca="1">+R512+R513</f>
        <v>0</v>
      </c>
      <c r="T513" s="243">
        <f ca="1">+S513</f>
        <v>0</v>
      </c>
      <c r="U513" s="242">
        <f t="shared" si="18"/>
        <v>2</v>
      </c>
      <c r="V513" s="333" t="str">
        <f>+VLOOKUP(A513,bd_lista!$A$3:$E$590,5,FALSE)</f>
        <v>Gobiernos Autonomos Municipales</v>
      </c>
      <c r="W513" s="384"/>
      <c r="X513" s="242">
        <f>+VLOOKUP(A513,[3]Sheet1!$A$13:$D$744,4,FALSE)</f>
        <v>0</v>
      </c>
      <c r="Y513" s="242" t="e">
        <f>+VLOOKUP(X513,bd_lista!$A$3:$C$590,3,FALSE)</f>
        <v>#N/A</v>
      </c>
      <c r="Z513" s="292"/>
      <c r="AA513" s="293"/>
    </row>
    <row r="514" spans="1:27" customFormat="1" ht="15" hidden="1" customHeight="1">
      <c r="A514" s="32">
        <v>1210</v>
      </c>
      <c r="B514" s="388">
        <f>+A514</f>
        <v>1210</v>
      </c>
      <c r="C514" s="247" t="str">
        <f>+VLOOKUP(A514,bd_lista!$A$3:$C$590,3,FALSE)</f>
        <v>Gobierno Autónomo Municipal de Caranavi</v>
      </c>
      <c r="D514" s="385" t="str">
        <f>+C514</f>
        <v>Gobierno Autónomo Municipal de Caranavi</v>
      </c>
      <c r="E514" s="242" t="s">
        <v>1304</v>
      </c>
      <c r="F514" s="243">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3">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3">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3">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3">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3">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3">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3">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3">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3">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3">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3">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3">
        <f t="shared" ca="1" si="17"/>
        <v>0</v>
      </c>
      <c r="S514" s="249"/>
      <c r="T514" s="243">
        <f ca="1">+T515</f>
        <v>0</v>
      </c>
      <c r="U514" s="242">
        <f t="shared" si="18"/>
        <v>1</v>
      </c>
      <c r="V514" s="333" t="str">
        <f>+VLOOKUP(A514,bd_lista!$A$3:$E$590,5,FALSE)</f>
        <v>Gobiernos Autonomos Municipales</v>
      </c>
      <c r="W514" s="383" t="str">
        <f>+V514</f>
        <v>Gobiernos Autonomos Municipales</v>
      </c>
      <c r="X514" s="242">
        <f>+VLOOKUP(A514,[3]Sheet1!$A$13:$D$744,4,FALSE)</f>
        <v>0</v>
      </c>
      <c r="Y514" s="242" t="e">
        <f>+VLOOKUP(X514,bd_lista!$A$3:$C$590,3,FALSE)</f>
        <v>#N/A</v>
      </c>
      <c r="Z514" s="294">
        <f>+X514</f>
        <v>0</v>
      </c>
      <c r="AA514" s="295" t="e">
        <f>+Y514</f>
        <v>#N/A</v>
      </c>
    </row>
    <row r="515" spans="1:27" customFormat="1" ht="15" hidden="1" customHeight="1">
      <c r="A515" s="32">
        <v>1210</v>
      </c>
      <c r="B515" s="389"/>
      <c r="C515" s="247" t="str">
        <f>+VLOOKUP(A515,bd_lista!$A$3:$C$590,3,FALSE)</f>
        <v>Gobierno Autónomo Municipal de Caranavi</v>
      </c>
      <c r="D515" s="386"/>
      <c r="E515" s="244" t="s">
        <v>1305</v>
      </c>
      <c r="F515" s="243">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3">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3">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3">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3">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3">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3">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3">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3">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3">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3">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3">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3">
        <f t="shared" ca="1" si="17"/>
        <v>0</v>
      </c>
      <c r="S515" s="249">
        <f ca="1">+R514+R515</f>
        <v>0</v>
      </c>
      <c r="T515" s="243">
        <f ca="1">+S515</f>
        <v>0</v>
      </c>
      <c r="U515" s="242">
        <f t="shared" si="18"/>
        <v>2</v>
      </c>
      <c r="V515" s="333" t="str">
        <f>+VLOOKUP(A515,bd_lista!$A$3:$E$590,5,FALSE)</f>
        <v>Gobiernos Autonomos Municipales</v>
      </c>
      <c r="W515" s="384"/>
      <c r="X515" s="242">
        <f>+VLOOKUP(A515,[3]Sheet1!$A$13:$D$744,4,FALSE)</f>
        <v>0</v>
      </c>
      <c r="Y515" s="242" t="e">
        <f>+VLOOKUP(X515,bd_lista!$A$3:$C$590,3,FALSE)</f>
        <v>#N/A</v>
      </c>
      <c r="Z515" s="292"/>
      <c r="AA515" s="293"/>
    </row>
    <row r="516" spans="1:27" customFormat="1" ht="15" hidden="1" customHeight="1">
      <c r="A516" s="32">
        <v>1211</v>
      </c>
      <c r="B516" s="388">
        <f>+A516</f>
        <v>1211</v>
      </c>
      <c r="C516" s="247" t="str">
        <f>+VLOOKUP(A516,bd_lista!$A$3:$C$590,3,FALSE)</f>
        <v>Gobierno Autónomo Municipal de Sica Sica (Villa Aroma)</v>
      </c>
      <c r="D516" s="385" t="str">
        <f>+C516</f>
        <v>Gobierno Autónomo Municipal de Sica Sica (Villa Aroma)</v>
      </c>
      <c r="E516" s="242" t="s">
        <v>1304</v>
      </c>
      <c r="F516" s="243">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3">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3">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3">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3">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3">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3">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3">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3">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3">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3">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3">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3">
        <f t="shared" ca="1" si="17"/>
        <v>0</v>
      </c>
      <c r="S516" s="249"/>
      <c r="T516" s="243">
        <f ca="1">+T517</f>
        <v>0</v>
      </c>
      <c r="U516" s="242">
        <f t="shared" si="18"/>
        <v>1</v>
      </c>
      <c r="V516" s="333" t="str">
        <f>+VLOOKUP(A516,bd_lista!$A$3:$E$590,5,FALSE)</f>
        <v>Gobiernos Autonomos Municipales</v>
      </c>
      <c r="W516" s="383" t="str">
        <f>+V516</f>
        <v>Gobiernos Autonomos Municipales</v>
      </c>
      <c r="X516" s="242">
        <f>+VLOOKUP(A516,[3]Sheet1!$A$13:$D$744,4,FALSE)</f>
        <v>0</v>
      </c>
      <c r="Y516" s="242" t="e">
        <f>+VLOOKUP(X516,bd_lista!$A$3:$C$590,3,FALSE)</f>
        <v>#N/A</v>
      </c>
      <c r="Z516" s="294">
        <f>+X516</f>
        <v>0</v>
      </c>
      <c r="AA516" s="295" t="e">
        <f>+Y516</f>
        <v>#N/A</v>
      </c>
    </row>
    <row r="517" spans="1:27" customFormat="1" ht="15" hidden="1" customHeight="1">
      <c r="A517" s="32">
        <v>1211</v>
      </c>
      <c r="B517" s="389"/>
      <c r="C517" s="247" t="str">
        <f>+VLOOKUP(A517,bd_lista!$A$3:$C$590,3,FALSE)</f>
        <v>Gobierno Autónomo Municipal de Sica Sica (Villa Aroma)</v>
      </c>
      <c r="D517" s="386"/>
      <c r="E517" s="244" t="s">
        <v>1305</v>
      </c>
      <c r="F517" s="243">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3">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3">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3">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3">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3">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3">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3">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3">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3">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3">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3">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3">
        <f t="shared" ca="1" si="17"/>
        <v>0</v>
      </c>
      <c r="S517" s="249">
        <f ca="1">+R516+R517</f>
        <v>0</v>
      </c>
      <c r="T517" s="243">
        <f ca="1">+S517</f>
        <v>0</v>
      </c>
      <c r="U517" s="242">
        <f t="shared" si="18"/>
        <v>2</v>
      </c>
      <c r="V517" s="333" t="str">
        <f>+VLOOKUP(A517,bd_lista!$A$3:$E$590,5,FALSE)</f>
        <v>Gobiernos Autonomos Municipales</v>
      </c>
      <c r="W517" s="384"/>
      <c r="X517" s="242">
        <f>+VLOOKUP(A517,[3]Sheet1!$A$13:$D$744,4,FALSE)</f>
        <v>0</v>
      </c>
      <c r="Y517" s="242" t="e">
        <f>+VLOOKUP(X517,bd_lista!$A$3:$C$590,3,FALSE)</f>
        <v>#N/A</v>
      </c>
      <c r="Z517" s="292"/>
      <c r="AA517" s="293"/>
    </row>
    <row r="518" spans="1:27" customFormat="1" ht="15" hidden="1" customHeight="1">
      <c r="A518" s="32">
        <v>1212</v>
      </c>
      <c r="B518" s="388">
        <f>+A518</f>
        <v>1212</v>
      </c>
      <c r="C518" s="247" t="str">
        <f>+VLOOKUP(A518,bd_lista!$A$3:$C$590,3,FALSE)</f>
        <v>Gobierno Autónomo Municipal de Umala</v>
      </c>
      <c r="D518" s="385" t="str">
        <f>+C518</f>
        <v>Gobierno Autónomo Municipal de Umala</v>
      </c>
      <c r="E518" s="242" t="s">
        <v>1304</v>
      </c>
      <c r="F518" s="243">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3">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3">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3">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3">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3">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3">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3">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3">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3">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3">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3">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3">
        <f t="shared" ref="R518:R581" ca="1" si="19">+SUM(F518:Q518)</f>
        <v>0</v>
      </c>
      <c r="S518" s="249"/>
      <c r="T518" s="243">
        <f ca="1">+T519</f>
        <v>0</v>
      </c>
      <c r="U518" s="242">
        <f t="shared" ref="U518:U581" si="20">+IF(E518="Débitos",1,2)</f>
        <v>1</v>
      </c>
      <c r="V518" s="333" t="str">
        <f>+VLOOKUP(A518,bd_lista!$A$3:$E$590,5,FALSE)</f>
        <v>Gobiernos Autonomos Municipales</v>
      </c>
      <c r="W518" s="383" t="str">
        <f>+V518</f>
        <v>Gobiernos Autonomos Municipales</v>
      </c>
      <c r="X518" s="242">
        <f>+VLOOKUP(A518,[3]Sheet1!$A$13:$D$744,4,FALSE)</f>
        <v>0</v>
      </c>
      <c r="Y518" s="242" t="e">
        <f>+VLOOKUP(X518,bd_lista!$A$3:$C$590,3,FALSE)</f>
        <v>#N/A</v>
      </c>
      <c r="Z518" s="294">
        <f>+X518</f>
        <v>0</v>
      </c>
      <c r="AA518" s="295" t="e">
        <f>+Y518</f>
        <v>#N/A</v>
      </c>
    </row>
    <row r="519" spans="1:27" customFormat="1" ht="15" hidden="1" customHeight="1">
      <c r="A519" s="32">
        <v>1212</v>
      </c>
      <c r="B519" s="389"/>
      <c r="C519" s="247" t="str">
        <f>+VLOOKUP(A519,bd_lista!$A$3:$C$590,3,FALSE)</f>
        <v>Gobierno Autónomo Municipal de Umala</v>
      </c>
      <c r="D519" s="386"/>
      <c r="E519" s="244" t="s">
        <v>1305</v>
      </c>
      <c r="F519" s="243">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3">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3">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3">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3">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3">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3">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3">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3">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3">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3">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3">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3">
        <f t="shared" ca="1" si="19"/>
        <v>0</v>
      </c>
      <c r="S519" s="249">
        <f ca="1">+R518+R519</f>
        <v>0</v>
      </c>
      <c r="T519" s="243">
        <f ca="1">+S519</f>
        <v>0</v>
      </c>
      <c r="U519" s="242">
        <f t="shared" si="20"/>
        <v>2</v>
      </c>
      <c r="V519" s="333" t="str">
        <f>+VLOOKUP(A519,bd_lista!$A$3:$E$590,5,FALSE)</f>
        <v>Gobiernos Autonomos Municipales</v>
      </c>
      <c r="W519" s="384"/>
      <c r="X519" s="242">
        <f>+VLOOKUP(A519,[3]Sheet1!$A$13:$D$744,4,FALSE)</f>
        <v>0</v>
      </c>
      <c r="Y519" s="242" t="e">
        <f>+VLOOKUP(X519,bd_lista!$A$3:$C$590,3,FALSE)</f>
        <v>#N/A</v>
      </c>
      <c r="Z519" s="292"/>
      <c r="AA519" s="293"/>
    </row>
    <row r="520" spans="1:27" customFormat="1" ht="15" hidden="1" customHeight="1">
      <c r="A520" s="32">
        <v>1213</v>
      </c>
      <c r="B520" s="388">
        <f>+A520</f>
        <v>1213</v>
      </c>
      <c r="C520" s="247" t="str">
        <f>+VLOOKUP(A520,bd_lista!$A$3:$C$590,3,FALSE)</f>
        <v>Gobierno Autónomo Municipal de Ayo Ayo</v>
      </c>
      <c r="D520" s="385" t="str">
        <f>+C520</f>
        <v>Gobierno Autónomo Municipal de Ayo Ayo</v>
      </c>
      <c r="E520" s="242" t="s">
        <v>1304</v>
      </c>
      <c r="F520" s="243">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3">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3">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3">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3">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3">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3">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3">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3">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3">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3">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3">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3">
        <f t="shared" ca="1" si="19"/>
        <v>0</v>
      </c>
      <c r="S520" s="249"/>
      <c r="T520" s="243">
        <f ca="1">+T521</f>
        <v>0</v>
      </c>
      <c r="U520" s="242">
        <f t="shared" si="20"/>
        <v>1</v>
      </c>
      <c r="V520" s="333" t="str">
        <f>+VLOOKUP(A520,bd_lista!$A$3:$E$590,5,FALSE)</f>
        <v>Gobiernos Autonomos Municipales</v>
      </c>
      <c r="W520" s="383" t="str">
        <f>+V520</f>
        <v>Gobiernos Autonomos Municipales</v>
      </c>
      <c r="X520" s="242">
        <f>+VLOOKUP(A520,[3]Sheet1!$A$13:$D$744,4,FALSE)</f>
        <v>0</v>
      </c>
      <c r="Y520" s="242" t="e">
        <f>+VLOOKUP(X520,bd_lista!$A$3:$C$590,3,FALSE)</f>
        <v>#N/A</v>
      </c>
      <c r="Z520" s="294">
        <f>+X520</f>
        <v>0</v>
      </c>
      <c r="AA520" s="295" t="e">
        <f>+Y520</f>
        <v>#N/A</v>
      </c>
    </row>
    <row r="521" spans="1:27" customFormat="1" ht="15" hidden="1" customHeight="1">
      <c r="A521" s="32">
        <v>1213</v>
      </c>
      <c r="B521" s="389"/>
      <c r="C521" s="247" t="str">
        <f>+VLOOKUP(A521,bd_lista!$A$3:$C$590,3,FALSE)</f>
        <v>Gobierno Autónomo Municipal de Ayo Ayo</v>
      </c>
      <c r="D521" s="386"/>
      <c r="E521" s="244" t="s">
        <v>1305</v>
      </c>
      <c r="F521" s="243">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3">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3">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3">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3">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3">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3">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3">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3">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3">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3">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3">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3">
        <f t="shared" ca="1" si="19"/>
        <v>0</v>
      </c>
      <c r="S521" s="249">
        <f ca="1">+R520+R521</f>
        <v>0</v>
      </c>
      <c r="T521" s="243">
        <f ca="1">+S521</f>
        <v>0</v>
      </c>
      <c r="U521" s="242">
        <f t="shared" si="20"/>
        <v>2</v>
      </c>
      <c r="V521" s="333" t="str">
        <f>+VLOOKUP(A521,bd_lista!$A$3:$E$590,5,FALSE)</f>
        <v>Gobiernos Autonomos Municipales</v>
      </c>
      <c r="W521" s="384"/>
      <c r="X521" s="242">
        <f>+VLOOKUP(A521,[3]Sheet1!$A$13:$D$744,4,FALSE)</f>
        <v>0</v>
      </c>
      <c r="Y521" s="242" t="e">
        <f>+VLOOKUP(X521,bd_lista!$A$3:$C$590,3,FALSE)</f>
        <v>#N/A</v>
      </c>
      <c r="Z521" s="292"/>
      <c r="AA521" s="293"/>
    </row>
    <row r="522" spans="1:27" customFormat="1" ht="27" hidden="1" customHeight="1">
      <c r="A522" s="32">
        <v>1214</v>
      </c>
      <c r="B522" s="388">
        <f>+A522</f>
        <v>1214</v>
      </c>
      <c r="C522" s="247" t="str">
        <f>+VLOOKUP(A522,bd_lista!$A$3:$C$590,3,FALSE)</f>
        <v>Gobierno Autónomo Municipal de Calamarca</v>
      </c>
      <c r="D522" s="385" t="str">
        <f>+C522</f>
        <v>Gobierno Autónomo Municipal de Calamarca</v>
      </c>
      <c r="E522" s="242" t="s">
        <v>1304</v>
      </c>
      <c r="F522" s="243">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3">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3">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3">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3">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3">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3">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3">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3">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3">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3">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3">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3">
        <f t="shared" ca="1" si="19"/>
        <v>0</v>
      </c>
      <c r="S522" s="249"/>
      <c r="T522" s="243">
        <f ca="1">+T523</f>
        <v>0</v>
      </c>
      <c r="U522" s="242">
        <f t="shared" si="20"/>
        <v>1</v>
      </c>
      <c r="V522" s="333" t="str">
        <f>+VLOOKUP(A522,bd_lista!$A$3:$E$590,5,FALSE)</f>
        <v>Gobiernos Autonomos Municipales</v>
      </c>
      <c r="W522" s="383" t="str">
        <f>+V522</f>
        <v>Gobiernos Autonomos Municipales</v>
      </c>
      <c r="X522" s="242">
        <f>+VLOOKUP(A522,[3]Sheet1!$A$13:$D$744,4,FALSE)</f>
        <v>0</v>
      </c>
      <c r="Y522" s="242" t="e">
        <f>+VLOOKUP(X522,bd_lista!$A$3:$C$590,3,FALSE)</f>
        <v>#N/A</v>
      </c>
      <c r="Z522" s="294">
        <f>+X522</f>
        <v>0</v>
      </c>
      <c r="AA522" s="295" t="e">
        <f>+Y522</f>
        <v>#N/A</v>
      </c>
    </row>
    <row r="523" spans="1:27" customFormat="1" ht="27" hidden="1" customHeight="1">
      <c r="A523" s="32">
        <v>1214</v>
      </c>
      <c r="B523" s="389"/>
      <c r="C523" s="247" t="str">
        <f>+VLOOKUP(A523,bd_lista!$A$3:$C$590,3,FALSE)</f>
        <v>Gobierno Autónomo Municipal de Calamarca</v>
      </c>
      <c r="D523" s="386"/>
      <c r="E523" s="244" t="s">
        <v>1305</v>
      </c>
      <c r="F523" s="243">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3">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3">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3">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3">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3">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3">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3">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3">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3">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3">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3">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3">
        <f t="shared" ca="1" si="19"/>
        <v>0</v>
      </c>
      <c r="S523" s="249">
        <f ca="1">+R522+R523</f>
        <v>0</v>
      </c>
      <c r="T523" s="243">
        <f ca="1">+S523</f>
        <v>0</v>
      </c>
      <c r="U523" s="242">
        <f t="shared" si="20"/>
        <v>2</v>
      </c>
      <c r="V523" s="333" t="str">
        <f>+VLOOKUP(A523,bd_lista!$A$3:$E$590,5,FALSE)</f>
        <v>Gobiernos Autonomos Municipales</v>
      </c>
      <c r="W523" s="384"/>
      <c r="X523" s="242">
        <f>+VLOOKUP(A523,[3]Sheet1!$A$13:$D$744,4,FALSE)</f>
        <v>0</v>
      </c>
      <c r="Y523" s="242" t="e">
        <f>+VLOOKUP(X523,bd_lista!$A$3:$C$590,3,FALSE)</f>
        <v>#N/A</v>
      </c>
      <c r="Z523" s="292"/>
      <c r="AA523" s="293"/>
    </row>
    <row r="524" spans="1:27" customFormat="1" ht="15" hidden="1" customHeight="1">
      <c r="A524" s="32">
        <v>1215</v>
      </c>
      <c r="B524" s="388">
        <f>+A524</f>
        <v>1215</v>
      </c>
      <c r="C524" s="247" t="str">
        <f>+VLOOKUP(A524,bd_lista!$A$3:$C$590,3,FALSE)</f>
        <v>Gobierno Autónomo Municipal de Patacamaya</v>
      </c>
      <c r="D524" s="385" t="str">
        <f>+C524</f>
        <v>Gobierno Autónomo Municipal de Patacamaya</v>
      </c>
      <c r="E524" s="242" t="s">
        <v>1304</v>
      </c>
      <c r="F524" s="243">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3">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3">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3">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3">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3">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3">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3">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3">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3">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3">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3">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3">
        <f t="shared" ca="1" si="19"/>
        <v>0</v>
      </c>
      <c r="S524" s="249"/>
      <c r="T524" s="243">
        <f ca="1">+T525</f>
        <v>0</v>
      </c>
      <c r="U524" s="242">
        <f t="shared" si="20"/>
        <v>1</v>
      </c>
      <c r="V524" s="333" t="str">
        <f>+VLOOKUP(A524,bd_lista!$A$3:$E$590,5,FALSE)</f>
        <v>Gobiernos Autonomos Municipales</v>
      </c>
      <c r="W524" s="383" t="str">
        <f>+V524</f>
        <v>Gobiernos Autonomos Municipales</v>
      </c>
      <c r="X524" s="242">
        <f>+VLOOKUP(A524,[3]Sheet1!$A$13:$D$744,4,FALSE)</f>
        <v>0</v>
      </c>
      <c r="Y524" s="242" t="e">
        <f>+VLOOKUP(X524,bd_lista!$A$3:$C$590,3,FALSE)</f>
        <v>#N/A</v>
      </c>
      <c r="Z524" s="294">
        <f>+X524</f>
        <v>0</v>
      </c>
      <c r="AA524" s="295" t="e">
        <f>+Y524</f>
        <v>#N/A</v>
      </c>
    </row>
    <row r="525" spans="1:27" customFormat="1" ht="15" hidden="1" customHeight="1">
      <c r="A525" s="32">
        <v>1215</v>
      </c>
      <c r="B525" s="389"/>
      <c r="C525" s="247" t="str">
        <f>+VLOOKUP(A525,bd_lista!$A$3:$C$590,3,FALSE)</f>
        <v>Gobierno Autónomo Municipal de Patacamaya</v>
      </c>
      <c r="D525" s="386"/>
      <c r="E525" s="244" t="s">
        <v>1305</v>
      </c>
      <c r="F525" s="243">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3">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3">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3">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3">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3">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3">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3">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3">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3">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3">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3">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3">
        <f t="shared" ca="1" si="19"/>
        <v>0</v>
      </c>
      <c r="S525" s="249">
        <f ca="1">+R524+R525</f>
        <v>0</v>
      </c>
      <c r="T525" s="243">
        <f ca="1">+S525</f>
        <v>0</v>
      </c>
      <c r="U525" s="242">
        <f t="shared" si="20"/>
        <v>2</v>
      </c>
      <c r="V525" s="333" t="str">
        <f>+VLOOKUP(A525,bd_lista!$A$3:$E$590,5,FALSE)</f>
        <v>Gobiernos Autonomos Municipales</v>
      </c>
      <c r="W525" s="384"/>
      <c r="X525" s="242">
        <f>+VLOOKUP(A525,[3]Sheet1!$A$13:$D$744,4,FALSE)</f>
        <v>0</v>
      </c>
      <c r="Y525" s="242" t="e">
        <f>+VLOOKUP(X525,bd_lista!$A$3:$C$590,3,FALSE)</f>
        <v>#N/A</v>
      </c>
      <c r="Z525" s="292"/>
      <c r="AA525" s="293"/>
    </row>
    <row r="526" spans="1:27" customFormat="1" ht="15" hidden="1" customHeight="1">
      <c r="A526" s="32">
        <v>1216</v>
      </c>
      <c r="B526" s="388">
        <f>+A526</f>
        <v>1216</v>
      </c>
      <c r="C526" s="247" t="str">
        <f>+VLOOKUP(A526,bd_lista!$A$3:$C$590,3,FALSE)</f>
        <v>Gobierno Autónomo Municipal de Colquencha</v>
      </c>
      <c r="D526" s="385" t="str">
        <f>+C526</f>
        <v>Gobierno Autónomo Municipal de Colquencha</v>
      </c>
      <c r="E526" s="242" t="s">
        <v>1304</v>
      </c>
      <c r="F526" s="243">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3">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3">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3">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3">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3">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3">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3">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3">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3">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3">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3">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3">
        <f t="shared" ca="1" si="19"/>
        <v>0</v>
      </c>
      <c r="S526" s="249"/>
      <c r="T526" s="243">
        <f ca="1">+T527</f>
        <v>0</v>
      </c>
      <c r="U526" s="242">
        <f t="shared" si="20"/>
        <v>1</v>
      </c>
      <c r="V526" s="333" t="str">
        <f>+VLOOKUP(A526,bd_lista!$A$3:$E$590,5,FALSE)</f>
        <v>Gobiernos Autonomos Municipales</v>
      </c>
      <c r="W526" s="383" t="str">
        <f>+V526</f>
        <v>Gobiernos Autonomos Municipales</v>
      </c>
      <c r="X526" s="242">
        <f>+VLOOKUP(A526,[3]Sheet1!$A$13:$D$744,4,FALSE)</f>
        <v>0</v>
      </c>
      <c r="Y526" s="242" t="e">
        <f>+VLOOKUP(X526,bd_lista!$A$3:$C$590,3,FALSE)</f>
        <v>#N/A</v>
      </c>
      <c r="Z526" s="294">
        <f>+X526</f>
        <v>0</v>
      </c>
      <c r="AA526" s="295" t="e">
        <f>+Y526</f>
        <v>#N/A</v>
      </c>
    </row>
    <row r="527" spans="1:27" customFormat="1" ht="15" hidden="1" customHeight="1">
      <c r="A527" s="32">
        <v>1216</v>
      </c>
      <c r="B527" s="389"/>
      <c r="C527" s="247" t="str">
        <f>+VLOOKUP(A527,bd_lista!$A$3:$C$590,3,FALSE)</f>
        <v>Gobierno Autónomo Municipal de Colquencha</v>
      </c>
      <c r="D527" s="386"/>
      <c r="E527" s="244" t="s">
        <v>1305</v>
      </c>
      <c r="F527" s="243">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3">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3">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3">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3">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3">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3">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3">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3">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3">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3">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3">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3">
        <f t="shared" ca="1" si="19"/>
        <v>0</v>
      </c>
      <c r="S527" s="249">
        <f ca="1">+R526+R527</f>
        <v>0</v>
      </c>
      <c r="T527" s="243">
        <f ca="1">+S527</f>
        <v>0</v>
      </c>
      <c r="U527" s="242">
        <f t="shared" si="20"/>
        <v>2</v>
      </c>
      <c r="V527" s="333" t="str">
        <f>+VLOOKUP(A527,bd_lista!$A$3:$E$590,5,FALSE)</f>
        <v>Gobiernos Autonomos Municipales</v>
      </c>
      <c r="W527" s="384"/>
      <c r="X527" s="242">
        <f>+VLOOKUP(A527,[3]Sheet1!$A$13:$D$744,4,FALSE)</f>
        <v>0</v>
      </c>
      <c r="Y527" s="242" t="e">
        <f>+VLOOKUP(X527,bd_lista!$A$3:$C$590,3,FALSE)</f>
        <v>#N/A</v>
      </c>
      <c r="Z527" s="292"/>
      <c r="AA527" s="293"/>
    </row>
    <row r="528" spans="1:27" customFormat="1" ht="15" hidden="1" customHeight="1">
      <c r="A528" s="32">
        <v>1217</v>
      </c>
      <c r="B528" s="388">
        <f>+A528</f>
        <v>1217</v>
      </c>
      <c r="C528" s="247" t="str">
        <f>+VLOOKUP(A528,bd_lista!$A$3:$C$590,3,FALSE)</f>
        <v>Gobierno Autónomo Municipal de Collana</v>
      </c>
      <c r="D528" s="385" t="str">
        <f>+C528</f>
        <v>Gobierno Autónomo Municipal de Collana</v>
      </c>
      <c r="E528" s="242" t="s">
        <v>1304</v>
      </c>
      <c r="F528" s="243">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3">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3">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3">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3">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3">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3">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3">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3">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3">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3">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3">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3">
        <f t="shared" ca="1" si="19"/>
        <v>0</v>
      </c>
      <c r="S528" s="249"/>
      <c r="T528" s="243">
        <f ca="1">+T529</f>
        <v>0</v>
      </c>
      <c r="U528" s="242">
        <f t="shared" si="20"/>
        <v>1</v>
      </c>
      <c r="V528" s="333" t="str">
        <f>+VLOOKUP(A528,bd_lista!$A$3:$E$590,5,FALSE)</f>
        <v>Gobiernos Autonomos Municipales</v>
      </c>
      <c r="W528" s="383" t="str">
        <f>+V528</f>
        <v>Gobiernos Autonomos Municipales</v>
      </c>
      <c r="X528" s="242">
        <f>+VLOOKUP(A528,[3]Sheet1!$A$13:$D$744,4,FALSE)</f>
        <v>0</v>
      </c>
      <c r="Y528" s="242" t="e">
        <f>+VLOOKUP(X528,bd_lista!$A$3:$C$590,3,FALSE)</f>
        <v>#N/A</v>
      </c>
      <c r="Z528" s="294">
        <f>+X528</f>
        <v>0</v>
      </c>
      <c r="AA528" s="295" t="e">
        <f>+Y528</f>
        <v>#N/A</v>
      </c>
    </row>
    <row r="529" spans="1:27" customFormat="1" ht="15" hidden="1" customHeight="1">
      <c r="A529" s="32">
        <v>1217</v>
      </c>
      <c r="B529" s="389"/>
      <c r="C529" s="247" t="str">
        <f>+VLOOKUP(A529,bd_lista!$A$3:$C$590,3,FALSE)</f>
        <v>Gobierno Autónomo Municipal de Collana</v>
      </c>
      <c r="D529" s="386"/>
      <c r="E529" s="244" t="s">
        <v>1305</v>
      </c>
      <c r="F529" s="243">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3">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3">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3">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3">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3">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3">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3">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3">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3">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3">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3">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3">
        <f t="shared" ca="1" si="19"/>
        <v>0</v>
      </c>
      <c r="S529" s="249">
        <f ca="1">+R528+R529</f>
        <v>0</v>
      </c>
      <c r="T529" s="243">
        <f ca="1">+S529</f>
        <v>0</v>
      </c>
      <c r="U529" s="242">
        <f t="shared" si="20"/>
        <v>2</v>
      </c>
      <c r="V529" s="333" t="str">
        <f>+VLOOKUP(A529,bd_lista!$A$3:$E$590,5,FALSE)</f>
        <v>Gobiernos Autonomos Municipales</v>
      </c>
      <c r="W529" s="384"/>
      <c r="X529" s="242">
        <f>+VLOOKUP(A529,[3]Sheet1!$A$13:$D$744,4,FALSE)</f>
        <v>0</v>
      </c>
      <c r="Y529" s="242" t="e">
        <f>+VLOOKUP(X529,bd_lista!$A$3:$C$590,3,FALSE)</f>
        <v>#N/A</v>
      </c>
      <c r="Z529" s="292"/>
      <c r="AA529" s="293"/>
    </row>
    <row r="530" spans="1:27" customFormat="1" ht="15" hidden="1" customHeight="1">
      <c r="A530" s="32">
        <v>1218</v>
      </c>
      <c r="B530" s="388">
        <f>+A530</f>
        <v>1218</v>
      </c>
      <c r="C530" s="247" t="str">
        <f>+VLOOKUP(A530,bd_lista!$A$3:$C$590,3,FALSE)</f>
        <v>Gobierno Autónomo Municipal de Inquisivi</v>
      </c>
      <c r="D530" s="385" t="str">
        <f>+C530</f>
        <v>Gobierno Autónomo Municipal de Inquisivi</v>
      </c>
      <c r="E530" s="242" t="s">
        <v>1304</v>
      </c>
      <c r="F530" s="243">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3">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3">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3">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3">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3">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3">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3">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3">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3">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3">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3">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3">
        <f t="shared" ca="1" si="19"/>
        <v>0</v>
      </c>
      <c r="S530" s="249"/>
      <c r="T530" s="243">
        <f ca="1">+T531</f>
        <v>0</v>
      </c>
      <c r="U530" s="242">
        <f t="shared" si="20"/>
        <v>1</v>
      </c>
      <c r="V530" s="333" t="str">
        <f>+VLOOKUP(A530,bd_lista!$A$3:$E$590,5,FALSE)</f>
        <v>Gobiernos Autonomos Municipales</v>
      </c>
      <c r="W530" s="383" t="str">
        <f>+V530</f>
        <v>Gobiernos Autonomos Municipales</v>
      </c>
      <c r="X530" s="242">
        <f>+VLOOKUP(A530,[3]Sheet1!$A$13:$D$744,4,FALSE)</f>
        <v>0</v>
      </c>
      <c r="Y530" s="242" t="e">
        <f>+VLOOKUP(X530,bd_lista!$A$3:$C$590,3,FALSE)</f>
        <v>#N/A</v>
      </c>
      <c r="Z530" s="294">
        <f>+X530</f>
        <v>0</v>
      </c>
      <c r="AA530" s="295" t="e">
        <f>+Y530</f>
        <v>#N/A</v>
      </c>
    </row>
    <row r="531" spans="1:27" customFormat="1" ht="15" hidden="1" customHeight="1">
      <c r="A531" s="32">
        <v>1218</v>
      </c>
      <c r="B531" s="389"/>
      <c r="C531" s="247" t="str">
        <f>+VLOOKUP(A531,bd_lista!$A$3:$C$590,3,FALSE)</f>
        <v>Gobierno Autónomo Municipal de Inquisivi</v>
      </c>
      <c r="D531" s="386"/>
      <c r="E531" s="244" t="s">
        <v>1305</v>
      </c>
      <c r="F531" s="243">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3">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3">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3">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3">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3">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3">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3">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3">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3">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3">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3">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3">
        <f t="shared" ca="1" si="19"/>
        <v>0</v>
      </c>
      <c r="S531" s="249">
        <f ca="1">+R530+R531</f>
        <v>0</v>
      </c>
      <c r="T531" s="243">
        <f ca="1">+S531</f>
        <v>0</v>
      </c>
      <c r="U531" s="242">
        <f t="shared" si="20"/>
        <v>2</v>
      </c>
      <c r="V531" s="333" t="str">
        <f>+VLOOKUP(A531,bd_lista!$A$3:$E$590,5,FALSE)</f>
        <v>Gobiernos Autonomos Municipales</v>
      </c>
      <c r="W531" s="384"/>
      <c r="X531" s="242">
        <f>+VLOOKUP(A531,[3]Sheet1!$A$13:$D$744,4,FALSE)</f>
        <v>0</v>
      </c>
      <c r="Y531" s="242" t="e">
        <f>+VLOOKUP(X531,bd_lista!$A$3:$C$590,3,FALSE)</f>
        <v>#N/A</v>
      </c>
      <c r="Z531" s="292"/>
      <c r="AA531" s="293"/>
    </row>
    <row r="532" spans="1:27" customFormat="1" ht="15" hidden="1" customHeight="1">
      <c r="A532" s="32">
        <v>1219</v>
      </c>
      <c r="B532" s="388">
        <f>+A532</f>
        <v>1219</v>
      </c>
      <c r="C532" s="247" t="str">
        <f>+VLOOKUP(A532,bd_lista!$A$3:$C$590,3,FALSE)</f>
        <v>Gobierno Autónomo Municipal de Quime</v>
      </c>
      <c r="D532" s="385" t="str">
        <f>+C532</f>
        <v>Gobierno Autónomo Municipal de Quime</v>
      </c>
      <c r="E532" s="242" t="s">
        <v>1304</v>
      </c>
      <c r="F532" s="243">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3">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3">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3">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3">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3">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3">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3">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3">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3">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3">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3">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3">
        <f t="shared" ca="1" si="19"/>
        <v>0</v>
      </c>
      <c r="S532" s="249"/>
      <c r="T532" s="243">
        <f ca="1">+T533</f>
        <v>0</v>
      </c>
      <c r="U532" s="242">
        <f t="shared" si="20"/>
        <v>1</v>
      </c>
      <c r="V532" s="333" t="str">
        <f>+VLOOKUP(A532,bd_lista!$A$3:$E$590,5,FALSE)</f>
        <v>Gobiernos Autonomos Municipales</v>
      </c>
      <c r="W532" s="383" t="str">
        <f>+V532</f>
        <v>Gobiernos Autonomos Municipales</v>
      </c>
      <c r="X532" s="242">
        <f>+VLOOKUP(A532,[3]Sheet1!$A$13:$D$744,4,FALSE)</f>
        <v>0</v>
      </c>
      <c r="Y532" s="242" t="e">
        <f>+VLOOKUP(X532,bd_lista!$A$3:$C$590,3,FALSE)</f>
        <v>#N/A</v>
      </c>
      <c r="Z532" s="294">
        <f>+X532</f>
        <v>0</v>
      </c>
      <c r="AA532" s="295" t="e">
        <f>+Y532</f>
        <v>#N/A</v>
      </c>
    </row>
    <row r="533" spans="1:27" customFormat="1" ht="15" hidden="1" customHeight="1">
      <c r="A533" s="32">
        <v>1219</v>
      </c>
      <c r="B533" s="389"/>
      <c r="C533" s="247" t="str">
        <f>+VLOOKUP(A533,bd_lista!$A$3:$C$590,3,FALSE)</f>
        <v>Gobierno Autónomo Municipal de Quime</v>
      </c>
      <c r="D533" s="386"/>
      <c r="E533" s="244" t="s">
        <v>1305</v>
      </c>
      <c r="F533" s="243">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3">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3">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3">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3">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3">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3">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3">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3">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3">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3">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3">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3">
        <f t="shared" ca="1" si="19"/>
        <v>0</v>
      </c>
      <c r="S533" s="249">
        <f ca="1">+R532+R533</f>
        <v>0</v>
      </c>
      <c r="T533" s="243">
        <f ca="1">+S533</f>
        <v>0</v>
      </c>
      <c r="U533" s="242">
        <f t="shared" si="20"/>
        <v>2</v>
      </c>
      <c r="V533" s="333" t="str">
        <f>+VLOOKUP(A533,bd_lista!$A$3:$E$590,5,FALSE)</f>
        <v>Gobiernos Autonomos Municipales</v>
      </c>
      <c r="W533" s="384"/>
      <c r="X533" s="242">
        <f>+VLOOKUP(A533,[3]Sheet1!$A$13:$D$744,4,FALSE)</f>
        <v>0</v>
      </c>
      <c r="Y533" s="242" t="e">
        <f>+VLOOKUP(X533,bd_lista!$A$3:$C$590,3,FALSE)</f>
        <v>#N/A</v>
      </c>
      <c r="Z533" s="292"/>
      <c r="AA533" s="293"/>
    </row>
    <row r="534" spans="1:27" customFormat="1" ht="15" hidden="1" customHeight="1">
      <c r="A534" s="32">
        <v>1220</v>
      </c>
      <c r="B534" s="388">
        <f>+A534</f>
        <v>1220</v>
      </c>
      <c r="C534" s="247" t="str">
        <f>+VLOOKUP(A534,bd_lista!$A$3:$C$590,3,FALSE)</f>
        <v>Gobierno Autónomo Municipal de Cajuata</v>
      </c>
      <c r="D534" s="385" t="str">
        <f>+C534</f>
        <v>Gobierno Autónomo Municipal de Cajuata</v>
      </c>
      <c r="E534" s="242" t="s">
        <v>1304</v>
      </c>
      <c r="F534" s="243">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3">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3">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3">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3">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3">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3">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3">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3">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3">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3">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3">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3">
        <f t="shared" ca="1" si="19"/>
        <v>0</v>
      </c>
      <c r="S534" s="249"/>
      <c r="T534" s="243">
        <f ca="1">+T535</f>
        <v>0</v>
      </c>
      <c r="U534" s="242">
        <f t="shared" si="20"/>
        <v>1</v>
      </c>
      <c r="V534" s="333" t="str">
        <f>+VLOOKUP(A534,bd_lista!$A$3:$E$590,5,FALSE)</f>
        <v>Gobiernos Autonomos Municipales</v>
      </c>
      <c r="W534" s="383" t="str">
        <f>+V534</f>
        <v>Gobiernos Autonomos Municipales</v>
      </c>
      <c r="X534" s="242">
        <f>+VLOOKUP(A534,[3]Sheet1!$A$13:$D$744,4,FALSE)</f>
        <v>0</v>
      </c>
      <c r="Y534" s="242" t="e">
        <f>+VLOOKUP(X534,bd_lista!$A$3:$C$590,3,FALSE)</f>
        <v>#N/A</v>
      </c>
      <c r="Z534" s="294">
        <f>+X534</f>
        <v>0</v>
      </c>
      <c r="AA534" s="295" t="e">
        <f>+Y534</f>
        <v>#N/A</v>
      </c>
    </row>
    <row r="535" spans="1:27" customFormat="1" ht="15" hidden="1" customHeight="1">
      <c r="A535" s="32">
        <v>1220</v>
      </c>
      <c r="B535" s="389"/>
      <c r="C535" s="247" t="str">
        <f>+VLOOKUP(A535,bd_lista!$A$3:$C$590,3,FALSE)</f>
        <v>Gobierno Autónomo Municipal de Cajuata</v>
      </c>
      <c r="D535" s="386"/>
      <c r="E535" s="244" t="s">
        <v>1305</v>
      </c>
      <c r="F535" s="243">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3">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3">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3">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3">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3">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3">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3">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3">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3">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3">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3">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3">
        <f t="shared" ca="1" si="19"/>
        <v>0</v>
      </c>
      <c r="S535" s="249">
        <f ca="1">+R534+R535</f>
        <v>0</v>
      </c>
      <c r="T535" s="243">
        <f ca="1">+S535</f>
        <v>0</v>
      </c>
      <c r="U535" s="242">
        <f t="shared" si="20"/>
        <v>2</v>
      </c>
      <c r="V535" s="333" t="str">
        <f>+VLOOKUP(A535,bd_lista!$A$3:$E$590,5,FALSE)</f>
        <v>Gobiernos Autonomos Municipales</v>
      </c>
      <c r="W535" s="384"/>
      <c r="X535" s="242">
        <f>+VLOOKUP(A535,[3]Sheet1!$A$13:$D$744,4,FALSE)</f>
        <v>0</v>
      </c>
      <c r="Y535" s="242" t="e">
        <f>+VLOOKUP(X535,bd_lista!$A$3:$C$590,3,FALSE)</f>
        <v>#N/A</v>
      </c>
      <c r="Z535" s="292"/>
      <c r="AA535" s="293"/>
    </row>
    <row r="536" spans="1:27" customFormat="1" ht="15" hidden="1" customHeight="1">
      <c r="A536" s="32">
        <v>1221</v>
      </c>
      <c r="B536" s="388">
        <f>+A536</f>
        <v>1221</v>
      </c>
      <c r="C536" s="247" t="str">
        <f>+VLOOKUP(A536,bd_lista!$A$3:$C$590,3,FALSE)</f>
        <v>Gobierno Autónomo Municipal de Colquiri</v>
      </c>
      <c r="D536" s="385" t="str">
        <f>+C536</f>
        <v>Gobierno Autónomo Municipal de Colquiri</v>
      </c>
      <c r="E536" s="242" t="s">
        <v>1304</v>
      </c>
      <c r="F536" s="243">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3">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3">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3">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3">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3">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3">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3">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3">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3">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3">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3">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3">
        <f t="shared" ca="1" si="19"/>
        <v>0</v>
      </c>
      <c r="S536" s="249"/>
      <c r="T536" s="243">
        <f ca="1">+T537</f>
        <v>0</v>
      </c>
      <c r="U536" s="242">
        <f t="shared" si="20"/>
        <v>1</v>
      </c>
      <c r="V536" s="333" t="str">
        <f>+VLOOKUP(A536,bd_lista!$A$3:$E$590,5,FALSE)</f>
        <v>Gobiernos Autonomos Municipales</v>
      </c>
      <c r="W536" s="383" t="str">
        <f>+V536</f>
        <v>Gobiernos Autonomos Municipales</v>
      </c>
      <c r="X536" s="242">
        <f>+VLOOKUP(A536,[3]Sheet1!$A$13:$D$744,4,FALSE)</f>
        <v>0</v>
      </c>
      <c r="Y536" s="242" t="e">
        <f>+VLOOKUP(X536,bd_lista!$A$3:$C$590,3,FALSE)</f>
        <v>#N/A</v>
      </c>
      <c r="Z536" s="294">
        <f>+X536</f>
        <v>0</v>
      </c>
      <c r="AA536" s="295" t="e">
        <f>+Y536</f>
        <v>#N/A</v>
      </c>
    </row>
    <row r="537" spans="1:27" customFormat="1" ht="15" hidden="1" customHeight="1">
      <c r="A537" s="32">
        <v>1221</v>
      </c>
      <c r="B537" s="389"/>
      <c r="C537" s="247" t="str">
        <f>+VLOOKUP(A537,bd_lista!$A$3:$C$590,3,FALSE)</f>
        <v>Gobierno Autónomo Municipal de Colquiri</v>
      </c>
      <c r="D537" s="386"/>
      <c r="E537" s="244" t="s">
        <v>1305</v>
      </c>
      <c r="F537" s="243">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3">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3">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3">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3">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3">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3">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3">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3">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3">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3">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3">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3">
        <f t="shared" ca="1" si="19"/>
        <v>0</v>
      </c>
      <c r="S537" s="249">
        <f ca="1">+R536+R537</f>
        <v>0</v>
      </c>
      <c r="T537" s="243">
        <f ca="1">+S537</f>
        <v>0</v>
      </c>
      <c r="U537" s="242">
        <f t="shared" si="20"/>
        <v>2</v>
      </c>
      <c r="V537" s="333" t="str">
        <f>+VLOOKUP(A537,bd_lista!$A$3:$E$590,5,FALSE)</f>
        <v>Gobiernos Autonomos Municipales</v>
      </c>
      <c r="W537" s="384"/>
      <c r="X537" s="242">
        <f>+VLOOKUP(A537,[3]Sheet1!$A$13:$D$744,4,FALSE)</f>
        <v>0</v>
      </c>
      <c r="Y537" s="242" t="e">
        <f>+VLOOKUP(X537,bd_lista!$A$3:$C$590,3,FALSE)</f>
        <v>#N/A</v>
      </c>
      <c r="Z537" s="292"/>
      <c r="AA537" s="293"/>
    </row>
    <row r="538" spans="1:27" customFormat="1" ht="15" hidden="1" customHeight="1">
      <c r="A538" s="32">
        <v>1222</v>
      </c>
      <c r="B538" s="388">
        <f>+A538</f>
        <v>1222</v>
      </c>
      <c r="C538" s="247" t="str">
        <f>+VLOOKUP(A538,bd_lista!$A$3:$C$590,3,FALSE)</f>
        <v>Gobierno Autónomo Municipal de Ichoca</v>
      </c>
      <c r="D538" s="385" t="str">
        <f>+C538</f>
        <v>Gobierno Autónomo Municipal de Ichoca</v>
      </c>
      <c r="E538" s="242" t="s">
        <v>1304</v>
      </c>
      <c r="F538" s="243">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3">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3">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3">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3">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3">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3">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3">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3">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3">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3">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3">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3">
        <f t="shared" ca="1" si="19"/>
        <v>0</v>
      </c>
      <c r="S538" s="249"/>
      <c r="T538" s="243">
        <f ca="1">+T539</f>
        <v>0</v>
      </c>
      <c r="U538" s="242">
        <f t="shared" si="20"/>
        <v>1</v>
      </c>
      <c r="V538" s="333" t="str">
        <f>+VLOOKUP(A538,bd_lista!$A$3:$E$590,5,FALSE)</f>
        <v>Gobiernos Autonomos Municipales</v>
      </c>
      <c r="W538" s="383" t="str">
        <f>+V538</f>
        <v>Gobiernos Autonomos Municipales</v>
      </c>
      <c r="X538" s="242">
        <f>+VLOOKUP(A538,[3]Sheet1!$A$13:$D$744,4,FALSE)</f>
        <v>0</v>
      </c>
      <c r="Y538" s="242" t="e">
        <f>+VLOOKUP(X538,bd_lista!$A$3:$C$590,3,FALSE)</f>
        <v>#N/A</v>
      </c>
      <c r="Z538" s="294">
        <f>+X538</f>
        <v>0</v>
      </c>
      <c r="AA538" s="295" t="e">
        <f>+Y538</f>
        <v>#N/A</v>
      </c>
    </row>
    <row r="539" spans="1:27" customFormat="1" ht="15" hidden="1" customHeight="1">
      <c r="A539" s="32">
        <v>1222</v>
      </c>
      <c r="B539" s="389"/>
      <c r="C539" s="247" t="str">
        <f>+VLOOKUP(A539,bd_lista!$A$3:$C$590,3,FALSE)</f>
        <v>Gobierno Autónomo Municipal de Ichoca</v>
      </c>
      <c r="D539" s="386"/>
      <c r="E539" s="244" t="s">
        <v>1305</v>
      </c>
      <c r="F539" s="243">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3">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3">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3">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3">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3">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3">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3">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3">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3">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3">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3">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3">
        <f t="shared" ca="1" si="19"/>
        <v>0</v>
      </c>
      <c r="S539" s="249">
        <f ca="1">+R538+R539</f>
        <v>0</v>
      </c>
      <c r="T539" s="243">
        <f ca="1">+S539</f>
        <v>0</v>
      </c>
      <c r="U539" s="242">
        <f t="shared" si="20"/>
        <v>2</v>
      </c>
      <c r="V539" s="333" t="str">
        <f>+VLOOKUP(A539,bd_lista!$A$3:$E$590,5,FALSE)</f>
        <v>Gobiernos Autonomos Municipales</v>
      </c>
      <c r="W539" s="384"/>
      <c r="X539" s="242">
        <f>+VLOOKUP(A539,[3]Sheet1!$A$13:$D$744,4,FALSE)</f>
        <v>0</v>
      </c>
      <c r="Y539" s="242" t="e">
        <f>+VLOOKUP(X539,bd_lista!$A$3:$C$590,3,FALSE)</f>
        <v>#N/A</v>
      </c>
      <c r="Z539" s="292"/>
      <c r="AA539" s="293"/>
    </row>
    <row r="540" spans="1:27" customFormat="1" ht="15" hidden="1" customHeight="1">
      <c r="A540" s="32">
        <v>1223</v>
      </c>
      <c r="B540" s="388">
        <f>+A540</f>
        <v>1223</v>
      </c>
      <c r="C540" s="247" t="str">
        <f>+VLOOKUP(A540,bd_lista!$A$3:$C$590,3,FALSE)</f>
        <v>Gobierno Autónomo Municipal de Villa Libertad Licoma</v>
      </c>
      <c r="D540" s="385" t="str">
        <f>+C540</f>
        <v>Gobierno Autónomo Municipal de Villa Libertad Licoma</v>
      </c>
      <c r="E540" s="242" t="s">
        <v>1304</v>
      </c>
      <c r="F540" s="243">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3">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3">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3">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3">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3">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3">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3">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3">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3">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3">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3">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3">
        <f t="shared" ca="1" si="19"/>
        <v>0</v>
      </c>
      <c r="S540" s="249"/>
      <c r="T540" s="243">
        <f ca="1">+T541</f>
        <v>0</v>
      </c>
      <c r="U540" s="242">
        <f t="shared" si="20"/>
        <v>1</v>
      </c>
      <c r="V540" s="333" t="str">
        <f>+VLOOKUP(A540,bd_lista!$A$3:$E$590,5,FALSE)</f>
        <v>Gobiernos Autonomos Municipales</v>
      </c>
      <c r="W540" s="383" t="str">
        <f>+V540</f>
        <v>Gobiernos Autonomos Municipales</v>
      </c>
      <c r="X540" s="242">
        <f>+VLOOKUP(A540,[3]Sheet1!$A$13:$D$744,4,FALSE)</f>
        <v>0</v>
      </c>
      <c r="Y540" s="242" t="e">
        <f>+VLOOKUP(X540,bd_lista!$A$3:$C$590,3,FALSE)</f>
        <v>#N/A</v>
      </c>
      <c r="Z540" s="294">
        <f>+X540</f>
        <v>0</v>
      </c>
      <c r="AA540" s="295" t="e">
        <f>+Y540</f>
        <v>#N/A</v>
      </c>
    </row>
    <row r="541" spans="1:27" customFormat="1" ht="15" hidden="1" customHeight="1">
      <c r="A541" s="32">
        <v>1223</v>
      </c>
      <c r="B541" s="389"/>
      <c r="C541" s="247" t="str">
        <f>+VLOOKUP(A541,bd_lista!$A$3:$C$590,3,FALSE)</f>
        <v>Gobierno Autónomo Municipal de Villa Libertad Licoma</v>
      </c>
      <c r="D541" s="386"/>
      <c r="E541" s="244" t="s">
        <v>1305</v>
      </c>
      <c r="F541" s="243">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3">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3">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3">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3">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3">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3">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3">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3">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3">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3">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3">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3">
        <f t="shared" ca="1" si="19"/>
        <v>0</v>
      </c>
      <c r="S541" s="249">
        <f ca="1">+R540+R541</f>
        <v>0</v>
      </c>
      <c r="T541" s="243">
        <f ca="1">+S541</f>
        <v>0</v>
      </c>
      <c r="U541" s="242">
        <f t="shared" si="20"/>
        <v>2</v>
      </c>
      <c r="V541" s="333" t="str">
        <f>+VLOOKUP(A541,bd_lista!$A$3:$E$590,5,FALSE)</f>
        <v>Gobiernos Autonomos Municipales</v>
      </c>
      <c r="W541" s="384"/>
      <c r="X541" s="242">
        <f>+VLOOKUP(A541,[3]Sheet1!$A$13:$D$744,4,FALSE)</f>
        <v>0</v>
      </c>
      <c r="Y541" s="242" t="e">
        <f>+VLOOKUP(X541,bd_lista!$A$3:$C$590,3,FALSE)</f>
        <v>#N/A</v>
      </c>
      <c r="Z541" s="292"/>
      <c r="AA541" s="293"/>
    </row>
    <row r="542" spans="1:27" customFormat="1" ht="15" hidden="1" customHeight="1">
      <c r="A542" s="32">
        <v>1224</v>
      </c>
      <c r="B542" s="388">
        <f>+A542</f>
        <v>1224</v>
      </c>
      <c r="C542" s="247" t="str">
        <f>+VLOOKUP(A542,bd_lista!$A$3:$C$590,3,FALSE)</f>
        <v>Gobierno Autónomo Municipal de Achacachi</v>
      </c>
      <c r="D542" s="385" t="str">
        <f>+C542</f>
        <v>Gobierno Autónomo Municipal de Achacachi</v>
      </c>
      <c r="E542" s="242" t="s">
        <v>1304</v>
      </c>
      <c r="F542" s="243">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3">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3">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3">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3">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3">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3">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3">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3">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3">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3">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3">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3">
        <f t="shared" ca="1" si="19"/>
        <v>0</v>
      </c>
      <c r="S542" s="249"/>
      <c r="T542" s="243">
        <f ca="1">+T543</f>
        <v>0</v>
      </c>
      <c r="U542" s="242">
        <f t="shared" si="20"/>
        <v>1</v>
      </c>
      <c r="V542" s="333" t="str">
        <f>+VLOOKUP(A542,bd_lista!$A$3:$E$590,5,FALSE)</f>
        <v>Gobiernos Autonomos Municipales</v>
      </c>
      <c r="W542" s="383" t="str">
        <f>+V542</f>
        <v>Gobiernos Autonomos Municipales</v>
      </c>
      <c r="X542" s="242">
        <f>+VLOOKUP(A542,[3]Sheet1!$A$13:$D$744,4,FALSE)</f>
        <v>0</v>
      </c>
      <c r="Y542" s="242" t="e">
        <f>+VLOOKUP(X542,bd_lista!$A$3:$C$590,3,FALSE)</f>
        <v>#N/A</v>
      </c>
      <c r="Z542" s="294">
        <f>+X542</f>
        <v>0</v>
      </c>
      <c r="AA542" s="295" t="e">
        <f>+Y542</f>
        <v>#N/A</v>
      </c>
    </row>
    <row r="543" spans="1:27" customFormat="1" ht="15" hidden="1" customHeight="1">
      <c r="A543" s="32">
        <v>1224</v>
      </c>
      <c r="B543" s="389"/>
      <c r="C543" s="247" t="str">
        <f>+VLOOKUP(A543,bd_lista!$A$3:$C$590,3,FALSE)</f>
        <v>Gobierno Autónomo Municipal de Achacachi</v>
      </c>
      <c r="D543" s="386"/>
      <c r="E543" s="244" t="s">
        <v>1305</v>
      </c>
      <c r="F543" s="243">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3">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3">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3">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3">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3">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3">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3">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3">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3">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3">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3">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3">
        <f t="shared" ca="1" si="19"/>
        <v>0</v>
      </c>
      <c r="S543" s="249">
        <f ca="1">+R542+R543</f>
        <v>0</v>
      </c>
      <c r="T543" s="243">
        <f ca="1">+S543</f>
        <v>0</v>
      </c>
      <c r="U543" s="242">
        <f t="shared" si="20"/>
        <v>2</v>
      </c>
      <c r="V543" s="333" t="str">
        <f>+VLOOKUP(A543,bd_lista!$A$3:$E$590,5,FALSE)</f>
        <v>Gobiernos Autonomos Municipales</v>
      </c>
      <c r="W543" s="384"/>
      <c r="X543" s="242">
        <f>+VLOOKUP(A543,[3]Sheet1!$A$13:$D$744,4,FALSE)</f>
        <v>0</v>
      </c>
      <c r="Y543" s="242" t="e">
        <f>+VLOOKUP(X543,bd_lista!$A$3:$C$590,3,FALSE)</f>
        <v>#N/A</v>
      </c>
      <c r="Z543" s="292"/>
      <c r="AA543" s="293"/>
    </row>
    <row r="544" spans="1:27" customFormat="1" ht="15" hidden="1" customHeight="1">
      <c r="A544" s="32">
        <v>1225</v>
      </c>
      <c r="B544" s="388">
        <f>+A544</f>
        <v>1225</v>
      </c>
      <c r="C544" s="247" t="str">
        <f>+VLOOKUP(A544,bd_lista!$A$3:$C$590,3,FALSE)</f>
        <v>Gobierno Autónomo Municipal de Ancoraimes</v>
      </c>
      <c r="D544" s="385" t="str">
        <f>+C544</f>
        <v>Gobierno Autónomo Municipal de Ancoraimes</v>
      </c>
      <c r="E544" s="242" t="s">
        <v>1304</v>
      </c>
      <c r="F544" s="243">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3">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3">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3">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3">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3">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3">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3">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3">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3">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3">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3">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3">
        <f t="shared" ca="1" si="19"/>
        <v>0</v>
      </c>
      <c r="S544" s="249"/>
      <c r="T544" s="243">
        <f ca="1">+T545</f>
        <v>0</v>
      </c>
      <c r="U544" s="242">
        <f t="shared" si="20"/>
        <v>1</v>
      </c>
      <c r="V544" s="333" t="str">
        <f>+VLOOKUP(A544,bd_lista!$A$3:$E$590,5,FALSE)</f>
        <v>Gobiernos Autonomos Municipales</v>
      </c>
      <c r="W544" s="383" t="str">
        <f>+V544</f>
        <v>Gobiernos Autonomos Municipales</v>
      </c>
      <c r="X544" s="242">
        <f>+VLOOKUP(A544,[3]Sheet1!$A$13:$D$744,4,FALSE)</f>
        <v>0</v>
      </c>
      <c r="Y544" s="242" t="e">
        <f>+VLOOKUP(X544,bd_lista!$A$3:$C$590,3,FALSE)</f>
        <v>#N/A</v>
      </c>
      <c r="Z544" s="294">
        <f>+X544</f>
        <v>0</v>
      </c>
      <c r="AA544" s="295" t="e">
        <f>+Y544</f>
        <v>#N/A</v>
      </c>
    </row>
    <row r="545" spans="1:27" customFormat="1" ht="15" hidden="1" customHeight="1">
      <c r="A545" s="32">
        <v>1225</v>
      </c>
      <c r="B545" s="389"/>
      <c r="C545" s="247" t="str">
        <f>+VLOOKUP(A545,bd_lista!$A$3:$C$590,3,FALSE)</f>
        <v>Gobierno Autónomo Municipal de Ancoraimes</v>
      </c>
      <c r="D545" s="386"/>
      <c r="E545" s="244" t="s">
        <v>1305</v>
      </c>
      <c r="F545" s="243">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3">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3">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3">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3">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3">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3">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3">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3">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3">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3">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3">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3">
        <f t="shared" ca="1" si="19"/>
        <v>0</v>
      </c>
      <c r="S545" s="249">
        <f ca="1">+R544+R545</f>
        <v>0</v>
      </c>
      <c r="T545" s="243">
        <f ca="1">+S545</f>
        <v>0</v>
      </c>
      <c r="U545" s="242">
        <f t="shared" si="20"/>
        <v>2</v>
      </c>
      <c r="V545" s="333" t="str">
        <f>+VLOOKUP(A545,bd_lista!$A$3:$E$590,5,FALSE)</f>
        <v>Gobiernos Autonomos Municipales</v>
      </c>
      <c r="W545" s="384"/>
      <c r="X545" s="242">
        <f>+VLOOKUP(A545,[3]Sheet1!$A$13:$D$744,4,FALSE)</f>
        <v>0</v>
      </c>
      <c r="Y545" s="242" t="e">
        <f>+VLOOKUP(X545,bd_lista!$A$3:$C$590,3,FALSE)</f>
        <v>#N/A</v>
      </c>
      <c r="Z545" s="292"/>
      <c r="AA545" s="293"/>
    </row>
    <row r="546" spans="1:27" customFormat="1" ht="27" hidden="1" customHeight="1">
      <c r="A546" s="32">
        <v>1226</v>
      </c>
      <c r="B546" s="388">
        <f>+A546</f>
        <v>1226</v>
      </c>
      <c r="C546" s="247" t="str">
        <f>+VLOOKUP(A546,bd_lista!$A$3:$C$590,3,FALSE)</f>
        <v>Gobierno Autónomo Municipal de Sorata</v>
      </c>
      <c r="D546" s="385" t="str">
        <f>+C546</f>
        <v>Gobierno Autónomo Municipal de Sorata</v>
      </c>
      <c r="E546" s="242" t="s">
        <v>1304</v>
      </c>
      <c r="F546" s="243">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3">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3">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3">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3">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3">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3">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3">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3">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3">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3">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3">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3">
        <f t="shared" ca="1" si="19"/>
        <v>0</v>
      </c>
      <c r="S546" s="249"/>
      <c r="T546" s="243">
        <f ca="1">+T547</f>
        <v>0</v>
      </c>
      <c r="U546" s="242">
        <f t="shared" si="20"/>
        <v>1</v>
      </c>
      <c r="V546" s="333" t="str">
        <f>+VLOOKUP(A546,bd_lista!$A$3:$E$590,5,FALSE)</f>
        <v>Gobiernos Autonomos Municipales</v>
      </c>
      <c r="W546" s="383" t="str">
        <f>+V546</f>
        <v>Gobiernos Autonomos Municipales</v>
      </c>
      <c r="X546" s="242">
        <f>+VLOOKUP(A546,[3]Sheet1!$A$13:$D$744,4,FALSE)</f>
        <v>0</v>
      </c>
      <c r="Y546" s="242" t="e">
        <f>+VLOOKUP(X546,bd_lista!$A$3:$C$590,3,FALSE)</f>
        <v>#N/A</v>
      </c>
      <c r="Z546" s="294">
        <f>+X546</f>
        <v>0</v>
      </c>
      <c r="AA546" s="295" t="e">
        <f>+Y546</f>
        <v>#N/A</v>
      </c>
    </row>
    <row r="547" spans="1:27" customFormat="1" ht="27" hidden="1" customHeight="1">
      <c r="A547" s="32">
        <v>1226</v>
      </c>
      <c r="B547" s="389"/>
      <c r="C547" s="247" t="str">
        <f>+VLOOKUP(A547,bd_lista!$A$3:$C$590,3,FALSE)</f>
        <v>Gobierno Autónomo Municipal de Sorata</v>
      </c>
      <c r="D547" s="386"/>
      <c r="E547" s="244" t="s">
        <v>1305</v>
      </c>
      <c r="F547" s="243">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3">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3">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3">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3">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3">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3">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3">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3">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3">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3">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3">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3">
        <f t="shared" ca="1" si="19"/>
        <v>0</v>
      </c>
      <c r="S547" s="249">
        <f ca="1">+R546+R547</f>
        <v>0</v>
      </c>
      <c r="T547" s="243">
        <f ca="1">+S547</f>
        <v>0</v>
      </c>
      <c r="U547" s="242">
        <f t="shared" si="20"/>
        <v>2</v>
      </c>
      <c r="V547" s="333" t="str">
        <f>+VLOOKUP(A547,bd_lista!$A$3:$E$590,5,FALSE)</f>
        <v>Gobiernos Autonomos Municipales</v>
      </c>
      <c r="W547" s="384"/>
      <c r="X547" s="242">
        <f>+VLOOKUP(A547,[3]Sheet1!$A$13:$D$744,4,FALSE)</f>
        <v>0</v>
      </c>
      <c r="Y547" s="242" t="e">
        <f>+VLOOKUP(X547,bd_lista!$A$3:$C$590,3,FALSE)</f>
        <v>#N/A</v>
      </c>
      <c r="Z547" s="292"/>
      <c r="AA547" s="293"/>
    </row>
    <row r="548" spans="1:27" customFormat="1" ht="15" hidden="1" customHeight="1">
      <c r="A548" s="32">
        <v>1227</v>
      </c>
      <c r="B548" s="388">
        <f>+A548</f>
        <v>1227</v>
      </c>
      <c r="C548" s="247" t="str">
        <f>+VLOOKUP(A548,bd_lista!$A$3:$C$590,3,FALSE)</f>
        <v>Gobierno Autónomo Municipal de Guanay</v>
      </c>
      <c r="D548" s="385" t="str">
        <f>+C548</f>
        <v>Gobierno Autónomo Municipal de Guanay</v>
      </c>
      <c r="E548" s="242" t="s">
        <v>1304</v>
      </c>
      <c r="F548" s="243">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3">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3">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3">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3">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3">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3">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3">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3">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3">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3">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3">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3">
        <f t="shared" ca="1" si="19"/>
        <v>0</v>
      </c>
      <c r="S548" s="249"/>
      <c r="T548" s="243">
        <f ca="1">+T549</f>
        <v>0</v>
      </c>
      <c r="U548" s="242">
        <f t="shared" si="20"/>
        <v>1</v>
      </c>
      <c r="V548" s="333" t="str">
        <f>+VLOOKUP(A548,bd_lista!$A$3:$E$590,5,FALSE)</f>
        <v>Gobiernos Autonomos Municipales</v>
      </c>
      <c r="W548" s="383" t="str">
        <f>+V548</f>
        <v>Gobiernos Autonomos Municipales</v>
      </c>
      <c r="X548" s="242">
        <f>+VLOOKUP(A548,[3]Sheet1!$A$13:$D$744,4,FALSE)</f>
        <v>0</v>
      </c>
      <c r="Y548" s="242" t="e">
        <f>+VLOOKUP(X548,bd_lista!$A$3:$C$590,3,FALSE)</f>
        <v>#N/A</v>
      </c>
      <c r="Z548" s="294">
        <f>+X548</f>
        <v>0</v>
      </c>
      <c r="AA548" s="295" t="e">
        <f>+Y548</f>
        <v>#N/A</v>
      </c>
    </row>
    <row r="549" spans="1:27" customFormat="1" ht="15" hidden="1" customHeight="1">
      <c r="A549" s="32">
        <v>1227</v>
      </c>
      <c r="B549" s="389"/>
      <c r="C549" s="247" t="str">
        <f>+VLOOKUP(A549,bd_lista!$A$3:$C$590,3,FALSE)</f>
        <v>Gobierno Autónomo Municipal de Guanay</v>
      </c>
      <c r="D549" s="386"/>
      <c r="E549" s="244" t="s">
        <v>1305</v>
      </c>
      <c r="F549" s="243">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3">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3">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3">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3">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3">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3">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3">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3">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3">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3">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3">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3">
        <f t="shared" ca="1" si="19"/>
        <v>0</v>
      </c>
      <c r="S549" s="249">
        <f ca="1">+R548+R549</f>
        <v>0</v>
      </c>
      <c r="T549" s="243">
        <f ca="1">+S549</f>
        <v>0</v>
      </c>
      <c r="U549" s="242">
        <f t="shared" si="20"/>
        <v>2</v>
      </c>
      <c r="V549" s="333" t="str">
        <f>+VLOOKUP(A549,bd_lista!$A$3:$E$590,5,FALSE)</f>
        <v>Gobiernos Autonomos Municipales</v>
      </c>
      <c r="W549" s="384"/>
      <c r="X549" s="242">
        <f>+VLOOKUP(A549,[3]Sheet1!$A$13:$D$744,4,FALSE)</f>
        <v>0</v>
      </c>
      <c r="Y549" s="242" t="e">
        <f>+VLOOKUP(X549,bd_lista!$A$3:$C$590,3,FALSE)</f>
        <v>#N/A</v>
      </c>
      <c r="Z549" s="292"/>
      <c r="AA549" s="293"/>
    </row>
    <row r="550" spans="1:27" customFormat="1" ht="15" hidden="1" customHeight="1">
      <c r="A550" s="32">
        <v>1228</v>
      </c>
      <c r="B550" s="388">
        <f>+A550</f>
        <v>1228</v>
      </c>
      <c r="C550" s="247" t="str">
        <f>+VLOOKUP(A550,bd_lista!$A$3:$C$590,3,FALSE)</f>
        <v>Gobierno Autónomo Municipal de Tacacoma</v>
      </c>
      <c r="D550" s="385" t="str">
        <f>+C550</f>
        <v>Gobierno Autónomo Municipal de Tacacoma</v>
      </c>
      <c r="E550" s="242" t="s">
        <v>1304</v>
      </c>
      <c r="F550" s="243">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3">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3">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3">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3">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3">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3">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3">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3">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3">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3">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3">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3">
        <f t="shared" ca="1" si="19"/>
        <v>0</v>
      </c>
      <c r="S550" s="249"/>
      <c r="T550" s="243">
        <f ca="1">+T551</f>
        <v>0</v>
      </c>
      <c r="U550" s="242">
        <f t="shared" si="20"/>
        <v>1</v>
      </c>
      <c r="V550" s="333" t="str">
        <f>+VLOOKUP(A550,bd_lista!$A$3:$E$590,5,FALSE)</f>
        <v>Gobiernos Autonomos Municipales</v>
      </c>
      <c r="W550" s="383" t="str">
        <f>+V550</f>
        <v>Gobiernos Autonomos Municipales</v>
      </c>
      <c r="X550" s="242">
        <f>+VLOOKUP(A550,[3]Sheet1!$A$13:$D$744,4,FALSE)</f>
        <v>0</v>
      </c>
      <c r="Y550" s="242" t="e">
        <f>+VLOOKUP(X550,bd_lista!$A$3:$C$590,3,FALSE)</f>
        <v>#N/A</v>
      </c>
      <c r="Z550" s="294">
        <f>+X550</f>
        <v>0</v>
      </c>
      <c r="AA550" s="295" t="e">
        <f>+Y550</f>
        <v>#N/A</v>
      </c>
    </row>
    <row r="551" spans="1:27" customFormat="1" ht="15" hidden="1" customHeight="1">
      <c r="A551" s="32">
        <v>1228</v>
      </c>
      <c r="B551" s="389"/>
      <c r="C551" s="247" t="str">
        <f>+VLOOKUP(A551,bd_lista!$A$3:$C$590,3,FALSE)</f>
        <v>Gobierno Autónomo Municipal de Tacacoma</v>
      </c>
      <c r="D551" s="386"/>
      <c r="E551" s="244" t="s">
        <v>1305</v>
      </c>
      <c r="F551" s="243">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3">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3">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3">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3">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3">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3">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3">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3">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3">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3">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3">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3">
        <f t="shared" ca="1" si="19"/>
        <v>0</v>
      </c>
      <c r="S551" s="249">
        <f ca="1">+R550+R551</f>
        <v>0</v>
      </c>
      <c r="T551" s="243">
        <f ca="1">+S551</f>
        <v>0</v>
      </c>
      <c r="U551" s="242">
        <f t="shared" si="20"/>
        <v>2</v>
      </c>
      <c r="V551" s="333" t="str">
        <f>+VLOOKUP(A551,bd_lista!$A$3:$E$590,5,FALSE)</f>
        <v>Gobiernos Autonomos Municipales</v>
      </c>
      <c r="W551" s="384"/>
      <c r="X551" s="242">
        <f>+VLOOKUP(A551,[3]Sheet1!$A$13:$D$744,4,FALSE)</f>
        <v>0</v>
      </c>
      <c r="Y551" s="242" t="e">
        <f>+VLOOKUP(X551,bd_lista!$A$3:$C$590,3,FALSE)</f>
        <v>#N/A</v>
      </c>
      <c r="Z551" s="292"/>
      <c r="AA551" s="293"/>
    </row>
    <row r="552" spans="1:27" customFormat="1" ht="15" hidden="1" customHeight="1">
      <c r="A552" s="32">
        <v>1229</v>
      </c>
      <c r="B552" s="388">
        <f>+A552</f>
        <v>1229</v>
      </c>
      <c r="C552" s="247" t="str">
        <f>+VLOOKUP(A552,bd_lista!$A$3:$C$590,3,FALSE)</f>
        <v>Gobierno Autónomo Municipal de Tipuani</v>
      </c>
      <c r="D552" s="385" t="str">
        <f>+C552</f>
        <v>Gobierno Autónomo Municipal de Tipuani</v>
      </c>
      <c r="E552" s="242" t="s">
        <v>1304</v>
      </c>
      <c r="F552" s="243">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3">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3">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3">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3">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3">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3">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3">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3">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3">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3">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3">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3">
        <f t="shared" ca="1" si="19"/>
        <v>0</v>
      </c>
      <c r="S552" s="249"/>
      <c r="T552" s="243">
        <f ca="1">+T553</f>
        <v>0</v>
      </c>
      <c r="U552" s="242">
        <f t="shared" si="20"/>
        <v>1</v>
      </c>
      <c r="V552" s="333" t="str">
        <f>+VLOOKUP(A552,bd_lista!$A$3:$E$590,5,FALSE)</f>
        <v>Gobiernos Autonomos Municipales</v>
      </c>
      <c r="W552" s="383" t="str">
        <f>+V552</f>
        <v>Gobiernos Autonomos Municipales</v>
      </c>
      <c r="X552" s="242">
        <f>+VLOOKUP(A552,[3]Sheet1!$A$13:$D$744,4,FALSE)</f>
        <v>0</v>
      </c>
      <c r="Y552" s="242" t="e">
        <f>+VLOOKUP(X552,bd_lista!$A$3:$C$590,3,FALSE)</f>
        <v>#N/A</v>
      </c>
      <c r="Z552" s="294">
        <f>+X552</f>
        <v>0</v>
      </c>
      <c r="AA552" s="295" t="e">
        <f>+Y552</f>
        <v>#N/A</v>
      </c>
    </row>
    <row r="553" spans="1:27" customFormat="1" ht="15" hidden="1" customHeight="1">
      <c r="A553" s="32">
        <v>1229</v>
      </c>
      <c r="B553" s="389"/>
      <c r="C553" s="247" t="str">
        <f>+VLOOKUP(A553,bd_lista!$A$3:$C$590,3,FALSE)</f>
        <v>Gobierno Autónomo Municipal de Tipuani</v>
      </c>
      <c r="D553" s="386"/>
      <c r="E553" s="244" t="s">
        <v>1305</v>
      </c>
      <c r="F553" s="243">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3">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3">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3">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3">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3">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3">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3">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3">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3">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3">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3">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3">
        <f t="shared" ca="1" si="19"/>
        <v>0</v>
      </c>
      <c r="S553" s="249">
        <f ca="1">+R552+R553</f>
        <v>0</v>
      </c>
      <c r="T553" s="243">
        <f ca="1">+S553</f>
        <v>0</v>
      </c>
      <c r="U553" s="242">
        <f t="shared" si="20"/>
        <v>2</v>
      </c>
      <c r="V553" s="333" t="str">
        <f>+VLOOKUP(A553,bd_lista!$A$3:$E$590,5,FALSE)</f>
        <v>Gobiernos Autonomos Municipales</v>
      </c>
      <c r="W553" s="384"/>
      <c r="X553" s="242">
        <f>+VLOOKUP(A553,[3]Sheet1!$A$13:$D$744,4,FALSE)</f>
        <v>0</v>
      </c>
      <c r="Y553" s="242" t="e">
        <f>+VLOOKUP(X553,bd_lista!$A$3:$C$590,3,FALSE)</f>
        <v>#N/A</v>
      </c>
      <c r="Z553" s="292"/>
      <c r="AA553" s="293"/>
    </row>
    <row r="554" spans="1:27" customFormat="1" ht="15" hidden="1" customHeight="1">
      <c r="A554" s="32">
        <v>1230</v>
      </c>
      <c r="B554" s="388">
        <f>+A554</f>
        <v>1230</v>
      </c>
      <c r="C554" s="247" t="str">
        <f>+VLOOKUP(A554,bd_lista!$A$3:$C$590,3,FALSE)</f>
        <v>Gobierno Autónomo Municipal de Quiabaya</v>
      </c>
      <c r="D554" s="385" t="str">
        <f>+C554</f>
        <v>Gobierno Autónomo Municipal de Quiabaya</v>
      </c>
      <c r="E554" s="242" t="s">
        <v>1304</v>
      </c>
      <c r="F554" s="243">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3">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3">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3">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3">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3">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3">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3">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3">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3">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3">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3">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3">
        <f t="shared" ca="1" si="19"/>
        <v>0</v>
      </c>
      <c r="S554" s="249"/>
      <c r="T554" s="243">
        <f ca="1">+T555</f>
        <v>0</v>
      </c>
      <c r="U554" s="242">
        <f t="shared" si="20"/>
        <v>1</v>
      </c>
      <c r="V554" s="333" t="str">
        <f>+VLOOKUP(A554,bd_lista!$A$3:$E$590,5,FALSE)</f>
        <v>Gobiernos Autonomos Municipales</v>
      </c>
      <c r="W554" s="383" t="str">
        <f>+V554</f>
        <v>Gobiernos Autonomos Municipales</v>
      </c>
      <c r="X554" s="242">
        <f>+VLOOKUP(A554,[3]Sheet1!$A$13:$D$744,4,FALSE)</f>
        <v>0</v>
      </c>
      <c r="Y554" s="242" t="e">
        <f>+VLOOKUP(X554,bd_lista!$A$3:$C$590,3,FALSE)</f>
        <v>#N/A</v>
      </c>
      <c r="Z554" s="294">
        <f>+X554</f>
        <v>0</v>
      </c>
      <c r="AA554" s="295" t="e">
        <f>+Y554</f>
        <v>#N/A</v>
      </c>
    </row>
    <row r="555" spans="1:27" customFormat="1" ht="15" hidden="1" customHeight="1">
      <c r="A555" s="32">
        <v>1230</v>
      </c>
      <c r="B555" s="389"/>
      <c r="C555" s="247" t="str">
        <f>+VLOOKUP(A555,bd_lista!$A$3:$C$590,3,FALSE)</f>
        <v>Gobierno Autónomo Municipal de Quiabaya</v>
      </c>
      <c r="D555" s="386"/>
      <c r="E555" s="244" t="s">
        <v>1305</v>
      </c>
      <c r="F555" s="243">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3">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3">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3">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3">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3">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3">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3">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3">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3">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3">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3">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3">
        <f t="shared" ca="1" si="19"/>
        <v>0</v>
      </c>
      <c r="S555" s="249">
        <f ca="1">+R554+R555</f>
        <v>0</v>
      </c>
      <c r="T555" s="243">
        <f ca="1">+S555</f>
        <v>0</v>
      </c>
      <c r="U555" s="242">
        <f t="shared" si="20"/>
        <v>2</v>
      </c>
      <c r="V555" s="333" t="str">
        <f>+VLOOKUP(A555,bd_lista!$A$3:$E$590,5,FALSE)</f>
        <v>Gobiernos Autonomos Municipales</v>
      </c>
      <c r="W555" s="384"/>
      <c r="X555" s="242">
        <f>+VLOOKUP(A555,[3]Sheet1!$A$13:$D$744,4,FALSE)</f>
        <v>0</v>
      </c>
      <c r="Y555" s="242" t="e">
        <f>+VLOOKUP(X555,bd_lista!$A$3:$C$590,3,FALSE)</f>
        <v>#N/A</v>
      </c>
      <c r="Z555" s="292"/>
      <c r="AA555" s="293"/>
    </row>
    <row r="556" spans="1:27" customFormat="1" ht="15" hidden="1" customHeight="1">
      <c r="A556" s="32">
        <v>1231</v>
      </c>
      <c r="B556" s="388">
        <f>+A556</f>
        <v>1231</v>
      </c>
      <c r="C556" s="247" t="str">
        <f>+VLOOKUP(A556,bd_lista!$A$3:$C$590,3,FALSE)</f>
        <v>Gobierno Autónomo Municipal de Combaya</v>
      </c>
      <c r="D556" s="385" t="str">
        <f>+C556</f>
        <v>Gobierno Autónomo Municipal de Combaya</v>
      </c>
      <c r="E556" s="242" t="s">
        <v>1304</v>
      </c>
      <c r="F556" s="243">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3">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3">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3">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3">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3">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3">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3">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3">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3">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3">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3">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3">
        <f t="shared" ca="1" si="19"/>
        <v>0</v>
      </c>
      <c r="S556" s="249"/>
      <c r="T556" s="243">
        <f ca="1">+T557</f>
        <v>0</v>
      </c>
      <c r="U556" s="242">
        <f t="shared" si="20"/>
        <v>1</v>
      </c>
      <c r="V556" s="333" t="str">
        <f>+VLOOKUP(A556,bd_lista!$A$3:$E$590,5,FALSE)</f>
        <v>Gobiernos Autonomos Municipales</v>
      </c>
      <c r="W556" s="383" t="str">
        <f>+V556</f>
        <v>Gobiernos Autonomos Municipales</v>
      </c>
      <c r="X556" s="242">
        <f>+VLOOKUP(A556,[3]Sheet1!$A$13:$D$744,4,FALSE)</f>
        <v>0</v>
      </c>
      <c r="Y556" s="242" t="e">
        <f>+VLOOKUP(X556,bd_lista!$A$3:$C$590,3,FALSE)</f>
        <v>#N/A</v>
      </c>
      <c r="Z556" s="294">
        <f>+X556</f>
        <v>0</v>
      </c>
      <c r="AA556" s="295" t="e">
        <f>+Y556</f>
        <v>#N/A</v>
      </c>
    </row>
    <row r="557" spans="1:27" customFormat="1" ht="15" hidden="1" customHeight="1">
      <c r="A557" s="32">
        <v>1231</v>
      </c>
      <c r="B557" s="389"/>
      <c r="C557" s="247" t="str">
        <f>+VLOOKUP(A557,bd_lista!$A$3:$C$590,3,FALSE)</f>
        <v>Gobierno Autónomo Municipal de Combaya</v>
      </c>
      <c r="D557" s="386"/>
      <c r="E557" s="244" t="s">
        <v>1305</v>
      </c>
      <c r="F557" s="243">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3">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3">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3">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3">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3">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3">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3">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3">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3">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3">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3">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3">
        <f t="shared" ca="1" si="19"/>
        <v>0</v>
      </c>
      <c r="S557" s="249">
        <f ca="1">+R556+R557</f>
        <v>0</v>
      </c>
      <c r="T557" s="243">
        <f ca="1">+S557</f>
        <v>0</v>
      </c>
      <c r="U557" s="242">
        <f t="shared" si="20"/>
        <v>2</v>
      </c>
      <c r="V557" s="333" t="str">
        <f>+VLOOKUP(A557,bd_lista!$A$3:$E$590,5,FALSE)</f>
        <v>Gobiernos Autonomos Municipales</v>
      </c>
      <c r="W557" s="384"/>
      <c r="X557" s="242">
        <f>+VLOOKUP(A557,[3]Sheet1!$A$13:$D$744,4,FALSE)</f>
        <v>0</v>
      </c>
      <c r="Y557" s="242" t="e">
        <f>+VLOOKUP(X557,bd_lista!$A$3:$C$590,3,FALSE)</f>
        <v>#N/A</v>
      </c>
      <c r="Z557" s="292"/>
      <c r="AA557" s="293"/>
    </row>
    <row r="558" spans="1:27" customFormat="1" ht="15" hidden="1" customHeight="1">
      <c r="A558" s="32">
        <v>1232</v>
      </c>
      <c r="B558" s="388">
        <f>+A558</f>
        <v>1232</v>
      </c>
      <c r="C558" s="247" t="str">
        <f>+VLOOKUP(A558,bd_lista!$A$3:$C$590,3,FALSE)</f>
        <v>Gobierno Autónomo Municipal de Copacabana</v>
      </c>
      <c r="D558" s="385" t="str">
        <f>+C558</f>
        <v>Gobierno Autónomo Municipal de Copacabana</v>
      </c>
      <c r="E558" s="242" t="s">
        <v>1304</v>
      </c>
      <c r="F558" s="243">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3">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3">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3">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3">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3">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3">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3">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3">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3">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3">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3">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3">
        <f t="shared" ca="1" si="19"/>
        <v>0</v>
      </c>
      <c r="S558" s="249"/>
      <c r="T558" s="243">
        <f ca="1">+T559</f>
        <v>0</v>
      </c>
      <c r="U558" s="242">
        <f t="shared" si="20"/>
        <v>1</v>
      </c>
      <c r="V558" s="333" t="str">
        <f>+VLOOKUP(A558,bd_lista!$A$3:$E$590,5,FALSE)</f>
        <v>Gobiernos Autonomos Municipales</v>
      </c>
      <c r="W558" s="383" t="str">
        <f>+V558</f>
        <v>Gobiernos Autonomos Municipales</v>
      </c>
      <c r="X558" s="242">
        <f>+VLOOKUP(A558,[3]Sheet1!$A$13:$D$744,4,FALSE)</f>
        <v>0</v>
      </c>
      <c r="Y558" s="242" t="e">
        <f>+VLOOKUP(X558,bd_lista!$A$3:$C$590,3,FALSE)</f>
        <v>#N/A</v>
      </c>
      <c r="Z558" s="294">
        <f>+X558</f>
        <v>0</v>
      </c>
      <c r="AA558" s="295" t="e">
        <f>+Y558</f>
        <v>#N/A</v>
      </c>
    </row>
    <row r="559" spans="1:27" customFormat="1" ht="15" hidden="1" customHeight="1">
      <c r="A559" s="32">
        <v>1232</v>
      </c>
      <c r="B559" s="389"/>
      <c r="C559" s="247" t="str">
        <f>+VLOOKUP(A559,bd_lista!$A$3:$C$590,3,FALSE)</f>
        <v>Gobierno Autónomo Municipal de Copacabana</v>
      </c>
      <c r="D559" s="386"/>
      <c r="E559" s="244" t="s">
        <v>1305</v>
      </c>
      <c r="F559" s="243">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3">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3">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3">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3">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3">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3">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3">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3">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3">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3">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3">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3">
        <f t="shared" ca="1" si="19"/>
        <v>0</v>
      </c>
      <c r="S559" s="249">
        <f ca="1">+R558+R559</f>
        <v>0</v>
      </c>
      <c r="T559" s="243">
        <f ca="1">+S559</f>
        <v>0</v>
      </c>
      <c r="U559" s="242">
        <f t="shared" si="20"/>
        <v>2</v>
      </c>
      <c r="V559" s="333" t="str">
        <f>+VLOOKUP(A559,bd_lista!$A$3:$E$590,5,FALSE)</f>
        <v>Gobiernos Autonomos Municipales</v>
      </c>
      <c r="W559" s="384"/>
      <c r="X559" s="242">
        <f>+VLOOKUP(A559,[3]Sheet1!$A$13:$D$744,4,FALSE)</f>
        <v>0</v>
      </c>
      <c r="Y559" s="242" t="e">
        <f>+VLOOKUP(X559,bd_lista!$A$3:$C$590,3,FALSE)</f>
        <v>#N/A</v>
      </c>
      <c r="Z559" s="292"/>
      <c r="AA559" s="293"/>
    </row>
    <row r="560" spans="1:27" customFormat="1" ht="15" hidden="1" customHeight="1">
      <c r="A560" s="32">
        <v>1233</v>
      </c>
      <c r="B560" s="388">
        <f>+A560</f>
        <v>1233</v>
      </c>
      <c r="C560" s="247" t="str">
        <f>+VLOOKUP(A560,bd_lista!$A$3:$C$590,3,FALSE)</f>
        <v>Gobierno Autónomo Municipal de San Pedro de Tiquina</v>
      </c>
      <c r="D560" s="385" t="str">
        <f>+C560</f>
        <v>Gobierno Autónomo Municipal de San Pedro de Tiquina</v>
      </c>
      <c r="E560" s="242" t="s">
        <v>1304</v>
      </c>
      <c r="F560" s="243">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3">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3">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3">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3">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3">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3">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3">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3">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3">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3">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3">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3">
        <f t="shared" ca="1" si="19"/>
        <v>0</v>
      </c>
      <c r="S560" s="249"/>
      <c r="T560" s="243">
        <f ca="1">+T561</f>
        <v>0</v>
      </c>
      <c r="U560" s="242">
        <f t="shared" si="20"/>
        <v>1</v>
      </c>
      <c r="V560" s="333" t="str">
        <f>+VLOOKUP(A560,bd_lista!$A$3:$E$590,5,FALSE)</f>
        <v>Gobiernos Autonomos Municipales</v>
      </c>
      <c r="W560" s="383" t="str">
        <f>+V560</f>
        <v>Gobiernos Autonomos Municipales</v>
      </c>
      <c r="X560" s="242">
        <f>+VLOOKUP(A560,[3]Sheet1!$A$13:$D$744,4,FALSE)</f>
        <v>0</v>
      </c>
      <c r="Y560" s="242" t="e">
        <f>+VLOOKUP(X560,bd_lista!$A$3:$C$590,3,FALSE)</f>
        <v>#N/A</v>
      </c>
      <c r="Z560" s="294">
        <f>+X560</f>
        <v>0</v>
      </c>
      <c r="AA560" s="295" t="e">
        <f>+Y560</f>
        <v>#N/A</v>
      </c>
    </row>
    <row r="561" spans="1:27" customFormat="1" ht="15" hidden="1" customHeight="1">
      <c r="A561" s="32">
        <v>1233</v>
      </c>
      <c r="B561" s="389"/>
      <c r="C561" s="247" t="str">
        <f>+VLOOKUP(A561,bd_lista!$A$3:$C$590,3,FALSE)</f>
        <v>Gobierno Autónomo Municipal de San Pedro de Tiquina</v>
      </c>
      <c r="D561" s="386"/>
      <c r="E561" s="244" t="s">
        <v>1305</v>
      </c>
      <c r="F561" s="243">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3">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3">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3">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3">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3">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3">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3">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3">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3">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3">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3">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3">
        <f t="shared" ca="1" si="19"/>
        <v>0</v>
      </c>
      <c r="S561" s="249">
        <f ca="1">+R560+R561</f>
        <v>0</v>
      </c>
      <c r="T561" s="243">
        <f ca="1">+S561</f>
        <v>0</v>
      </c>
      <c r="U561" s="242">
        <f t="shared" si="20"/>
        <v>2</v>
      </c>
      <c r="V561" s="333" t="str">
        <f>+VLOOKUP(A561,bd_lista!$A$3:$E$590,5,FALSE)</f>
        <v>Gobiernos Autonomos Municipales</v>
      </c>
      <c r="W561" s="384"/>
      <c r="X561" s="242">
        <f>+VLOOKUP(A561,[3]Sheet1!$A$13:$D$744,4,FALSE)</f>
        <v>0</v>
      </c>
      <c r="Y561" s="242" t="e">
        <f>+VLOOKUP(X561,bd_lista!$A$3:$C$590,3,FALSE)</f>
        <v>#N/A</v>
      </c>
      <c r="Z561" s="292"/>
      <c r="AA561" s="293"/>
    </row>
    <row r="562" spans="1:27" customFormat="1" ht="15" hidden="1" customHeight="1">
      <c r="A562" s="32">
        <v>1234</v>
      </c>
      <c r="B562" s="388">
        <f>+A562</f>
        <v>1234</v>
      </c>
      <c r="C562" s="247" t="str">
        <f>+VLOOKUP(A562,bd_lista!$A$3:$C$590,3,FALSE)</f>
        <v>Gobierno Autónomo Municipal de Tito Yupanqui</v>
      </c>
      <c r="D562" s="385" t="str">
        <f>+C562</f>
        <v>Gobierno Autónomo Municipal de Tito Yupanqui</v>
      </c>
      <c r="E562" s="242" t="s">
        <v>1304</v>
      </c>
      <c r="F562" s="243">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3">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3">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3">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3">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3">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3">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3">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3">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3">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3">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3">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3">
        <f t="shared" ca="1" si="19"/>
        <v>0</v>
      </c>
      <c r="S562" s="249"/>
      <c r="T562" s="243">
        <f ca="1">+T563</f>
        <v>0</v>
      </c>
      <c r="U562" s="242">
        <f t="shared" si="20"/>
        <v>1</v>
      </c>
      <c r="V562" s="333" t="str">
        <f>+VLOOKUP(A562,bd_lista!$A$3:$E$590,5,FALSE)</f>
        <v>Gobiernos Autonomos Municipales</v>
      </c>
      <c r="W562" s="383" t="str">
        <f>+V562</f>
        <v>Gobiernos Autonomos Municipales</v>
      </c>
      <c r="X562" s="242">
        <f>+VLOOKUP(A562,[3]Sheet1!$A$13:$D$744,4,FALSE)</f>
        <v>0</v>
      </c>
      <c r="Y562" s="242" t="e">
        <f>+VLOOKUP(X562,bd_lista!$A$3:$C$590,3,FALSE)</f>
        <v>#N/A</v>
      </c>
      <c r="Z562" s="294">
        <f>+X562</f>
        <v>0</v>
      </c>
      <c r="AA562" s="295" t="e">
        <f>+Y562</f>
        <v>#N/A</v>
      </c>
    </row>
    <row r="563" spans="1:27" customFormat="1" ht="15" hidden="1" customHeight="1">
      <c r="A563" s="32">
        <v>1234</v>
      </c>
      <c r="B563" s="389"/>
      <c r="C563" s="247" t="str">
        <f>+VLOOKUP(A563,bd_lista!$A$3:$C$590,3,FALSE)</f>
        <v>Gobierno Autónomo Municipal de Tito Yupanqui</v>
      </c>
      <c r="D563" s="386"/>
      <c r="E563" s="244" t="s">
        <v>1305</v>
      </c>
      <c r="F563" s="243">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3">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3">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3">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3">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3">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3">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3">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3">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3">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3">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3">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3">
        <f t="shared" ca="1" si="19"/>
        <v>0</v>
      </c>
      <c r="S563" s="249">
        <f ca="1">+R562+R563</f>
        <v>0</v>
      </c>
      <c r="T563" s="243">
        <f ca="1">+S563</f>
        <v>0</v>
      </c>
      <c r="U563" s="242">
        <f t="shared" si="20"/>
        <v>2</v>
      </c>
      <c r="V563" s="333" t="str">
        <f>+VLOOKUP(A563,bd_lista!$A$3:$E$590,5,FALSE)</f>
        <v>Gobiernos Autonomos Municipales</v>
      </c>
      <c r="W563" s="384"/>
      <c r="X563" s="242">
        <f>+VLOOKUP(A563,[3]Sheet1!$A$13:$D$744,4,FALSE)</f>
        <v>0</v>
      </c>
      <c r="Y563" s="242" t="e">
        <f>+VLOOKUP(X563,bd_lista!$A$3:$C$590,3,FALSE)</f>
        <v>#N/A</v>
      </c>
      <c r="Z563" s="292"/>
      <c r="AA563" s="293"/>
    </row>
    <row r="564" spans="1:27" customFormat="1" ht="15" hidden="1" customHeight="1">
      <c r="A564" s="32">
        <v>1235</v>
      </c>
      <c r="B564" s="388">
        <f>+A564</f>
        <v>1235</v>
      </c>
      <c r="C564" s="247" t="str">
        <f>+VLOOKUP(A564,bd_lista!$A$3:$C$590,3,FALSE)</f>
        <v>Gobierno Autónomo Municipal de Chuma</v>
      </c>
      <c r="D564" s="385" t="str">
        <f>+C564</f>
        <v>Gobierno Autónomo Municipal de Chuma</v>
      </c>
      <c r="E564" s="242" t="s">
        <v>1304</v>
      </c>
      <c r="F564" s="243">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3">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3">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3">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3">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3">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3">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3">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3">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3">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3">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3">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3">
        <f t="shared" ca="1" si="19"/>
        <v>0</v>
      </c>
      <c r="S564" s="249"/>
      <c r="T564" s="243">
        <f ca="1">+T565</f>
        <v>0</v>
      </c>
      <c r="U564" s="242">
        <f t="shared" si="20"/>
        <v>1</v>
      </c>
      <c r="V564" s="333" t="str">
        <f>+VLOOKUP(A564,bd_lista!$A$3:$E$590,5,FALSE)</f>
        <v>Gobiernos Autonomos Municipales</v>
      </c>
      <c r="W564" s="383" t="str">
        <f>+V564</f>
        <v>Gobiernos Autonomos Municipales</v>
      </c>
      <c r="X564" s="242">
        <f>+VLOOKUP(A564,[3]Sheet1!$A$13:$D$744,4,FALSE)</f>
        <v>0</v>
      </c>
      <c r="Y564" s="242" t="e">
        <f>+VLOOKUP(X564,bd_lista!$A$3:$C$590,3,FALSE)</f>
        <v>#N/A</v>
      </c>
      <c r="Z564" s="294">
        <f>+X564</f>
        <v>0</v>
      </c>
      <c r="AA564" s="295" t="e">
        <f>+Y564</f>
        <v>#N/A</v>
      </c>
    </row>
    <row r="565" spans="1:27" customFormat="1" ht="15" hidden="1" customHeight="1">
      <c r="A565" s="32">
        <v>1235</v>
      </c>
      <c r="B565" s="389"/>
      <c r="C565" s="247" t="str">
        <f>+VLOOKUP(A565,bd_lista!$A$3:$C$590,3,FALSE)</f>
        <v>Gobierno Autónomo Municipal de Chuma</v>
      </c>
      <c r="D565" s="386"/>
      <c r="E565" s="244" t="s">
        <v>1305</v>
      </c>
      <c r="F565" s="243">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3">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3">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3">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3">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3">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3">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3">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3">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3">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3">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3">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3">
        <f t="shared" ca="1" si="19"/>
        <v>0</v>
      </c>
      <c r="S565" s="249">
        <f ca="1">+R564+R565</f>
        <v>0</v>
      </c>
      <c r="T565" s="243">
        <f ca="1">+S565</f>
        <v>0</v>
      </c>
      <c r="U565" s="242">
        <f t="shared" si="20"/>
        <v>2</v>
      </c>
      <c r="V565" s="333" t="str">
        <f>+VLOOKUP(A565,bd_lista!$A$3:$E$590,5,FALSE)</f>
        <v>Gobiernos Autonomos Municipales</v>
      </c>
      <c r="W565" s="384"/>
      <c r="X565" s="242">
        <f>+VLOOKUP(A565,[3]Sheet1!$A$13:$D$744,4,FALSE)</f>
        <v>0</v>
      </c>
      <c r="Y565" s="242" t="e">
        <f>+VLOOKUP(X565,bd_lista!$A$3:$C$590,3,FALSE)</f>
        <v>#N/A</v>
      </c>
      <c r="Z565" s="292"/>
      <c r="AA565" s="293"/>
    </row>
    <row r="566" spans="1:27" customFormat="1" ht="27" hidden="1" customHeight="1">
      <c r="A566" s="32">
        <v>1236</v>
      </c>
      <c r="B566" s="388">
        <f>+A566</f>
        <v>1236</v>
      </c>
      <c r="C566" s="247" t="str">
        <f>+VLOOKUP(A566,bd_lista!$A$3:$C$590,3,FALSE)</f>
        <v>Gobierno Autónomo Municipal de Ayata</v>
      </c>
      <c r="D566" s="385" t="str">
        <f>+C566</f>
        <v>Gobierno Autónomo Municipal de Ayata</v>
      </c>
      <c r="E566" s="242" t="s">
        <v>1304</v>
      </c>
      <c r="F566" s="243">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3">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3">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3">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3">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3">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3">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3">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3">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3">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3">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3">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3">
        <f t="shared" ca="1" si="19"/>
        <v>0</v>
      </c>
      <c r="S566" s="249"/>
      <c r="T566" s="243">
        <f ca="1">+T567</f>
        <v>0</v>
      </c>
      <c r="U566" s="242">
        <f t="shared" si="20"/>
        <v>1</v>
      </c>
      <c r="V566" s="333" t="str">
        <f>+VLOOKUP(A566,bd_lista!$A$3:$E$590,5,FALSE)</f>
        <v>Gobiernos Autonomos Municipales</v>
      </c>
      <c r="W566" s="383" t="str">
        <f>+V566</f>
        <v>Gobiernos Autonomos Municipales</v>
      </c>
      <c r="X566" s="242">
        <f>+VLOOKUP(A566,[3]Sheet1!$A$13:$D$744,4,FALSE)</f>
        <v>0</v>
      </c>
      <c r="Y566" s="242" t="e">
        <f>+VLOOKUP(X566,bd_lista!$A$3:$C$590,3,FALSE)</f>
        <v>#N/A</v>
      </c>
      <c r="Z566" s="294">
        <f>+X566</f>
        <v>0</v>
      </c>
      <c r="AA566" s="295" t="e">
        <f>+Y566</f>
        <v>#N/A</v>
      </c>
    </row>
    <row r="567" spans="1:27" customFormat="1" ht="27" hidden="1" customHeight="1">
      <c r="A567" s="32">
        <v>1236</v>
      </c>
      <c r="B567" s="389"/>
      <c r="C567" s="247" t="str">
        <f>+VLOOKUP(A567,bd_lista!$A$3:$C$590,3,FALSE)</f>
        <v>Gobierno Autónomo Municipal de Ayata</v>
      </c>
      <c r="D567" s="386"/>
      <c r="E567" s="244" t="s">
        <v>1305</v>
      </c>
      <c r="F567" s="243">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3">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3">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3">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3">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3">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3">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3">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3">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3">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3">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3">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3">
        <f t="shared" ca="1" si="19"/>
        <v>0</v>
      </c>
      <c r="S567" s="249">
        <f ca="1">+R566+R567</f>
        <v>0</v>
      </c>
      <c r="T567" s="243">
        <f ca="1">+S567</f>
        <v>0</v>
      </c>
      <c r="U567" s="242">
        <f t="shared" si="20"/>
        <v>2</v>
      </c>
      <c r="V567" s="333" t="str">
        <f>+VLOOKUP(A567,bd_lista!$A$3:$E$590,5,FALSE)</f>
        <v>Gobiernos Autonomos Municipales</v>
      </c>
      <c r="W567" s="384"/>
      <c r="X567" s="242">
        <f>+VLOOKUP(A567,[3]Sheet1!$A$13:$D$744,4,FALSE)</f>
        <v>0</v>
      </c>
      <c r="Y567" s="242" t="e">
        <f>+VLOOKUP(X567,bd_lista!$A$3:$C$590,3,FALSE)</f>
        <v>#N/A</v>
      </c>
      <c r="Z567" s="292"/>
      <c r="AA567" s="293"/>
    </row>
    <row r="568" spans="1:27" customFormat="1" ht="15" hidden="1" customHeight="1">
      <c r="A568" s="32">
        <v>1237</v>
      </c>
      <c r="B568" s="388">
        <f>+A568</f>
        <v>1237</v>
      </c>
      <c r="C568" s="247" t="str">
        <f>+VLOOKUP(A568,bd_lista!$A$3:$C$590,3,FALSE)</f>
        <v>Gobierno Autónomo Municipal de Aucapata</v>
      </c>
      <c r="D568" s="385" t="str">
        <f>+C568</f>
        <v>Gobierno Autónomo Municipal de Aucapata</v>
      </c>
      <c r="E568" s="242" t="s">
        <v>1304</v>
      </c>
      <c r="F568" s="243">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3">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3">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3">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3">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3">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3">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3">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3">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3">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3">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3">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3">
        <f t="shared" ca="1" si="19"/>
        <v>0</v>
      </c>
      <c r="S568" s="249"/>
      <c r="T568" s="243">
        <f ca="1">+T569</f>
        <v>0</v>
      </c>
      <c r="U568" s="242">
        <f t="shared" si="20"/>
        <v>1</v>
      </c>
      <c r="V568" s="333" t="str">
        <f>+VLOOKUP(A568,bd_lista!$A$3:$E$590,5,FALSE)</f>
        <v>Gobiernos Autonomos Municipales</v>
      </c>
      <c r="W568" s="383" t="str">
        <f>+V568</f>
        <v>Gobiernos Autonomos Municipales</v>
      </c>
      <c r="X568" s="242">
        <f>+VLOOKUP(A568,[3]Sheet1!$A$13:$D$744,4,FALSE)</f>
        <v>0</v>
      </c>
      <c r="Y568" s="242" t="e">
        <f>+VLOOKUP(X568,bd_lista!$A$3:$C$590,3,FALSE)</f>
        <v>#N/A</v>
      </c>
      <c r="Z568" s="294">
        <f>+X568</f>
        <v>0</v>
      </c>
      <c r="AA568" s="295" t="e">
        <f>+Y568</f>
        <v>#N/A</v>
      </c>
    </row>
    <row r="569" spans="1:27" customFormat="1" ht="15" hidden="1" customHeight="1">
      <c r="A569" s="32">
        <v>1237</v>
      </c>
      <c r="B569" s="389"/>
      <c r="C569" s="247" t="str">
        <f>+VLOOKUP(A569,bd_lista!$A$3:$C$590,3,FALSE)</f>
        <v>Gobierno Autónomo Municipal de Aucapata</v>
      </c>
      <c r="D569" s="386"/>
      <c r="E569" s="244" t="s">
        <v>1305</v>
      </c>
      <c r="F569" s="243">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3">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3">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3">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3">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3">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3">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3">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3">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3">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3">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3">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3">
        <f t="shared" ca="1" si="19"/>
        <v>0</v>
      </c>
      <c r="S569" s="249">
        <f ca="1">+R568+R569</f>
        <v>0</v>
      </c>
      <c r="T569" s="243">
        <f ca="1">+S569</f>
        <v>0</v>
      </c>
      <c r="U569" s="242">
        <f t="shared" si="20"/>
        <v>2</v>
      </c>
      <c r="V569" s="333" t="str">
        <f>+VLOOKUP(A569,bd_lista!$A$3:$E$590,5,FALSE)</f>
        <v>Gobiernos Autonomos Municipales</v>
      </c>
      <c r="W569" s="384"/>
      <c r="X569" s="242">
        <f>+VLOOKUP(A569,[3]Sheet1!$A$13:$D$744,4,FALSE)</f>
        <v>0</v>
      </c>
      <c r="Y569" s="242" t="e">
        <f>+VLOOKUP(X569,bd_lista!$A$3:$C$590,3,FALSE)</f>
        <v>#N/A</v>
      </c>
      <c r="Z569" s="292"/>
      <c r="AA569" s="293"/>
    </row>
    <row r="570" spans="1:27" customFormat="1" ht="15" hidden="1" customHeight="1">
      <c r="A570" s="32">
        <v>1238</v>
      </c>
      <c r="B570" s="388">
        <f>+A570</f>
        <v>1238</v>
      </c>
      <c r="C570" s="247" t="str">
        <f>+VLOOKUP(A570,bd_lista!$A$3:$C$590,3,FALSE)</f>
        <v>Gobierno Autónomo Municipal de Corocoro</v>
      </c>
      <c r="D570" s="385" t="str">
        <f>+C570</f>
        <v>Gobierno Autónomo Municipal de Corocoro</v>
      </c>
      <c r="E570" s="242" t="s">
        <v>1304</v>
      </c>
      <c r="F570" s="243">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3">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3">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3">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3">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3">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3">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3">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3">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3">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3">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3">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3">
        <f t="shared" ca="1" si="19"/>
        <v>0</v>
      </c>
      <c r="S570" s="249"/>
      <c r="T570" s="243">
        <f ca="1">+T571</f>
        <v>0</v>
      </c>
      <c r="U570" s="242">
        <f t="shared" si="20"/>
        <v>1</v>
      </c>
      <c r="V570" s="333" t="str">
        <f>+VLOOKUP(A570,bd_lista!$A$3:$E$590,5,FALSE)</f>
        <v>Gobiernos Autonomos Municipales</v>
      </c>
      <c r="W570" s="383" t="str">
        <f>+V570</f>
        <v>Gobiernos Autonomos Municipales</v>
      </c>
      <c r="X570" s="242">
        <f>+VLOOKUP(A570,[3]Sheet1!$A$13:$D$744,4,FALSE)</f>
        <v>0</v>
      </c>
      <c r="Y570" s="242" t="e">
        <f>+VLOOKUP(X570,bd_lista!$A$3:$C$590,3,FALSE)</f>
        <v>#N/A</v>
      </c>
      <c r="Z570" s="294">
        <f>+X570</f>
        <v>0</v>
      </c>
      <c r="AA570" s="295" t="e">
        <f>+Y570</f>
        <v>#N/A</v>
      </c>
    </row>
    <row r="571" spans="1:27" customFormat="1" ht="15" hidden="1" customHeight="1">
      <c r="A571" s="32">
        <v>1238</v>
      </c>
      <c r="B571" s="389"/>
      <c r="C571" s="247" t="str">
        <f>+VLOOKUP(A571,bd_lista!$A$3:$C$590,3,FALSE)</f>
        <v>Gobierno Autónomo Municipal de Corocoro</v>
      </c>
      <c r="D571" s="386"/>
      <c r="E571" s="244" t="s">
        <v>1305</v>
      </c>
      <c r="F571" s="243">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3">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3">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3">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3">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3">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3">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3">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3">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3">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3">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3">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3">
        <f t="shared" ca="1" si="19"/>
        <v>0</v>
      </c>
      <c r="S571" s="249">
        <f ca="1">+R570+R571</f>
        <v>0</v>
      </c>
      <c r="T571" s="243">
        <f ca="1">+S571</f>
        <v>0</v>
      </c>
      <c r="U571" s="242">
        <f t="shared" si="20"/>
        <v>2</v>
      </c>
      <c r="V571" s="333" t="str">
        <f>+VLOOKUP(A571,bd_lista!$A$3:$E$590,5,FALSE)</f>
        <v>Gobiernos Autonomos Municipales</v>
      </c>
      <c r="W571" s="384"/>
      <c r="X571" s="242">
        <f>+VLOOKUP(A571,[3]Sheet1!$A$13:$D$744,4,FALSE)</f>
        <v>0</v>
      </c>
      <c r="Y571" s="242" t="e">
        <f>+VLOOKUP(X571,bd_lista!$A$3:$C$590,3,FALSE)</f>
        <v>#N/A</v>
      </c>
      <c r="Z571" s="292"/>
      <c r="AA571" s="293"/>
    </row>
    <row r="572" spans="1:27" customFormat="1" ht="15" hidden="1" customHeight="1">
      <c r="A572" s="32">
        <v>1239</v>
      </c>
      <c r="B572" s="388">
        <f>+A572</f>
        <v>1239</v>
      </c>
      <c r="C572" s="247" t="str">
        <f>+VLOOKUP(A572,bd_lista!$A$3:$C$590,3,FALSE)</f>
        <v>Gobierno Autónomo Municipal de Caquiaviri</v>
      </c>
      <c r="D572" s="385" t="str">
        <f>+C572</f>
        <v>Gobierno Autónomo Municipal de Caquiaviri</v>
      </c>
      <c r="E572" s="242" t="s">
        <v>1304</v>
      </c>
      <c r="F572" s="243">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3">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3">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3">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3">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3">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3">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3">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3">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3">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3">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3">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3">
        <f t="shared" ca="1" si="19"/>
        <v>0</v>
      </c>
      <c r="S572" s="249"/>
      <c r="T572" s="243">
        <f ca="1">+T573</f>
        <v>0</v>
      </c>
      <c r="U572" s="242">
        <f t="shared" si="20"/>
        <v>1</v>
      </c>
      <c r="V572" s="333" t="str">
        <f>+VLOOKUP(A572,bd_lista!$A$3:$E$590,5,FALSE)</f>
        <v>Gobiernos Autonomos Municipales</v>
      </c>
      <c r="W572" s="383" t="str">
        <f>+V572</f>
        <v>Gobiernos Autonomos Municipales</v>
      </c>
      <c r="X572" s="242">
        <f>+VLOOKUP(A572,[3]Sheet1!$A$13:$D$744,4,FALSE)</f>
        <v>0</v>
      </c>
      <c r="Y572" s="242" t="e">
        <f>+VLOOKUP(X572,bd_lista!$A$3:$C$590,3,FALSE)</f>
        <v>#N/A</v>
      </c>
      <c r="Z572" s="294">
        <f>+X572</f>
        <v>0</v>
      </c>
      <c r="AA572" s="295" t="e">
        <f>+Y572</f>
        <v>#N/A</v>
      </c>
    </row>
    <row r="573" spans="1:27" customFormat="1" ht="15" hidden="1" customHeight="1">
      <c r="A573" s="32">
        <v>1239</v>
      </c>
      <c r="B573" s="389"/>
      <c r="C573" s="247" t="str">
        <f>+VLOOKUP(A573,bd_lista!$A$3:$C$590,3,FALSE)</f>
        <v>Gobierno Autónomo Municipal de Caquiaviri</v>
      </c>
      <c r="D573" s="386"/>
      <c r="E573" s="244" t="s">
        <v>1305</v>
      </c>
      <c r="F573" s="243">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3">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3">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3">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3">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3">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3">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3">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3">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3">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3">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3">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3">
        <f t="shared" ca="1" si="19"/>
        <v>0</v>
      </c>
      <c r="S573" s="249">
        <f ca="1">+R572+R573</f>
        <v>0</v>
      </c>
      <c r="T573" s="243">
        <f ca="1">+S573</f>
        <v>0</v>
      </c>
      <c r="U573" s="242">
        <f t="shared" si="20"/>
        <v>2</v>
      </c>
      <c r="V573" s="333" t="str">
        <f>+VLOOKUP(A573,bd_lista!$A$3:$E$590,5,FALSE)</f>
        <v>Gobiernos Autonomos Municipales</v>
      </c>
      <c r="W573" s="384"/>
      <c r="X573" s="242">
        <f>+VLOOKUP(A573,[3]Sheet1!$A$13:$D$744,4,FALSE)</f>
        <v>0</v>
      </c>
      <c r="Y573" s="242" t="e">
        <f>+VLOOKUP(X573,bd_lista!$A$3:$C$590,3,FALSE)</f>
        <v>#N/A</v>
      </c>
      <c r="Z573" s="292"/>
      <c r="AA573" s="293"/>
    </row>
    <row r="574" spans="1:27" customFormat="1" ht="15" hidden="1" customHeight="1">
      <c r="A574" s="32">
        <v>1240</v>
      </c>
      <c r="B574" s="388">
        <f>+A574</f>
        <v>1240</v>
      </c>
      <c r="C574" s="247" t="str">
        <f>+VLOOKUP(A574,bd_lista!$A$3:$C$590,3,FALSE)</f>
        <v>Gobierno Autónomo Municipal de Calacoto</v>
      </c>
      <c r="D574" s="385" t="str">
        <f>+C574</f>
        <v>Gobierno Autónomo Municipal de Calacoto</v>
      </c>
      <c r="E574" s="242" t="s">
        <v>1304</v>
      </c>
      <c r="F574" s="243">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3">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3">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3">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3">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3">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3">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3">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3">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3">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3">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3">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3">
        <f t="shared" ca="1" si="19"/>
        <v>0</v>
      </c>
      <c r="S574" s="249"/>
      <c r="T574" s="243">
        <f ca="1">+T575</f>
        <v>0</v>
      </c>
      <c r="U574" s="242">
        <f t="shared" si="20"/>
        <v>1</v>
      </c>
      <c r="V574" s="333" t="str">
        <f>+VLOOKUP(A574,bd_lista!$A$3:$E$590,5,FALSE)</f>
        <v>Gobiernos Autonomos Municipales</v>
      </c>
      <c r="W574" s="383" t="str">
        <f>+V574</f>
        <v>Gobiernos Autonomos Municipales</v>
      </c>
      <c r="X574" s="242">
        <f>+VLOOKUP(A574,[3]Sheet1!$A$13:$D$744,4,FALSE)</f>
        <v>0</v>
      </c>
      <c r="Y574" s="242" t="e">
        <f>+VLOOKUP(X574,bd_lista!$A$3:$C$590,3,FALSE)</f>
        <v>#N/A</v>
      </c>
      <c r="Z574" s="294">
        <f>+X574</f>
        <v>0</v>
      </c>
      <c r="AA574" s="295" t="e">
        <f>+Y574</f>
        <v>#N/A</v>
      </c>
    </row>
    <row r="575" spans="1:27" customFormat="1" ht="15" hidden="1" customHeight="1">
      <c r="A575" s="32">
        <v>1240</v>
      </c>
      <c r="B575" s="389"/>
      <c r="C575" s="247" t="str">
        <f>+VLOOKUP(A575,bd_lista!$A$3:$C$590,3,FALSE)</f>
        <v>Gobierno Autónomo Municipal de Calacoto</v>
      </c>
      <c r="D575" s="386"/>
      <c r="E575" s="244" t="s">
        <v>1305</v>
      </c>
      <c r="F575" s="243">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3">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3">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3">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3">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3">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3">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3">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3">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3">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3">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3">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3">
        <f t="shared" ca="1" si="19"/>
        <v>0</v>
      </c>
      <c r="S575" s="249">
        <f ca="1">+R574+R575</f>
        <v>0</v>
      </c>
      <c r="T575" s="243">
        <f ca="1">+S575</f>
        <v>0</v>
      </c>
      <c r="U575" s="242">
        <f t="shared" si="20"/>
        <v>2</v>
      </c>
      <c r="V575" s="333" t="str">
        <f>+VLOOKUP(A575,bd_lista!$A$3:$E$590,5,FALSE)</f>
        <v>Gobiernos Autonomos Municipales</v>
      </c>
      <c r="W575" s="384"/>
      <c r="X575" s="242">
        <f>+VLOOKUP(A575,[3]Sheet1!$A$13:$D$744,4,FALSE)</f>
        <v>0</v>
      </c>
      <c r="Y575" s="242" t="e">
        <f>+VLOOKUP(X575,bd_lista!$A$3:$C$590,3,FALSE)</f>
        <v>#N/A</v>
      </c>
      <c r="Z575" s="292"/>
      <c r="AA575" s="293"/>
    </row>
    <row r="576" spans="1:27" customFormat="1" ht="15" hidden="1" customHeight="1">
      <c r="A576" s="32">
        <v>1241</v>
      </c>
      <c r="B576" s="388">
        <f>+A576</f>
        <v>1241</v>
      </c>
      <c r="C576" s="247" t="str">
        <f>+VLOOKUP(A576,bd_lista!$A$3:$C$590,3,FALSE)</f>
        <v>Gobierno Autónomo Municipal de Comanche</v>
      </c>
      <c r="D576" s="385" t="str">
        <f>+C576</f>
        <v>Gobierno Autónomo Municipal de Comanche</v>
      </c>
      <c r="E576" s="242" t="s">
        <v>1304</v>
      </c>
      <c r="F576" s="243">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3">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3">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3">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3">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3">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3">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3">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3">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3">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3">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3">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3">
        <f t="shared" ca="1" si="19"/>
        <v>0</v>
      </c>
      <c r="S576" s="249"/>
      <c r="T576" s="243">
        <f ca="1">+T577</f>
        <v>0</v>
      </c>
      <c r="U576" s="242">
        <f t="shared" si="20"/>
        <v>1</v>
      </c>
      <c r="V576" s="333" t="str">
        <f>+VLOOKUP(A576,bd_lista!$A$3:$E$590,5,FALSE)</f>
        <v>Gobiernos Autonomos Municipales</v>
      </c>
      <c r="W576" s="383" t="str">
        <f>+V576</f>
        <v>Gobiernos Autonomos Municipales</v>
      </c>
      <c r="X576" s="242">
        <f>+VLOOKUP(A576,[3]Sheet1!$A$13:$D$744,4,FALSE)</f>
        <v>0</v>
      </c>
      <c r="Y576" s="242" t="e">
        <f>+VLOOKUP(X576,bd_lista!$A$3:$C$590,3,FALSE)</f>
        <v>#N/A</v>
      </c>
      <c r="Z576" s="294">
        <f>+X576</f>
        <v>0</v>
      </c>
      <c r="AA576" s="295" t="e">
        <f>+Y576</f>
        <v>#N/A</v>
      </c>
    </row>
    <row r="577" spans="1:27" customFormat="1" ht="15" hidden="1" customHeight="1">
      <c r="A577" s="32">
        <v>1241</v>
      </c>
      <c r="B577" s="389"/>
      <c r="C577" s="247" t="str">
        <f>+VLOOKUP(A577,bd_lista!$A$3:$C$590,3,FALSE)</f>
        <v>Gobierno Autónomo Municipal de Comanche</v>
      </c>
      <c r="D577" s="386"/>
      <c r="E577" s="244" t="s">
        <v>1305</v>
      </c>
      <c r="F577" s="243">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3">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3">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3">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3">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3">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3">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3">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3">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3">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3">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3">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3">
        <f t="shared" ca="1" si="19"/>
        <v>0</v>
      </c>
      <c r="S577" s="249">
        <f ca="1">+R576+R577</f>
        <v>0</v>
      </c>
      <c r="T577" s="243">
        <f ca="1">+S577</f>
        <v>0</v>
      </c>
      <c r="U577" s="242">
        <f t="shared" si="20"/>
        <v>2</v>
      </c>
      <c r="V577" s="333" t="str">
        <f>+VLOOKUP(A577,bd_lista!$A$3:$E$590,5,FALSE)</f>
        <v>Gobiernos Autonomos Municipales</v>
      </c>
      <c r="W577" s="384"/>
      <c r="X577" s="242">
        <f>+VLOOKUP(A577,[3]Sheet1!$A$13:$D$744,4,FALSE)</f>
        <v>0</v>
      </c>
      <c r="Y577" s="242" t="e">
        <f>+VLOOKUP(X577,bd_lista!$A$3:$C$590,3,FALSE)</f>
        <v>#N/A</v>
      </c>
      <c r="Z577" s="292"/>
      <c r="AA577" s="293"/>
    </row>
    <row r="578" spans="1:27" customFormat="1" ht="15" hidden="1" customHeight="1">
      <c r="A578" s="32">
        <v>1242</v>
      </c>
      <c r="B578" s="388">
        <f>+A578</f>
        <v>1242</v>
      </c>
      <c r="C578" s="247" t="str">
        <f>+VLOOKUP(A578,bd_lista!$A$3:$C$590,3,FALSE)</f>
        <v>Gobierno Autónomo Municipal de Charaña</v>
      </c>
      <c r="D578" s="385" t="str">
        <f>+C578</f>
        <v>Gobierno Autónomo Municipal de Charaña</v>
      </c>
      <c r="E578" s="242" t="s">
        <v>1304</v>
      </c>
      <c r="F578" s="243">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3">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3">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3">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3">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3">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3">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3">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3">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3">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3">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3">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3">
        <f t="shared" ca="1" si="19"/>
        <v>0</v>
      </c>
      <c r="S578" s="249"/>
      <c r="T578" s="243">
        <f ca="1">+T579</f>
        <v>0</v>
      </c>
      <c r="U578" s="242">
        <f t="shared" si="20"/>
        <v>1</v>
      </c>
      <c r="V578" s="333" t="str">
        <f>+VLOOKUP(A578,bd_lista!$A$3:$E$590,5,FALSE)</f>
        <v>Gobiernos Autonomos Municipales</v>
      </c>
      <c r="W578" s="383" t="str">
        <f>+V578</f>
        <v>Gobiernos Autonomos Municipales</v>
      </c>
      <c r="X578" s="242">
        <f>+VLOOKUP(A578,[3]Sheet1!$A$13:$D$744,4,FALSE)</f>
        <v>0</v>
      </c>
      <c r="Y578" s="242" t="e">
        <f>+VLOOKUP(X578,bd_lista!$A$3:$C$590,3,FALSE)</f>
        <v>#N/A</v>
      </c>
      <c r="Z578" s="294">
        <f>+X578</f>
        <v>0</v>
      </c>
      <c r="AA578" s="295" t="e">
        <f>+Y578</f>
        <v>#N/A</v>
      </c>
    </row>
    <row r="579" spans="1:27" customFormat="1" ht="15" hidden="1" customHeight="1">
      <c r="A579" s="32">
        <v>1242</v>
      </c>
      <c r="B579" s="389"/>
      <c r="C579" s="247" t="str">
        <f>+VLOOKUP(A579,bd_lista!$A$3:$C$590,3,FALSE)</f>
        <v>Gobierno Autónomo Municipal de Charaña</v>
      </c>
      <c r="D579" s="386"/>
      <c r="E579" s="244" t="s">
        <v>1305</v>
      </c>
      <c r="F579" s="243">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3">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3">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3">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3">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3">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3">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3">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3">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3">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3">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3">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3">
        <f t="shared" ca="1" si="19"/>
        <v>0</v>
      </c>
      <c r="S579" s="249">
        <f ca="1">+R578+R579</f>
        <v>0</v>
      </c>
      <c r="T579" s="243">
        <f ca="1">+S579</f>
        <v>0</v>
      </c>
      <c r="U579" s="242">
        <f t="shared" si="20"/>
        <v>2</v>
      </c>
      <c r="V579" s="333" t="str">
        <f>+VLOOKUP(A579,bd_lista!$A$3:$E$590,5,FALSE)</f>
        <v>Gobiernos Autonomos Municipales</v>
      </c>
      <c r="W579" s="384"/>
      <c r="X579" s="242">
        <f>+VLOOKUP(A579,[3]Sheet1!$A$13:$D$744,4,FALSE)</f>
        <v>0</v>
      </c>
      <c r="Y579" s="242" t="e">
        <f>+VLOOKUP(X579,bd_lista!$A$3:$C$590,3,FALSE)</f>
        <v>#N/A</v>
      </c>
      <c r="Z579" s="292"/>
      <c r="AA579" s="293"/>
    </row>
    <row r="580" spans="1:27" customFormat="1" ht="15" hidden="1" customHeight="1">
      <c r="A580" s="32">
        <v>1243</v>
      </c>
      <c r="B580" s="388">
        <f>+A580</f>
        <v>1243</v>
      </c>
      <c r="C580" s="247" t="str">
        <f>+VLOOKUP(A580,bd_lista!$A$3:$C$590,3,FALSE)</f>
        <v>Gobierno Autónomo Municipal de Waldo Ballivián</v>
      </c>
      <c r="D580" s="385" t="str">
        <f>+C580</f>
        <v>Gobierno Autónomo Municipal de Waldo Ballivián</v>
      </c>
      <c r="E580" s="242" t="s">
        <v>1304</v>
      </c>
      <c r="F580" s="243">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3">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3">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3">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3">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3">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3">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3">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3">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3">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3">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3">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3">
        <f t="shared" ca="1" si="19"/>
        <v>0</v>
      </c>
      <c r="S580" s="249"/>
      <c r="T580" s="243">
        <f ca="1">+T581</f>
        <v>0</v>
      </c>
      <c r="U580" s="242">
        <f t="shared" si="20"/>
        <v>1</v>
      </c>
      <c r="V580" s="333" t="str">
        <f>+VLOOKUP(A580,bd_lista!$A$3:$E$590,5,FALSE)</f>
        <v>Gobiernos Autonomos Municipales</v>
      </c>
      <c r="W580" s="383" t="str">
        <f>+V580</f>
        <v>Gobiernos Autonomos Municipales</v>
      </c>
      <c r="X580" s="242">
        <f>+VLOOKUP(A580,[3]Sheet1!$A$13:$D$744,4,FALSE)</f>
        <v>0</v>
      </c>
      <c r="Y580" s="242" t="e">
        <f>+VLOOKUP(X580,bd_lista!$A$3:$C$590,3,FALSE)</f>
        <v>#N/A</v>
      </c>
      <c r="Z580" s="294">
        <f>+X580</f>
        <v>0</v>
      </c>
      <c r="AA580" s="295" t="e">
        <f>+Y580</f>
        <v>#N/A</v>
      </c>
    </row>
    <row r="581" spans="1:27" customFormat="1" ht="15" hidden="1" customHeight="1">
      <c r="A581" s="32">
        <v>1243</v>
      </c>
      <c r="B581" s="389"/>
      <c r="C581" s="247" t="str">
        <f>+VLOOKUP(A581,bd_lista!$A$3:$C$590,3,FALSE)</f>
        <v>Gobierno Autónomo Municipal de Waldo Ballivián</v>
      </c>
      <c r="D581" s="386"/>
      <c r="E581" s="244" t="s">
        <v>1305</v>
      </c>
      <c r="F581" s="243">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3">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3">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3">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3">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3">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3">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3">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3">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3">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3">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3">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3">
        <f t="shared" ca="1" si="19"/>
        <v>0</v>
      </c>
      <c r="S581" s="249">
        <f ca="1">+R580+R581</f>
        <v>0</v>
      </c>
      <c r="T581" s="243">
        <f ca="1">+S581</f>
        <v>0</v>
      </c>
      <c r="U581" s="242">
        <f t="shared" si="20"/>
        <v>2</v>
      </c>
      <c r="V581" s="333" t="str">
        <f>+VLOOKUP(A581,bd_lista!$A$3:$E$590,5,FALSE)</f>
        <v>Gobiernos Autonomos Municipales</v>
      </c>
      <c r="W581" s="384"/>
      <c r="X581" s="242">
        <f>+VLOOKUP(A581,[3]Sheet1!$A$13:$D$744,4,FALSE)</f>
        <v>0</v>
      </c>
      <c r="Y581" s="242" t="e">
        <f>+VLOOKUP(X581,bd_lista!$A$3:$C$590,3,FALSE)</f>
        <v>#N/A</v>
      </c>
      <c r="Z581" s="292"/>
      <c r="AA581" s="293"/>
    </row>
    <row r="582" spans="1:27" customFormat="1" ht="15" hidden="1" customHeight="1">
      <c r="A582" s="32">
        <v>1244</v>
      </c>
      <c r="B582" s="388">
        <f>+A582</f>
        <v>1244</v>
      </c>
      <c r="C582" s="247" t="str">
        <f>+VLOOKUP(A582,bd_lista!$A$3:$C$590,3,FALSE)</f>
        <v>Gobierno Autónomo Municipal de Nazacara de Pacajes</v>
      </c>
      <c r="D582" s="385" t="str">
        <f>+C582</f>
        <v>Gobierno Autónomo Municipal de Nazacara de Pacajes</v>
      </c>
      <c r="E582" s="242" t="s">
        <v>1304</v>
      </c>
      <c r="F582" s="243">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3">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3">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3">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3">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3">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3">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3">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3">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3">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3">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3">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3">
        <f t="shared" ref="R582:R645" ca="1" si="21">+SUM(F582:Q582)</f>
        <v>0</v>
      </c>
      <c r="S582" s="249"/>
      <c r="T582" s="243">
        <f ca="1">+T583</f>
        <v>0</v>
      </c>
      <c r="U582" s="242">
        <f t="shared" ref="U582:U645" si="22">+IF(E582="Débitos",1,2)</f>
        <v>1</v>
      </c>
      <c r="V582" s="333" t="str">
        <f>+VLOOKUP(A582,bd_lista!$A$3:$E$590,5,FALSE)</f>
        <v>Gobiernos Autonomos Municipales</v>
      </c>
      <c r="W582" s="383" t="str">
        <f>+V582</f>
        <v>Gobiernos Autonomos Municipales</v>
      </c>
      <c r="X582" s="242">
        <f>+VLOOKUP(A582,[3]Sheet1!$A$13:$D$744,4,FALSE)</f>
        <v>0</v>
      </c>
      <c r="Y582" s="242" t="e">
        <f>+VLOOKUP(X582,bd_lista!$A$3:$C$590,3,FALSE)</f>
        <v>#N/A</v>
      </c>
      <c r="Z582" s="294">
        <f>+X582</f>
        <v>0</v>
      </c>
      <c r="AA582" s="295" t="e">
        <f>+Y582</f>
        <v>#N/A</v>
      </c>
    </row>
    <row r="583" spans="1:27" customFormat="1" ht="15" hidden="1" customHeight="1">
      <c r="A583" s="32">
        <v>1244</v>
      </c>
      <c r="B583" s="389"/>
      <c r="C583" s="247" t="str">
        <f>+VLOOKUP(A583,bd_lista!$A$3:$C$590,3,FALSE)</f>
        <v>Gobierno Autónomo Municipal de Nazacara de Pacajes</v>
      </c>
      <c r="D583" s="386"/>
      <c r="E583" s="244" t="s">
        <v>1305</v>
      </c>
      <c r="F583" s="243">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3">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3">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3">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3">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3">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3">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3">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3">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3">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3">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3">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3">
        <f t="shared" ca="1" si="21"/>
        <v>0</v>
      </c>
      <c r="S583" s="249">
        <f ca="1">+R582+R583</f>
        <v>0</v>
      </c>
      <c r="T583" s="243">
        <f ca="1">+S583</f>
        <v>0</v>
      </c>
      <c r="U583" s="242">
        <f t="shared" si="22"/>
        <v>2</v>
      </c>
      <c r="V583" s="333" t="str">
        <f>+VLOOKUP(A583,bd_lista!$A$3:$E$590,5,FALSE)</f>
        <v>Gobiernos Autonomos Municipales</v>
      </c>
      <c r="W583" s="384"/>
      <c r="X583" s="242">
        <f>+VLOOKUP(A583,[3]Sheet1!$A$13:$D$744,4,FALSE)</f>
        <v>0</v>
      </c>
      <c r="Y583" s="242" t="e">
        <f>+VLOOKUP(X583,bd_lista!$A$3:$C$590,3,FALSE)</f>
        <v>#N/A</v>
      </c>
      <c r="Z583" s="292"/>
      <c r="AA583" s="293"/>
    </row>
    <row r="584" spans="1:27" customFormat="1" ht="15" hidden="1" customHeight="1">
      <c r="A584" s="32">
        <v>1245</v>
      </c>
      <c r="B584" s="388">
        <f>+A584</f>
        <v>1245</v>
      </c>
      <c r="C584" s="247" t="str">
        <f>+VLOOKUP(A584,bd_lista!$A$3:$C$590,3,FALSE)</f>
        <v>Gobierno Autónomo Municipal de Santiago de Callapa</v>
      </c>
      <c r="D584" s="385" t="str">
        <f>+C584</f>
        <v>Gobierno Autónomo Municipal de Santiago de Callapa</v>
      </c>
      <c r="E584" s="242" t="s">
        <v>1304</v>
      </c>
      <c r="F584" s="243">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3">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3">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3">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3">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3">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3">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3">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3">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3">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3">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3">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3">
        <f t="shared" ca="1" si="21"/>
        <v>0</v>
      </c>
      <c r="S584" s="249"/>
      <c r="T584" s="243">
        <f ca="1">+T585</f>
        <v>0</v>
      </c>
      <c r="U584" s="242">
        <f t="shared" si="22"/>
        <v>1</v>
      </c>
      <c r="V584" s="333" t="str">
        <f>+VLOOKUP(A584,bd_lista!$A$3:$E$590,5,FALSE)</f>
        <v>Gobiernos Autonomos Municipales</v>
      </c>
      <c r="W584" s="383" t="str">
        <f>+V584</f>
        <v>Gobiernos Autonomos Municipales</v>
      </c>
      <c r="X584" s="242">
        <f>+VLOOKUP(A584,[3]Sheet1!$A$13:$D$744,4,FALSE)</f>
        <v>0</v>
      </c>
      <c r="Y584" s="242" t="e">
        <f>+VLOOKUP(X584,bd_lista!$A$3:$C$590,3,FALSE)</f>
        <v>#N/A</v>
      </c>
      <c r="Z584" s="294">
        <f>+X584</f>
        <v>0</v>
      </c>
      <c r="AA584" s="295" t="e">
        <f>+Y584</f>
        <v>#N/A</v>
      </c>
    </row>
    <row r="585" spans="1:27" customFormat="1" ht="15" hidden="1" customHeight="1">
      <c r="A585" s="32">
        <v>1245</v>
      </c>
      <c r="B585" s="389"/>
      <c r="C585" s="247" t="str">
        <f>+VLOOKUP(A585,bd_lista!$A$3:$C$590,3,FALSE)</f>
        <v>Gobierno Autónomo Municipal de Santiago de Callapa</v>
      </c>
      <c r="D585" s="386"/>
      <c r="E585" s="244" t="s">
        <v>1305</v>
      </c>
      <c r="F585" s="243">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3">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3">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3">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3">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3">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3">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3">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3">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3">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3">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3">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3">
        <f t="shared" ca="1" si="21"/>
        <v>0</v>
      </c>
      <c r="S585" s="249">
        <f ca="1">+R584+R585</f>
        <v>0</v>
      </c>
      <c r="T585" s="243">
        <f ca="1">+S585</f>
        <v>0</v>
      </c>
      <c r="U585" s="242">
        <f t="shared" si="22"/>
        <v>2</v>
      </c>
      <c r="V585" s="333" t="str">
        <f>+VLOOKUP(A585,bd_lista!$A$3:$E$590,5,FALSE)</f>
        <v>Gobiernos Autonomos Municipales</v>
      </c>
      <c r="W585" s="384"/>
      <c r="X585" s="242">
        <f>+VLOOKUP(A585,[3]Sheet1!$A$13:$D$744,4,FALSE)</f>
        <v>0</v>
      </c>
      <c r="Y585" s="242" t="e">
        <f>+VLOOKUP(X585,bd_lista!$A$3:$C$590,3,FALSE)</f>
        <v>#N/A</v>
      </c>
      <c r="Z585" s="292"/>
      <c r="AA585" s="293"/>
    </row>
    <row r="586" spans="1:27" customFormat="1" ht="15" hidden="1" customHeight="1">
      <c r="A586" s="32">
        <v>1246</v>
      </c>
      <c r="B586" s="388">
        <f>+A586</f>
        <v>1246</v>
      </c>
      <c r="C586" s="247" t="str">
        <f>+VLOOKUP(A586,bd_lista!$A$3:$C$590,3,FALSE)</f>
        <v>Gobierno Autónomo Municipal de Puerto Acosta</v>
      </c>
      <c r="D586" s="385" t="str">
        <f>+C586</f>
        <v>Gobierno Autónomo Municipal de Puerto Acosta</v>
      </c>
      <c r="E586" s="242" t="s">
        <v>1304</v>
      </c>
      <c r="F586" s="243">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3">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3">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3">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3">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3">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3">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3">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3">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3">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3">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3">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3">
        <f t="shared" ca="1" si="21"/>
        <v>0</v>
      </c>
      <c r="S586" s="249"/>
      <c r="T586" s="243">
        <f ca="1">+T587</f>
        <v>0</v>
      </c>
      <c r="U586" s="242">
        <f t="shared" si="22"/>
        <v>1</v>
      </c>
      <c r="V586" s="333" t="str">
        <f>+VLOOKUP(A586,bd_lista!$A$3:$E$590,5,FALSE)</f>
        <v>Gobiernos Autonomos Municipales</v>
      </c>
      <c r="W586" s="383" t="str">
        <f>+V586</f>
        <v>Gobiernos Autonomos Municipales</v>
      </c>
      <c r="X586" s="242">
        <f>+VLOOKUP(A586,[3]Sheet1!$A$13:$D$744,4,FALSE)</f>
        <v>0</v>
      </c>
      <c r="Y586" s="242" t="e">
        <f>+VLOOKUP(X586,bd_lista!$A$3:$C$590,3,FALSE)</f>
        <v>#N/A</v>
      </c>
      <c r="Z586" s="294">
        <f>+X586</f>
        <v>0</v>
      </c>
      <c r="AA586" s="295" t="e">
        <f>+Y586</f>
        <v>#N/A</v>
      </c>
    </row>
    <row r="587" spans="1:27" customFormat="1" ht="15" hidden="1" customHeight="1">
      <c r="A587" s="32">
        <v>1246</v>
      </c>
      <c r="B587" s="389"/>
      <c r="C587" s="247" t="str">
        <f>+VLOOKUP(A587,bd_lista!$A$3:$C$590,3,FALSE)</f>
        <v>Gobierno Autónomo Municipal de Puerto Acosta</v>
      </c>
      <c r="D587" s="386"/>
      <c r="E587" s="244" t="s">
        <v>1305</v>
      </c>
      <c r="F587" s="243">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3">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3">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3">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3">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3">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3">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3">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3">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3">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3">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3">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3">
        <f t="shared" ca="1" si="21"/>
        <v>0</v>
      </c>
      <c r="S587" s="249">
        <f ca="1">+R586+R587</f>
        <v>0</v>
      </c>
      <c r="T587" s="243">
        <f ca="1">+S587</f>
        <v>0</v>
      </c>
      <c r="U587" s="242">
        <f t="shared" si="22"/>
        <v>2</v>
      </c>
      <c r="V587" s="333" t="str">
        <f>+VLOOKUP(A587,bd_lista!$A$3:$E$590,5,FALSE)</f>
        <v>Gobiernos Autonomos Municipales</v>
      </c>
      <c r="W587" s="384"/>
      <c r="X587" s="242">
        <f>+VLOOKUP(A587,[3]Sheet1!$A$13:$D$744,4,FALSE)</f>
        <v>0</v>
      </c>
      <c r="Y587" s="242" t="e">
        <f>+VLOOKUP(X587,bd_lista!$A$3:$C$590,3,FALSE)</f>
        <v>#N/A</v>
      </c>
      <c r="Z587" s="292"/>
      <c r="AA587" s="293"/>
    </row>
    <row r="588" spans="1:27" customFormat="1" ht="27" hidden="1" customHeight="1">
      <c r="A588" s="32">
        <v>1247</v>
      </c>
      <c r="B588" s="388">
        <f>+A588</f>
        <v>1247</v>
      </c>
      <c r="C588" s="247" t="str">
        <f>+VLOOKUP(A588,bd_lista!$A$3:$C$590,3,FALSE)</f>
        <v>Gobierno Autónomo Municipal de Mocomoco</v>
      </c>
      <c r="D588" s="385" t="str">
        <f>+C588</f>
        <v>Gobierno Autónomo Municipal de Mocomoco</v>
      </c>
      <c r="E588" s="242" t="s">
        <v>1304</v>
      </c>
      <c r="F588" s="243">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3">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3">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3">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3">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3">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3">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3">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3">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3">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3">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3">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3">
        <f t="shared" ca="1" si="21"/>
        <v>0</v>
      </c>
      <c r="S588" s="249"/>
      <c r="T588" s="243">
        <f ca="1">+T589</f>
        <v>0</v>
      </c>
      <c r="U588" s="242">
        <f t="shared" si="22"/>
        <v>1</v>
      </c>
      <c r="V588" s="333" t="str">
        <f>+VLOOKUP(A588,bd_lista!$A$3:$E$590,5,FALSE)</f>
        <v>Gobiernos Autonomos Municipales</v>
      </c>
      <c r="W588" s="383" t="str">
        <f>+V588</f>
        <v>Gobiernos Autonomos Municipales</v>
      </c>
      <c r="X588" s="242">
        <f>+VLOOKUP(A588,[3]Sheet1!$A$13:$D$744,4,FALSE)</f>
        <v>0</v>
      </c>
      <c r="Y588" s="242" t="e">
        <f>+VLOOKUP(X588,bd_lista!$A$3:$C$590,3,FALSE)</f>
        <v>#N/A</v>
      </c>
      <c r="Z588" s="294">
        <f>+X588</f>
        <v>0</v>
      </c>
      <c r="AA588" s="295" t="e">
        <f>+Y588</f>
        <v>#N/A</v>
      </c>
    </row>
    <row r="589" spans="1:27" customFormat="1" ht="27" hidden="1" customHeight="1">
      <c r="A589" s="32">
        <v>1247</v>
      </c>
      <c r="B589" s="389"/>
      <c r="C589" s="247" t="str">
        <f>+VLOOKUP(A589,bd_lista!$A$3:$C$590,3,FALSE)</f>
        <v>Gobierno Autónomo Municipal de Mocomoco</v>
      </c>
      <c r="D589" s="386"/>
      <c r="E589" s="244" t="s">
        <v>1305</v>
      </c>
      <c r="F589" s="243">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3">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3">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3">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3">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3">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3">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3">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3">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3">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3">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3">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3">
        <f t="shared" ca="1" si="21"/>
        <v>0</v>
      </c>
      <c r="S589" s="249">
        <f ca="1">+R588+R589</f>
        <v>0</v>
      </c>
      <c r="T589" s="243">
        <f ca="1">+S589</f>
        <v>0</v>
      </c>
      <c r="U589" s="242">
        <f t="shared" si="22"/>
        <v>2</v>
      </c>
      <c r="V589" s="333" t="str">
        <f>+VLOOKUP(A589,bd_lista!$A$3:$E$590,5,FALSE)</f>
        <v>Gobiernos Autonomos Municipales</v>
      </c>
      <c r="W589" s="384"/>
      <c r="X589" s="242">
        <f>+VLOOKUP(A589,[3]Sheet1!$A$13:$D$744,4,FALSE)</f>
        <v>0</v>
      </c>
      <c r="Y589" s="242" t="e">
        <f>+VLOOKUP(X589,bd_lista!$A$3:$C$590,3,FALSE)</f>
        <v>#N/A</v>
      </c>
      <c r="Z589" s="292"/>
      <c r="AA589" s="293"/>
    </row>
    <row r="590" spans="1:27" customFormat="1" ht="27" hidden="1" customHeight="1">
      <c r="A590" s="32">
        <v>1248</v>
      </c>
      <c r="B590" s="388">
        <f>+A590</f>
        <v>1248</v>
      </c>
      <c r="C590" s="247" t="str">
        <f>+VLOOKUP(A590,bd_lista!$A$3:$C$590,3,FALSE)</f>
        <v>Gobierno Autónomo Municipal de Carabuco</v>
      </c>
      <c r="D590" s="385" t="str">
        <f>+C590</f>
        <v>Gobierno Autónomo Municipal de Carabuco</v>
      </c>
      <c r="E590" s="242" t="s">
        <v>1304</v>
      </c>
      <c r="F590" s="243">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3">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3">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3">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3">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3">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3">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3">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3">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3">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3">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3">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3">
        <f t="shared" ca="1" si="21"/>
        <v>0</v>
      </c>
      <c r="S590" s="249"/>
      <c r="T590" s="243">
        <f ca="1">+T591</f>
        <v>0</v>
      </c>
      <c r="U590" s="242">
        <f t="shared" si="22"/>
        <v>1</v>
      </c>
      <c r="V590" s="333" t="str">
        <f>+VLOOKUP(A590,bd_lista!$A$3:$E$590,5,FALSE)</f>
        <v>Gobiernos Autonomos Municipales</v>
      </c>
      <c r="W590" s="383" t="str">
        <f>+V590</f>
        <v>Gobiernos Autonomos Municipales</v>
      </c>
      <c r="X590" s="242">
        <f>+VLOOKUP(A590,[3]Sheet1!$A$13:$D$744,4,FALSE)</f>
        <v>0</v>
      </c>
      <c r="Y590" s="242" t="e">
        <f>+VLOOKUP(X590,bd_lista!$A$3:$C$590,3,FALSE)</f>
        <v>#N/A</v>
      </c>
      <c r="Z590" s="294">
        <f>+X590</f>
        <v>0</v>
      </c>
      <c r="AA590" s="295" t="e">
        <f>+Y590</f>
        <v>#N/A</v>
      </c>
    </row>
    <row r="591" spans="1:27" customFormat="1" ht="27" hidden="1" customHeight="1">
      <c r="A591" s="32">
        <v>1248</v>
      </c>
      <c r="B591" s="389"/>
      <c r="C591" s="247" t="str">
        <f>+VLOOKUP(A591,bd_lista!$A$3:$C$590,3,FALSE)</f>
        <v>Gobierno Autónomo Municipal de Carabuco</v>
      </c>
      <c r="D591" s="386"/>
      <c r="E591" s="244" t="s">
        <v>1305</v>
      </c>
      <c r="F591" s="243">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3">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3">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3">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3">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3">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3">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3">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3">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3">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3">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3">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3">
        <f t="shared" ca="1" si="21"/>
        <v>0</v>
      </c>
      <c r="S591" s="249">
        <f ca="1">+R590+R591</f>
        <v>0</v>
      </c>
      <c r="T591" s="243">
        <f ca="1">+S591</f>
        <v>0</v>
      </c>
      <c r="U591" s="242">
        <f t="shared" si="22"/>
        <v>2</v>
      </c>
      <c r="V591" s="333" t="str">
        <f>+VLOOKUP(A591,bd_lista!$A$3:$E$590,5,FALSE)</f>
        <v>Gobiernos Autonomos Municipales</v>
      </c>
      <c r="W591" s="384"/>
      <c r="X591" s="242">
        <f>+VLOOKUP(A591,[3]Sheet1!$A$13:$D$744,4,FALSE)</f>
        <v>0</v>
      </c>
      <c r="Y591" s="242" t="e">
        <f>+VLOOKUP(X591,bd_lista!$A$3:$C$590,3,FALSE)</f>
        <v>#N/A</v>
      </c>
      <c r="Z591" s="292"/>
      <c r="AA591" s="293"/>
    </row>
    <row r="592" spans="1:27" customFormat="1" ht="15" hidden="1" customHeight="1">
      <c r="A592" s="32">
        <v>1249</v>
      </c>
      <c r="B592" s="388">
        <f>+A592</f>
        <v>1249</v>
      </c>
      <c r="C592" s="247" t="str">
        <f>+VLOOKUP(A592,bd_lista!$A$3:$C$590,3,FALSE)</f>
        <v>Gobierno Autónomo Municipal de Apolo</v>
      </c>
      <c r="D592" s="385" t="str">
        <f>+C592</f>
        <v>Gobierno Autónomo Municipal de Apolo</v>
      </c>
      <c r="E592" s="242" t="s">
        <v>1304</v>
      </c>
      <c r="F592" s="243">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3">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3">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3">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3">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3">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3">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3">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3">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3">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3">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3">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3">
        <f t="shared" ca="1" si="21"/>
        <v>0</v>
      </c>
      <c r="S592" s="249"/>
      <c r="T592" s="243">
        <f ca="1">+T593</f>
        <v>0</v>
      </c>
      <c r="U592" s="242">
        <f t="shared" si="22"/>
        <v>1</v>
      </c>
      <c r="V592" s="333" t="str">
        <f>+VLOOKUP(A592,bd_lista!$A$3:$E$590,5,FALSE)</f>
        <v>Gobiernos Autonomos Municipales</v>
      </c>
      <c r="W592" s="383" t="str">
        <f>+V592</f>
        <v>Gobiernos Autonomos Municipales</v>
      </c>
      <c r="X592" s="242">
        <f>+VLOOKUP(A592,[3]Sheet1!$A$13:$D$744,4,FALSE)</f>
        <v>0</v>
      </c>
      <c r="Y592" s="242" t="e">
        <f>+VLOOKUP(X592,bd_lista!$A$3:$C$590,3,FALSE)</f>
        <v>#N/A</v>
      </c>
      <c r="Z592" s="294">
        <f>+X592</f>
        <v>0</v>
      </c>
      <c r="AA592" s="295" t="e">
        <f>+Y592</f>
        <v>#N/A</v>
      </c>
    </row>
    <row r="593" spans="1:27" customFormat="1" ht="15" hidden="1" customHeight="1">
      <c r="A593" s="32">
        <v>1249</v>
      </c>
      <c r="B593" s="389"/>
      <c r="C593" s="247" t="str">
        <f>+VLOOKUP(A593,bd_lista!$A$3:$C$590,3,FALSE)</f>
        <v>Gobierno Autónomo Municipal de Apolo</v>
      </c>
      <c r="D593" s="386"/>
      <c r="E593" s="244" t="s">
        <v>1305</v>
      </c>
      <c r="F593" s="243">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3">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3">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3">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3">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3">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3">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3">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3">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3">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3">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3">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3">
        <f t="shared" ca="1" si="21"/>
        <v>0</v>
      </c>
      <c r="S593" s="249">
        <f ca="1">+R592+R593</f>
        <v>0</v>
      </c>
      <c r="T593" s="243">
        <f ca="1">+S593</f>
        <v>0</v>
      </c>
      <c r="U593" s="242">
        <f t="shared" si="22"/>
        <v>2</v>
      </c>
      <c r="V593" s="333" t="str">
        <f>+VLOOKUP(A593,bd_lista!$A$3:$E$590,5,FALSE)</f>
        <v>Gobiernos Autonomos Municipales</v>
      </c>
      <c r="W593" s="384"/>
      <c r="X593" s="242">
        <f>+VLOOKUP(A593,[3]Sheet1!$A$13:$D$744,4,FALSE)</f>
        <v>0</v>
      </c>
      <c r="Y593" s="242" t="e">
        <f>+VLOOKUP(X593,bd_lista!$A$3:$C$590,3,FALSE)</f>
        <v>#N/A</v>
      </c>
      <c r="Z593" s="292"/>
      <c r="AA593" s="293"/>
    </row>
    <row r="594" spans="1:27" customFormat="1" ht="15" hidden="1" customHeight="1">
      <c r="A594" s="32">
        <v>1250</v>
      </c>
      <c r="B594" s="388">
        <f>+A594</f>
        <v>1250</v>
      </c>
      <c r="C594" s="247" t="str">
        <f>+VLOOKUP(A594,bd_lista!$A$3:$C$590,3,FALSE)</f>
        <v>Gobierno Autónomo Municipal de Pelechuco</v>
      </c>
      <c r="D594" s="385" t="str">
        <f>+C594</f>
        <v>Gobierno Autónomo Municipal de Pelechuco</v>
      </c>
      <c r="E594" s="242" t="s">
        <v>1304</v>
      </c>
      <c r="F594" s="243">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3">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3">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3">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3">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3">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3">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3">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3">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3">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3">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3">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3">
        <f t="shared" ca="1" si="21"/>
        <v>0</v>
      </c>
      <c r="S594" s="249"/>
      <c r="T594" s="243">
        <f ca="1">+T595</f>
        <v>0</v>
      </c>
      <c r="U594" s="242">
        <f t="shared" si="22"/>
        <v>1</v>
      </c>
      <c r="V594" s="333" t="str">
        <f>+VLOOKUP(A594,bd_lista!$A$3:$E$590,5,FALSE)</f>
        <v>Gobiernos Autonomos Municipales</v>
      </c>
      <c r="W594" s="383" t="str">
        <f>+V594</f>
        <v>Gobiernos Autonomos Municipales</v>
      </c>
      <c r="X594" s="242">
        <f>+VLOOKUP(A594,[3]Sheet1!$A$13:$D$744,4,FALSE)</f>
        <v>0</v>
      </c>
      <c r="Y594" s="242" t="e">
        <f>+VLOOKUP(X594,bd_lista!$A$3:$C$590,3,FALSE)</f>
        <v>#N/A</v>
      </c>
      <c r="Z594" s="294">
        <f>+X594</f>
        <v>0</v>
      </c>
      <c r="AA594" s="295" t="e">
        <f>+Y594</f>
        <v>#N/A</v>
      </c>
    </row>
    <row r="595" spans="1:27" customFormat="1" ht="15" hidden="1" customHeight="1">
      <c r="A595" s="32">
        <v>1250</v>
      </c>
      <c r="B595" s="389"/>
      <c r="C595" s="247" t="str">
        <f>+VLOOKUP(A595,bd_lista!$A$3:$C$590,3,FALSE)</f>
        <v>Gobierno Autónomo Municipal de Pelechuco</v>
      </c>
      <c r="D595" s="386"/>
      <c r="E595" s="244" t="s">
        <v>1305</v>
      </c>
      <c r="F595" s="243">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3">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3">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3">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3">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3">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3">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3">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3">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3">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3">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3">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3">
        <f t="shared" ca="1" si="21"/>
        <v>0</v>
      </c>
      <c r="S595" s="249">
        <f ca="1">+R594+R595</f>
        <v>0</v>
      </c>
      <c r="T595" s="243">
        <f ca="1">+S595</f>
        <v>0</v>
      </c>
      <c r="U595" s="242">
        <f t="shared" si="22"/>
        <v>2</v>
      </c>
      <c r="V595" s="333" t="str">
        <f>+VLOOKUP(A595,bd_lista!$A$3:$E$590,5,FALSE)</f>
        <v>Gobiernos Autonomos Municipales</v>
      </c>
      <c r="W595" s="384"/>
      <c r="X595" s="242">
        <f>+VLOOKUP(A595,[3]Sheet1!$A$13:$D$744,4,FALSE)</f>
        <v>0</v>
      </c>
      <c r="Y595" s="242" t="e">
        <f>+VLOOKUP(X595,bd_lista!$A$3:$C$590,3,FALSE)</f>
        <v>#N/A</v>
      </c>
      <c r="Z595" s="292"/>
      <c r="AA595" s="293"/>
    </row>
    <row r="596" spans="1:27" customFormat="1" ht="15" hidden="1" customHeight="1">
      <c r="A596" s="32">
        <v>1251</v>
      </c>
      <c r="B596" s="388">
        <f>+A596</f>
        <v>1251</v>
      </c>
      <c r="C596" s="247" t="str">
        <f>+VLOOKUP(A596,bd_lista!$A$3:$C$590,3,FALSE)</f>
        <v>Gobierno Autónomo Municipal de Luribay</v>
      </c>
      <c r="D596" s="385" t="str">
        <f>+C596</f>
        <v>Gobierno Autónomo Municipal de Luribay</v>
      </c>
      <c r="E596" s="242" t="s">
        <v>1304</v>
      </c>
      <c r="F596" s="243">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3">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3">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3">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3">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3">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3">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3">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3">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3">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3">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3">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3">
        <f t="shared" ca="1" si="21"/>
        <v>0</v>
      </c>
      <c r="S596" s="249"/>
      <c r="T596" s="243">
        <f ca="1">+T597</f>
        <v>0</v>
      </c>
      <c r="U596" s="242">
        <f t="shared" si="22"/>
        <v>1</v>
      </c>
      <c r="V596" s="333" t="str">
        <f>+VLOOKUP(A596,bd_lista!$A$3:$E$590,5,FALSE)</f>
        <v>Gobiernos Autonomos Municipales</v>
      </c>
      <c r="W596" s="383" t="str">
        <f>+V596</f>
        <v>Gobiernos Autonomos Municipales</v>
      </c>
      <c r="X596" s="242">
        <f>+VLOOKUP(A596,[3]Sheet1!$A$13:$D$744,4,FALSE)</f>
        <v>0</v>
      </c>
      <c r="Y596" s="242" t="e">
        <f>+VLOOKUP(X596,bd_lista!$A$3:$C$590,3,FALSE)</f>
        <v>#N/A</v>
      </c>
      <c r="Z596" s="294">
        <f>+X596</f>
        <v>0</v>
      </c>
      <c r="AA596" s="295" t="e">
        <f>+Y596</f>
        <v>#N/A</v>
      </c>
    </row>
    <row r="597" spans="1:27" customFormat="1" ht="15" hidden="1" customHeight="1">
      <c r="A597" s="32">
        <v>1251</v>
      </c>
      <c r="B597" s="389"/>
      <c r="C597" s="247" t="str">
        <f>+VLOOKUP(A597,bd_lista!$A$3:$C$590,3,FALSE)</f>
        <v>Gobierno Autónomo Municipal de Luribay</v>
      </c>
      <c r="D597" s="386"/>
      <c r="E597" s="244" t="s">
        <v>1305</v>
      </c>
      <c r="F597" s="243">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3">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3">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3">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3">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3">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3">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3">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3">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3">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3">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3">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3">
        <f t="shared" ca="1" si="21"/>
        <v>0</v>
      </c>
      <c r="S597" s="249">
        <f ca="1">+R596+R597</f>
        <v>0</v>
      </c>
      <c r="T597" s="243">
        <f ca="1">+S597</f>
        <v>0</v>
      </c>
      <c r="U597" s="242">
        <f t="shared" si="22"/>
        <v>2</v>
      </c>
      <c r="V597" s="333" t="str">
        <f>+VLOOKUP(A597,bd_lista!$A$3:$E$590,5,FALSE)</f>
        <v>Gobiernos Autonomos Municipales</v>
      </c>
      <c r="W597" s="384"/>
      <c r="X597" s="242">
        <f>+VLOOKUP(A597,[3]Sheet1!$A$13:$D$744,4,FALSE)</f>
        <v>0</v>
      </c>
      <c r="Y597" s="242" t="e">
        <f>+VLOOKUP(X597,bd_lista!$A$3:$C$590,3,FALSE)</f>
        <v>#N/A</v>
      </c>
      <c r="Z597" s="292"/>
      <c r="AA597" s="293"/>
    </row>
    <row r="598" spans="1:27" customFormat="1" ht="15" hidden="1" customHeight="1">
      <c r="A598" s="32">
        <v>1252</v>
      </c>
      <c r="B598" s="388">
        <f>+A598</f>
        <v>1252</v>
      </c>
      <c r="C598" s="247" t="str">
        <f>+VLOOKUP(A598,bd_lista!$A$3:$C$590,3,FALSE)</f>
        <v>Gobierno Autónomo Municipal de Sapahaqui</v>
      </c>
      <c r="D598" s="385" t="str">
        <f>+C598</f>
        <v>Gobierno Autónomo Municipal de Sapahaqui</v>
      </c>
      <c r="E598" s="242" t="s">
        <v>1304</v>
      </c>
      <c r="F598" s="243">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3">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3">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3">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3">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3">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3">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3">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3">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3">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3">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3">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3">
        <f t="shared" ca="1" si="21"/>
        <v>0</v>
      </c>
      <c r="S598" s="249"/>
      <c r="T598" s="243">
        <f ca="1">+T599</f>
        <v>0</v>
      </c>
      <c r="U598" s="242">
        <f t="shared" si="22"/>
        <v>1</v>
      </c>
      <c r="V598" s="333" t="str">
        <f>+VLOOKUP(A598,bd_lista!$A$3:$E$590,5,FALSE)</f>
        <v>Gobiernos Autonomos Municipales</v>
      </c>
      <c r="W598" s="383" t="str">
        <f>+V598</f>
        <v>Gobiernos Autonomos Municipales</v>
      </c>
      <c r="X598" s="242">
        <f>+VLOOKUP(A598,[3]Sheet1!$A$13:$D$744,4,FALSE)</f>
        <v>0</v>
      </c>
      <c r="Y598" s="242" t="e">
        <f>+VLOOKUP(X598,bd_lista!$A$3:$C$590,3,FALSE)</f>
        <v>#N/A</v>
      </c>
      <c r="Z598" s="294">
        <f>+X598</f>
        <v>0</v>
      </c>
      <c r="AA598" s="295" t="e">
        <f>+Y598</f>
        <v>#N/A</v>
      </c>
    </row>
    <row r="599" spans="1:27" customFormat="1" ht="15" hidden="1" customHeight="1">
      <c r="A599" s="32">
        <v>1252</v>
      </c>
      <c r="B599" s="389"/>
      <c r="C599" s="247" t="str">
        <f>+VLOOKUP(A599,bd_lista!$A$3:$C$590,3,FALSE)</f>
        <v>Gobierno Autónomo Municipal de Sapahaqui</v>
      </c>
      <c r="D599" s="386"/>
      <c r="E599" s="244" t="s">
        <v>1305</v>
      </c>
      <c r="F599" s="243">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3">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3">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3">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3">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3">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3">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3">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3">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3">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3">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3">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3">
        <f t="shared" ca="1" si="21"/>
        <v>0</v>
      </c>
      <c r="S599" s="249">
        <f ca="1">+R598+R599</f>
        <v>0</v>
      </c>
      <c r="T599" s="243">
        <f ca="1">+S599</f>
        <v>0</v>
      </c>
      <c r="U599" s="242">
        <f t="shared" si="22"/>
        <v>2</v>
      </c>
      <c r="V599" s="333" t="str">
        <f>+VLOOKUP(A599,bd_lista!$A$3:$E$590,5,FALSE)</f>
        <v>Gobiernos Autonomos Municipales</v>
      </c>
      <c r="W599" s="384"/>
      <c r="X599" s="242">
        <f>+VLOOKUP(A599,[3]Sheet1!$A$13:$D$744,4,FALSE)</f>
        <v>0</v>
      </c>
      <c r="Y599" s="242" t="e">
        <f>+VLOOKUP(X599,bd_lista!$A$3:$C$590,3,FALSE)</f>
        <v>#N/A</v>
      </c>
      <c r="Z599" s="292"/>
      <c r="AA599" s="293"/>
    </row>
    <row r="600" spans="1:27" customFormat="1" ht="15" hidden="1" customHeight="1">
      <c r="A600" s="32">
        <v>1253</v>
      </c>
      <c r="B600" s="388">
        <f>+A600</f>
        <v>1253</v>
      </c>
      <c r="C600" s="247" t="str">
        <f>+VLOOKUP(A600,bd_lista!$A$3:$C$590,3,FALSE)</f>
        <v>Gobierno Autónomo Municipal de Yaco</v>
      </c>
      <c r="D600" s="385" t="str">
        <f>+C600</f>
        <v>Gobierno Autónomo Municipal de Yaco</v>
      </c>
      <c r="E600" s="242" t="s">
        <v>1304</v>
      </c>
      <c r="F600" s="243">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3">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3">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3">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3">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3">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3">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3">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3">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3">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3">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3">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3">
        <f t="shared" ca="1" si="21"/>
        <v>0</v>
      </c>
      <c r="S600" s="249"/>
      <c r="T600" s="243">
        <f ca="1">+T601</f>
        <v>0</v>
      </c>
      <c r="U600" s="242">
        <f t="shared" si="22"/>
        <v>1</v>
      </c>
      <c r="V600" s="333" t="str">
        <f>+VLOOKUP(A600,bd_lista!$A$3:$E$590,5,FALSE)</f>
        <v>Gobiernos Autonomos Municipales</v>
      </c>
      <c r="W600" s="383" t="str">
        <f>+V600</f>
        <v>Gobiernos Autonomos Municipales</v>
      </c>
      <c r="X600" s="242">
        <f>+VLOOKUP(A600,[3]Sheet1!$A$13:$D$744,4,FALSE)</f>
        <v>0</v>
      </c>
      <c r="Y600" s="242" t="e">
        <f>+VLOOKUP(X600,bd_lista!$A$3:$C$590,3,FALSE)</f>
        <v>#N/A</v>
      </c>
      <c r="Z600" s="294">
        <f>+X600</f>
        <v>0</v>
      </c>
      <c r="AA600" s="295" t="e">
        <f>+Y600</f>
        <v>#N/A</v>
      </c>
    </row>
    <row r="601" spans="1:27" customFormat="1" ht="15" hidden="1" customHeight="1">
      <c r="A601" s="32">
        <v>1253</v>
      </c>
      <c r="B601" s="389"/>
      <c r="C601" s="247" t="str">
        <f>+VLOOKUP(A601,bd_lista!$A$3:$C$590,3,FALSE)</f>
        <v>Gobierno Autónomo Municipal de Yaco</v>
      </c>
      <c r="D601" s="386"/>
      <c r="E601" s="244" t="s">
        <v>1305</v>
      </c>
      <c r="F601" s="243">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3">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3">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3">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3">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3">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3">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3">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3">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3">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3">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3">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3">
        <f t="shared" ca="1" si="21"/>
        <v>0</v>
      </c>
      <c r="S601" s="249">
        <f ca="1">+R600+R601</f>
        <v>0</v>
      </c>
      <c r="T601" s="243">
        <f ca="1">+S601</f>
        <v>0</v>
      </c>
      <c r="U601" s="242">
        <f t="shared" si="22"/>
        <v>2</v>
      </c>
      <c r="V601" s="333" t="str">
        <f>+VLOOKUP(A601,bd_lista!$A$3:$E$590,5,FALSE)</f>
        <v>Gobiernos Autonomos Municipales</v>
      </c>
      <c r="W601" s="384"/>
      <c r="X601" s="242">
        <f>+VLOOKUP(A601,[3]Sheet1!$A$13:$D$744,4,FALSE)</f>
        <v>0</v>
      </c>
      <c r="Y601" s="242" t="e">
        <f>+VLOOKUP(X601,bd_lista!$A$3:$C$590,3,FALSE)</f>
        <v>#N/A</v>
      </c>
      <c r="Z601" s="292"/>
      <c r="AA601" s="293"/>
    </row>
    <row r="602" spans="1:27" customFormat="1" ht="15" hidden="1" customHeight="1">
      <c r="A602" s="32">
        <v>1254</v>
      </c>
      <c r="B602" s="388">
        <f>+A602</f>
        <v>1254</v>
      </c>
      <c r="C602" s="247" t="str">
        <f>+VLOOKUP(A602,bd_lista!$A$3:$C$590,3,FALSE)</f>
        <v>Gobierno Autónomo Municipal de Malla</v>
      </c>
      <c r="D602" s="385" t="str">
        <f>+C602</f>
        <v>Gobierno Autónomo Municipal de Malla</v>
      </c>
      <c r="E602" s="242" t="s">
        <v>1304</v>
      </c>
      <c r="F602" s="243">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3">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3">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3">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3">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3">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3">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3">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3">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3">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3">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3">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3">
        <f t="shared" ca="1" si="21"/>
        <v>0</v>
      </c>
      <c r="S602" s="249"/>
      <c r="T602" s="243">
        <f ca="1">+T603</f>
        <v>0</v>
      </c>
      <c r="U602" s="242">
        <f t="shared" si="22"/>
        <v>1</v>
      </c>
      <c r="V602" s="333" t="str">
        <f>+VLOOKUP(A602,bd_lista!$A$3:$E$590,5,FALSE)</f>
        <v>Gobiernos Autonomos Municipales</v>
      </c>
      <c r="W602" s="383" t="str">
        <f>+V602</f>
        <v>Gobiernos Autonomos Municipales</v>
      </c>
      <c r="X602" s="242">
        <f>+VLOOKUP(A602,[3]Sheet1!$A$13:$D$744,4,FALSE)</f>
        <v>0</v>
      </c>
      <c r="Y602" s="242" t="e">
        <f>+VLOOKUP(X602,bd_lista!$A$3:$C$590,3,FALSE)</f>
        <v>#N/A</v>
      </c>
      <c r="Z602" s="294">
        <f>+X602</f>
        <v>0</v>
      </c>
      <c r="AA602" s="295" t="e">
        <f>+Y602</f>
        <v>#N/A</v>
      </c>
    </row>
    <row r="603" spans="1:27" customFormat="1" ht="15" hidden="1" customHeight="1">
      <c r="A603" s="32">
        <v>1254</v>
      </c>
      <c r="B603" s="389"/>
      <c r="C603" s="247" t="str">
        <f>+VLOOKUP(A603,bd_lista!$A$3:$C$590,3,FALSE)</f>
        <v>Gobierno Autónomo Municipal de Malla</v>
      </c>
      <c r="D603" s="386"/>
      <c r="E603" s="244" t="s">
        <v>1305</v>
      </c>
      <c r="F603" s="243">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3">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3">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3">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3">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3">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3">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3">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3">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3">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3">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3">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3">
        <f t="shared" ca="1" si="21"/>
        <v>0</v>
      </c>
      <c r="S603" s="249">
        <f ca="1">+R602+R603</f>
        <v>0</v>
      </c>
      <c r="T603" s="243">
        <f ca="1">+S603</f>
        <v>0</v>
      </c>
      <c r="U603" s="242">
        <f t="shared" si="22"/>
        <v>2</v>
      </c>
      <c r="V603" s="333" t="str">
        <f>+VLOOKUP(A603,bd_lista!$A$3:$E$590,5,FALSE)</f>
        <v>Gobiernos Autonomos Municipales</v>
      </c>
      <c r="W603" s="384"/>
      <c r="X603" s="242">
        <f>+VLOOKUP(A603,[3]Sheet1!$A$13:$D$744,4,FALSE)</f>
        <v>0</v>
      </c>
      <c r="Y603" s="242" t="e">
        <f>+VLOOKUP(X603,bd_lista!$A$3:$C$590,3,FALSE)</f>
        <v>#N/A</v>
      </c>
      <c r="Z603" s="292"/>
      <c r="AA603" s="293"/>
    </row>
    <row r="604" spans="1:27" customFormat="1" ht="15" hidden="1" customHeight="1">
      <c r="A604" s="32">
        <v>1255</v>
      </c>
      <c r="B604" s="388">
        <f>+A604</f>
        <v>1255</v>
      </c>
      <c r="C604" s="247" t="str">
        <f>+VLOOKUP(A604,bd_lista!$A$3:$C$590,3,FALSE)</f>
        <v>Gobierno Autónomo Municipal de Cairoma</v>
      </c>
      <c r="D604" s="385" t="str">
        <f>+C604</f>
        <v>Gobierno Autónomo Municipal de Cairoma</v>
      </c>
      <c r="E604" s="242" t="s">
        <v>1304</v>
      </c>
      <c r="F604" s="243">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3">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3">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3">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3">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3">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3">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3">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3">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3">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3">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3">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3">
        <f t="shared" ca="1" si="21"/>
        <v>0</v>
      </c>
      <c r="S604" s="249"/>
      <c r="T604" s="243">
        <f ca="1">+T605</f>
        <v>0</v>
      </c>
      <c r="U604" s="242">
        <f t="shared" si="22"/>
        <v>1</v>
      </c>
      <c r="V604" s="333" t="str">
        <f>+VLOOKUP(A604,bd_lista!$A$3:$E$590,5,FALSE)</f>
        <v>Gobiernos Autonomos Municipales</v>
      </c>
      <c r="W604" s="383" t="str">
        <f>+V604</f>
        <v>Gobiernos Autonomos Municipales</v>
      </c>
      <c r="X604" s="242">
        <f>+VLOOKUP(A604,[3]Sheet1!$A$13:$D$744,4,FALSE)</f>
        <v>0</v>
      </c>
      <c r="Y604" s="242" t="e">
        <f>+VLOOKUP(X604,bd_lista!$A$3:$C$590,3,FALSE)</f>
        <v>#N/A</v>
      </c>
      <c r="Z604" s="294">
        <f>+X604</f>
        <v>0</v>
      </c>
      <c r="AA604" s="295" t="e">
        <f>+Y604</f>
        <v>#N/A</v>
      </c>
    </row>
    <row r="605" spans="1:27" customFormat="1" ht="15" hidden="1" customHeight="1">
      <c r="A605" s="32">
        <v>1255</v>
      </c>
      <c r="B605" s="389"/>
      <c r="C605" s="247" t="str">
        <f>+VLOOKUP(A605,bd_lista!$A$3:$C$590,3,FALSE)</f>
        <v>Gobierno Autónomo Municipal de Cairoma</v>
      </c>
      <c r="D605" s="386"/>
      <c r="E605" s="244" t="s">
        <v>1305</v>
      </c>
      <c r="F605" s="243">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3">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3">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3">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3">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3">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3">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3">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3">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3">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3">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3">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3">
        <f t="shared" ca="1" si="21"/>
        <v>0</v>
      </c>
      <c r="S605" s="249">
        <f ca="1">+R604+R605</f>
        <v>0</v>
      </c>
      <c r="T605" s="243">
        <f ca="1">+S605</f>
        <v>0</v>
      </c>
      <c r="U605" s="242">
        <f t="shared" si="22"/>
        <v>2</v>
      </c>
      <c r="V605" s="333" t="str">
        <f>+VLOOKUP(A605,bd_lista!$A$3:$E$590,5,FALSE)</f>
        <v>Gobiernos Autonomos Municipales</v>
      </c>
      <c r="W605" s="384"/>
      <c r="X605" s="242">
        <f>+VLOOKUP(A605,[3]Sheet1!$A$13:$D$744,4,FALSE)</f>
        <v>0</v>
      </c>
      <c r="Y605" s="242" t="e">
        <f>+VLOOKUP(X605,bd_lista!$A$3:$C$590,3,FALSE)</f>
        <v>#N/A</v>
      </c>
      <c r="Z605" s="292"/>
      <c r="AA605" s="293"/>
    </row>
    <row r="606" spans="1:27" customFormat="1" ht="15" hidden="1" customHeight="1">
      <c r="A606" s="32">
        <v>1256</v>
      </c>
      <c r="B606" s="388">
        <f>+A606</f>
        <v>1256</v>
      </c>
      <c r="C606" s="247" t="str">
        <f>+VLOOKUP(A606,bd_lista!$A$3:$C$590,3,FALSE)</f>
        <v>Gobierno Autónomo Municipal de Chulumani (Villa de la Libertad)</v>
      </c>
      <c r="D606" s="385" t="str">
        <f>+C606</f>
        <v>Gobierno Autónomo Municipal de Chulumani (Villa de la Libertad)</v>
      </c>
      <c r="E606" s="242" t="s">
        <v>1304</v>
      </c>
      <c r="F606" s="243">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3">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3">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3">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3">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3">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3">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3">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3">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3">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3">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3">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3">
        <f t="shared" ca="1" si="21"/>
        <v>0</v>
      </c>
      <c r="S606" s="249"/>
      <c r="T606" s="243">
        <f ca="1">+T607</f>
        <v>0</v>
      </c>
      <c r="U606" s="242">
        <f t="shared" si="22"/>
        <v>1</v>
      </c>
      <c r="V606" s="333" t="str">
        <f>+VLOOKUP(A606,bd_lista!$A$3:$E$590,5,FALSE)</f>
        <v>Gobiernos Autonomos Municipales</v>
      </c>
      <c r="W606" s="383" t="str">
        <f>+V606</f>
        <v>Gobiernos Autonomos Municipales</v>
      </c>
      <c r="X606" s="242">
        <f>+VLOOKUP(A606,[3]Sheet1!$A$13:$D$744,4,FALSE)</f>
        <v>0</v>
      </c>
      <c r="Y606" s="242" t="e">
        <f>+VLOOKUP(X606,bd_lista!$A$3:$C$590,3,FALSE)</f>
        <v>#N/A</v>
      </c>
      <c r="Z606" s="294">
        <f>+X606</f>
        <v>0</v>
      </c>
      <c r="AA606" s="295" t="e">
        <f>+Y606</f>
        <v>#N/A</v>
      </c>
    </row>
    <row r="607" spans="1:27" customFormat="1" ht="15" hidden="1" customHeight="1">
      <c r="A607" s="32">
        <v>1256</v>
      </c>
      <c r="B607" s="389"/>
      <c r="C607" s="247" t="str">
        <f>+VLOOKUP(A607,bd_lista!$A$3:$C$590,3,FALSE)</f>
        <v>Gobierno Autónomo Municipal de Chulumani (Villa de la Libertad)</v>
      </c>
      <c r="D607" s="386"/>
      <c r="E607" s="244" t="s">
        <v>1305</v>
      </c>
      <c r="F607" s="243">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3">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3">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3">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3">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3">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3">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3">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3">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3">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3">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3">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3">
        <f t="shared" ca="1" si="21"/>
        <v>0</v>
      </c>
      <c r="S607" s="249">
        <f ca="1">+R606+R607</f>
        <v>0</v>
      </c>
      <c r="T607" s="243">
        <f ca="1">+S607</f>
        <v>0</v>
      </c>
      <c r="U607" s="242">
        <f t="shared" si="22"/>
        <v>2</v>
      </c>
      <c r="V607" s="333" t="str">
        <f>+VLOOKUP(A607,bd_lista!$A$3:$E$590,5,FALSE)</f>
        <v>Gobiernos Autonomos Municipales</v>
      </c>
      <c r="W607" s="384"/>
      <c r="X607" s="242">
        <f>+VLOOKUP(A607,[3]Sheet1!$A$13:$D$744,4,FALSE)</f>
        <v>0</v>
      </c>
      <c r="Y607" s="242" t="e">
        <f>+VLOOKUP(X607,bd_lista!$A$3:$C$590,3,FALSE)</f>
        <v>#N/A</v>
      </c>
      <c r="Z607" s="292"/>
      <c r="AA607" s="293"/>
    </row>
    <row r="608" spans="1:27" customFormat="1" ht="15" hidden="1" customHeight="1">
      <c r="A608" s="32">
        <v>1257</v>
      </c>
      <c r="B608" s="388">
        <f>+A608</f>
        <v>1257</v>
      </c>
      <c r="C608" s="247" t="str">
        <f>+VLOOKUP(A608,bd_lista!$A$3:$C$590,3,FALSE)</f>
        <v>Gobierno Autónomo Municipal de Irupana (Villa de Lanza)</v>
      </c>
      <c r="D608" s="385" t="str">
        <f>+C608</f>
        <v>Gobierno Autónomo Municipal de Irupana (Villa de Lanza)</v>
      </c>
      <c r="E608" s="242" t="s">
        <v>1304</v>
      </c>
      <c r="F608" s="243">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3">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3">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3">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3">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3">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3">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3">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3">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3">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3">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3">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3">
        <f t="shared" ca="1" si="21"/>
        <v>0</v>
      </c>
      <c r="S608" s="249"/>
      <c r="T608" s="243">
        <f ca="1">+T609</f>
        <v>0</v>
      </c>
      <c r="U608" s="242">
        <f t="shared" si="22"/>
        <v>1</v>
      </c>
      <c r="V608" s="333" t="str">
        <f>+VLOOKUP(A608,bd_lista!$A$3:$E$590,5,FALSE)</f>
        <v>Gobiernos Autonomos Municipales</v>
      </c>
      <c r="W608" s="383" t="str">
        <f>+V608</f>
        <v>Gobiernos Autonomos Municipales</v>
      </c>
      <c r="X608" s="242">
        <f>+VLOOKUP(A608,[3]Sheet1!$A$13:$D$744,4,FALSE)</f>
        <v>0</v>
      </c>
      <c r="Y608" s="242" t="e">
        <f>+VLOOKUP(X608,bd_lista!$A$3:$C$590,3,FALSE)</f>
        <v>#N/A</v>
      </c>
      <c r="Z608" s="294">
        <f>+X608</f>
        <v>0</v>
      </c>
      <c r="AA608" s="295" t="e">
        <f>+Y608</f>
        <v>#N/A</v>
      </c>
    </row>
    <row r="609" spans="1:27" customFormat="1" ht="15" hidden="1" customHeight="1">
      <c r="A609" s="32">
        <v>1257</v>
      </c>
      <c r="B609" s="389"/>
      <c r="C609" s="247" t="str">
        <f>+VLOOKUP(A609,bd_lista!$A$3:$C$590,3,FALSE)</f>
        <v>Gobierno Autónomo Municipal de Irupana (Villa de Lanza)</v>
      </c>
      <c r="D609" s="386"/>
      <c r="E609" s="244" t="s">
        <v>1305</v>
      </c>
      <c r="F609" s="243">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3">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3">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3">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3">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3">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3">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3">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3">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3">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3">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3">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3">
        <f t="shared" ca="1" si="21"/>
        <v>0</v>
      </c>
      <c r="S609" s="249">
        <f ca="1">+R608+R609</f>
        <v>0</v>
      </c>
      <c r="T609" s="243">
        <f ca="1">+S609</f>
        <v>0</v>
      </c>
      <c r="U609" s="242">
        <f t="shared" si="22"/>
        <v>2</v>
      </c>
      <c r="V609" s="333" t="str">
        <f>+VLOOKUP(A609,bd_lista!$A$3:$E$590,5,FALSE)</f>
        <v>Gobiernos Autonomos Municipales</v>
      </c>
      <c r="W609" s="384"/>
      <c r="X609" s="242">
        <f>+VLOOKUP(A609,[3]Sheet1!$A$13:$D$744,4,FALSE)</f>
        <v>0</v>
      </c>
      <c r="Y609" s="242" t="e">
        <f>+VLOOKUP(X609,bd_lista!$A$3:$C$590,3,FALSE)</f>
        <v>#N/A</v>
      </c>
      <c r="Z609" s="292"/>
      <c r="AA609" s="293"/>
    </row>
    <row r="610" spans="1:27" customFormat="1" ht="15" hidden="1" customHeight="1">
      <c r="A610" s="32">
        <v>1258</v>
      </c>
      <c r="B610" s="388">
        <f>+A610</f>
        <v>1258</v>
      </c>
      <c r="C610" s="247" t="str">
        <f>+VLOOKUP(A610,bd_lista!$A$3:$C$590,3,FALSE)</f>
        <v>Gobierno Autónomo Municipal de Yanacachi</v>
      </c>
      <c r="D610" s="385" t="str">
        <f>+C610</f>
        <v>Gobierno Autónomo Municipal de Yanacachi</v>
      </c>
      <c r="E610" s="242" t="s">
        <v>1304</v>
      </c>
      <c r="F610" s="243">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3">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3">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3">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3">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3">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3">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3">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3">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3">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3">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3">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3">
        <f t="shared" ca="1" si="21"/>
        <v>0</v>
      </c>
      <c r="S610" s="249"/>
      <c r="T610" s="243">
        <f ca="1">+T611</f>
        <v>0</v>
      </c>
      <c r="U610" s="242">
        <f t="shared" si="22"/>
        <v>1</v>
      </c>
      <c r="V610" s="333" t="str">
        <f>+VLOOKUP(A610,bd_lista!$A$3:$E$590,5,FALSE)</f>
        <v>Gobiernos Autonomos Municipales</v>
      </c>
      <c r="W610" s="383" t="str">
        <f>+V610</f>
        <v>Gobiernos Autonomos Municipales</v>
      </c>
      <c r="X610" s="242">
        <f>+VLOOKUP(A610,[3]Sheet1!$A$13:$D$744,4,FALSE)</f>
        <v>0</v>
      </c>
      <c r="Y610" s="242" t="e">
        <f>+VLOOKUP(X610,bd_lista!$A$3:$C$590,3,FALSE)</f>
        <v>#N/A</v>
      </c>
      <c r="Z610" s="294">
        <f>+X610</f>
        <v>0</v>
      </c>
      <c r="AA610" s="295" t="e">
        <f>+Y610</f>
        <v>#N/A</v>
      </c>
    </row>
    <row r="611" spans="1:27" customFormat="1" ht="15" hidden="1" customHeight="1">
      <c r="A611" s="32">
        <v>1258</v>
      </c>
      <c r="B611" s="389"/>
      <c r="C611" s="247" t="str">
        <f>+VLOOKUP(A611,bd_lista!$A$3:$C$590,3,FALSE)</f>
        <v>Gobierno Autónomo Municipal de Yanacachi</v>
      </c>
      <c r="D611" s="386"/>
      <c r="E611" s="244" t="s">
        <v>1305</v>
      </c>
      <c r="F611" s="243">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3">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3">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3">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3">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3">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3">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3">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3">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3">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3">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3">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3">
        <f t="shared" ca="1" si="21"/>
        <v>0</v>
      </c>
      <c r="S611" s="249">
        <f ca="1">+R610+R611</f>
        <v>0</v>
      </c>
      <c r="T611" s="243">
        <f ca="1">+S611</f>
        <v>0</v>
      </c>
      <c r="U611" s="242">
        <f t="shared" si="22"/>
        <v>2</v>
      </c>
      <c r="V611" s="333" t="str">
        <f>+VLOOKUP(A611,bd_lista!$A$3:$E$590,5,FALSE)</f>
        <v>Gobiernos Autonomos Municipales</v>
      </c>
      <c r="W611" s="384"/>
      <c r="X611" s="242">
        <f>+VLOOKUP(A611,[3]Sheet1!$A$13:$D$744,4,FALSE)</f>
        <v>0</v>
      </c>
      <c r="Y611" s="242" t="e">
        <f>+VLOOKUP(X611,bd_lista!$A$3:$C$590,3,FALSE)</f>
        <v>#N/A</v>
      </c>
      <c r="Z611" s="292"/>
      <c r="AA611" s="293"/>
    </row>
    <row r="612" spans="1:27" customFormat="1" ht="27" hidden="1" customHeight="1">
      <c r="A612" s="32">
        <v>1259</v>
      </c>
      <c r="B612" s="388">
        <f>+A612</f>
        <v>1259</v>
      </c>
      <c r="C612" s="247" t="str">
        <f>+VLOOKUP(A612,bd_lista!$A$3:$C$590,3,FALSE)</f>
        <v>Gobierno Autónomo Municipal de Palos Blancos</v>
      </c>
      <c r="D612" s="385" t="str">
        <f>+C612</f>
        <v>Gobierno Autónomo Municipal de Palos Blancos</v>
      </c>
      <c r="E612" s="242" t="s">
        <v>1304</v>
      </c>
      <c r="F612" s="243">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3">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3">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3">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3">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3">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3">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3">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3">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3">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3">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3">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3">
        <f t="shared" ca="1" si="21"/>
        <v>0</v>
      </c>
      <c r="S612" s="249"/>
      <c r="T612" s="243">
        <f ca="1">+T613</f>
        <v>0</v>
      </c>
      <c r="U612" s="242">
        <f t="shared" si="22"/>
        <v>1</v>
      </c>
      <c r="V612" s="333" t="str">
        <f>+VLOOKUP(A612,bd_lista!$A$3:$E$590,5,FALSE)</f>
        <v>Gobiernos Autonomos Municipales</v>
      </c>
      <c r="W612" s="383" t="str">
        <f>+V612</f>
        <v>Gobiernos Autonomos Municipales</v>
      </c>
      <c r="X612" s="242">
        <f>+VLOOKUP(A612,[3]Sheet1!$A$13:$D$744,4,FALSE)</f>
        <v>0</v>
      </c>
      <c r="Y612" s="242" t="e">
        <f>+VLOOKUP(X612,bd_lista!$A$3:$C$590,3,FALSE)</f>
        <v>#N/A</v>
      </c>
      <c r="Z612" s="294">
        <f>+X612</f>
        <v>0</v>
      </c>
      <c r="AA612" s="295" t="e">
        <f>+Y612</f>
        <v>#N/A</v>
      </c>
    </row>
    <row r="613" spans="1:27" customFormat="1" ht="27" hidden="1" customHeight="1">
      <c r="A613" s="32">
        <v>1259</v>
      </c>
      <c r="B613" s="389"/>
      <c r="C613" s="247" t="str">
        <f>+VLOOKUP(A613,bd_lista!$A$3:$C$590,3,FALSE)</f>
        <v>Gobierno Autónomo Municipal de Palos Blancos</v>
      </c>
      <c r="D613" s="386"/>
      <c r="E613" s="244" t="s">
        <v>1305</v>
      </c>
      <c r="F613" s="243">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3">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3">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3">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3">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3">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3">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3">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3">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3">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3">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3">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3">
        <f t="shared" ca="1" si="21"/>
        <v>0</v>
      </c>
      <c r="S613" s="249">
        <f ca="1">+R612+R613</f>
        <v>0</v>
      </c>
      <c r="T613" s="243">
        <f ca="1">+S613</f>
        <v>0</v>
      </c>
      <c r="U613" s="242">
        <f t="shared" si="22"/>
        <v>2</v>
      </c>
      <c r="V613" s="333" t="str">
        <f>+VLOOKUP(A613,bd_lista!$A$3:$E$590,5,FALSE)</f>
        <v>Gobiernos Autonomos Municipales</v>
      </c>
      <c r="W613" s="384"/>
      <c r="X613" s="242">
        <f>+VLOOKUP(A613,[3]Sheet1!$A$13:$D$744,4,FALSE)</f>
        <v>0</v>
      </c>
      <c r="Y613" s="242" t="e">
        <f>+VLOOKUP(X613,bd_lista!$A$3:$C$590,3,FALSE)</f>
        <v>#N/A</v>
      </c>
      <c r="Z613" s="292"/>
      <c r="AA613" s="293"/>
    </row>
    <row r="614" spans="1:27" customFormat="1" ht="27" hidden="1" customHeight="1">
      <c r="A614" s="32">
        <v>1260</v>
      </c>
      <c r="B614" s="388">
        <f>+A614</f>
        <v>1260</v>
      </c>
      <c r="C614" s="247" t="str">
        <f>+VLOOKUP(A614,bd_lista!$A$3:$C$590,3,FALSE)</f>
        <v>Gobierno Autónomo Municipal de La Asunta</v>
      </c>
      <c r="D614" s="385" t="str">
        <f>+C614</f>
        <v>Gobierno Autónomo Municipal de La Asunta</v>
      </c>
      <c r="E614" s="242" t="s">
        <v>1304</v>
      </c>
      <c r="F614" s="243">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3">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3">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3">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3">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3">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3">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3">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3">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3">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3">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3">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3">
        <f t="shared" ca="1" si="21"/>
        <v>0</v>
      </c>
      <c r="S614" s="249"/>
      <c r="T614" s="243">
        <f ca="1">+T615</f>
        <v>0</v>
      </c>
      <c r="U614" s="242">
        <f t="shared" si="22"/>
        <v>1</v>
      </c>
      <c r="V614" s="333" t="str">
        <f>+VLOOKUP(A614,bd_lista!$A$3:$E$590,5,FALSE)</f>
        <v>Gobiernos Autonomos Municipales</v>
      </c>
      <c r="W614" s="383" t="str">
        <f>+V614</f>
        <v>Gobiernos Autonomos Municipales</v>
      </c>
      <c r="X614" s="242">
        <f>+VLOOKUP(A614,[3]Sheet1!$A$13:$D$744,4,FALSE)</f>
        <v>0</v>
      </c>
      <c r="Y614" s="242" t="e">
        <f>+VLOOKUP(X614,bd_lista!$A$3:$C$590,3,FALSE)</f>
        <v>#N/A</v>
      </c>
      <c r="Z614" s="294">
        <f>+X614</f>
        <v>0</v>
      </c>
      <c r="AA614" s="295" t="e">
        <f>+Y614</f>
        <v>#N/A</v>
      </c>
    </row>
    <row r="615" spans="1:27" customFormat="1" ht="27" hidden="1" customHeight="1">
      <c r="A615" s="32">
        <v>1260</v>
      </c>
      <c r="B615" s="389"/>
      <c r="C615" s="247" t="str">
        <f>+VLOOKUP(A615,bd_lista!$A$3:$C$590,3,FALSE)</f>
        <v>Gobierno Autónomo Municipal de La Asunta</v>
      </c>
      <c r="D615" s="386"/>
      <c r="E615" s="244" t="s">
        <v>1305</v>
      </c>
      <c r="F615" s="243">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3">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3">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3">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3">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3">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3">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3">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3">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3">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3">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3">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3">
        <f t="shared" ca="1" si="21"/>
        <v>0</v>
      </c>
      <c r="S615" s="249">
        <f ca="1">+R614+R615</f>
        <v>0</v>
      </c>
      <c r="T615" s="243">
        <f ca="1">+S615</f>
        <v>0</v>
      </c>
      <c r="U615" s="242">
        <f t="shared" si="22"/>
        <v>2</v>
      </c>
      <c r="V615" s="333" t="str">
        <f>+VLOOKUP(A615,bd_lista!$A$3:$E$590,5,FALSE)</f>
        <v>Gobiernos Autonomos Municipales</v>
      </c>
      <c r="W615" s="384"/>
      <c r="X615" s="242">
        <f>+VLOOKUP(A615,[3]Sheet1!$A$13:$D$744,4,FALSE)</f>
        <v>0</v>
      </c>
      <c r="Y615" s="242" t="e">
        <f>+VLOOKUP(X615,bd_lista!$A$3:$C$590,3,FALSE)</f>
        <v>#N/A</v>
      </c>
      <c r="Z615" s="292"/>
      <c r="AA615" s="293"/>
    </row>
    <row r="616" spans="1:27" customFormat="1" ht="15" hidden="1" customHeight="1">
      <c r="A616" s="32">
        <v>1261</v>
      </c>
      <c r="B616" s="388">
        <f>+A616</f>
        <v>1261</v>
      </c>
      <c r="C616" s="247" t="str">
        <f>+VLOOKUP(A616,bd_lista!$A$3:$C$590,3,FALSE)</f>
        <v>Gobierno Autónomo Municipal de Pucarani</v>
      </c>
      <c r="D616" s="385" t="str">
        <f>+C616</f>
        <v>Gobierno Autónomo Municipal de Pucarani</v>
      </c>
      <c r="E616" s="242" t="s">
        <v>1304</v>
      </c>
      <c r="F616" s="243">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3">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3">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3">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3">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3">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3">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3">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3">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3">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3">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3">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3">
        <f t="shared" ca="1" si="21"/>
        <v>0</v>
      </c>
      <c r="S616" s="249"/>
      <c r="T616" s="243">
        <f ca="1">+T617</f>
        <v>0</v>
      </c>
      <c r="U616" s="242">
        <f t="shared" si="22"/>
        <v>1</v>
      </c>
      <c r="V616" s="333" t="str">
        <f>+VLOOKUP(A616,bd_lista!$A$3:$E$590,5,FALSE)</f>
        <v>Gobiernos Autonomos Municipales</v>
      </c>
      <c r="W616" s="383" t="str">
        <f>+V616</f>
        <v>Gobiernos Autonomos Municipales</v>
      </c>
      <c r="X616" s="242">
        <f>+VLOOKUP(A616,[3]Sheet1!$A$13:$D$744,4,FALSE)</f>
        <v>0</v>
      </c>
      <c r="Y616" s="242" t="e">
        <f>+VLOOKUP(X616,bd_lista!$A$3:$C$590,3,FALSE)</f>
        <v>#N/A</v>
      </c>
      <c r="Z616" s="294">
        <f>+X616</f>
        <v>0</v>
      </c>
      <c r="AA616" s="295" t="e">
        <f>+Y616</f>
        <v>#N/A</v>
      </c>
    </row>
    <row r="617" spans="1:27" customFormat="1" ht="15" hidden="1" customHeight="1">
      <c r="A617" s="32">
        <v>1261</v>
      </c>
      <c r="B617" s="389"/>
      <c r="C617" s="247" t="str">
        <f>+VLOOKUP(A617,bd_lista!$A$3:$C$590,3,FALSE)</f>
        <v>Gobierno Autónomo Municipal de Pucarani</v>
      </c>
      <c r="D617" s="386"/>
      <c r="E617" s="244" t="s">
        <v>1305</v>
      </c>
      <c r="F617" s="243">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3">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3">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3">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3">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3">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3">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3">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3">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3">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3">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3">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3">
        <f t="shared" ca="1" si="21"/>
        <v>0</v>
      </c>
      <c r="S617" s="249">
        <f ca="1">+R616+R617</f>
        <v>0</v>
      </c>
      <c r="T617" s="243">
        <f ca="1">+S617</f>
        <v>0</v>
      </c>
      <c r="U617" s="242">
        <f t="shared" si="22"/>
        <v>2</v>
      </c>
      <c r="V617" s="333" t="str">
        <f>+VLOOKUP(A617,bd_lista!$A$3:$E$590,5,FALSE)</f>
        <v>Gobiernos Autonomos Municipales</v>
      </c>
      <c r="W617" s="384"/>
      <c r="X617" s="242">
        <f>+VLOOKUP(A617,[3]Sheet1!$A$13:$D$744,4,FALSE)</f>
        <v>0</v>
      </c>
      <c r="Y617" s="242" t="e">
        <f>+VLOOKUP(X617,bd_lista!$A$3:$C$590,3,FALSE)</f>
        <v>#N/A</v>
      </c>
      <c r="Z617" s="292"/>
      <c r="AA617" s="293"/>
    </row>
    <row r="618" spans="1:27" customFormat="1" ht="15" hidden="1" customHeight="1">
      <c r="A618" s="32">
        <v>1262</v>
      </c>
      <c r="B618" s="388">
        <f>+A618</f>
        <v>1262</v>
      </c>
      <c r="C618" s="247" t="str">
        <f>+VLOOKUP(A618,bd_lista!$A$3:$C$590,3,FALSE)</f>
        <v>Gobierno Autónomo Municipal de Laja</v>
      </c>
      <c r="D618" s="385" t="str">
        <f>+C618</f>
        <v>Gobierno Autónomo Municipal de Laja</v>
      </c>
      <c r="E618" s="242" t="s">
        <v>1304</v>
      </c>
      <c r="F618" s="243">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3">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3">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3">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3">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3">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3">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3">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3">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3">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3">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3">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3">
        <f t="shared" ca="1" si="21"/>
        <v>0</v>
      </c>
      <c r="S618" s="249"/>
      <c r="T618" s="243">
        <f ca="1">+T619</f>
        <v>0</v>
      </c>
      <c r="U618" s="242">
        <f t="shared" si="22"/>
        <v>1</v>
      </c>
      <c r="V618" s="333" t="str">
        <f>+VLOOKUP(A618,bd_lista!$A$3:$E$590,5,FALSE)</f>
        <v>Gobiernos Autonomos Municipales</v>
      </c>
      <c r="W618" s="383" t="str">
        <f>+V618</f>
        <v>Gobiernos Autonomos Municipales</v>
      </c>
      <c r="X618" s="242">
        <f>+VLOOKUP(A618,[3]Sheet1!$A$13:$D$744,4,FALSE)</f>
        <v>0</v>
      </c>
      <c r="Y618" s="242" t="e">
        <f>+VLOOKUP(X618,bd_lista!$A$3:$C$590,3,FALSE)</f>
        <v>#N/A</v>
      </c>
      <c r="Z618" s="294">
        <f>+X618</f>
        <v>0</v>
      </c>
      <c r="AA618" s="295" t="e">
        <f>+Y618</f>
        <v>#N/A</v>
      </c>
    </row>
    <row r="619" spans="1:27" customFormat="1" ht="15" hidden="1" customHeight="1">
      <c r="A619" s="32">
        <v>1262</v>
      </c>
      <c r="B619" s="389"/>
      <c r="C619" s="247" t="str">
        <f>+VLOOKUP(A619,bd_lista!$A$3:$C$590,3,FALSE)</f>
        <v>Gobierno Autónomo Municipal de Laja</v>
      </c>
      <c r="D619" s="386"/>
      <c r="E619" s="244" t="s">
        <v>1305</v>
      </c>
      <c r="F619" s="243">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3">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3">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3">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3">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3">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3">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3">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3">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3">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3">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3">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3">
        <f t="shared" ca="1" si="21"/>
        <v>0</v>
      </c>
      <c r="S619" s="249">
        <f ca="1">+R618+R619</f>
        <v>0</v>
      </c>
      <c r="T619" s="243">
        <f ca="1">+S619</f>
        <v>0</v>
      </c>
      <c r="U619" s="242">
        <f t="shared" si="22"/>
        <v>2</v>
      </c>
      <c r="V619" s="333" t="str">
        <f>+VLOOKUP(A619,bd_lista!$A$3:$E$590,5,FALSE)</f>
        <v>Gobiernos Autonomos Municipales</v>
      </c>
      <c r="W619" s="384"/>
      <c r="X619" s="242">
        <f>+VLOOKUP(A619,[3]Sheet1!$A$13:$D$744,4,FALSE)</f>
        <v>0</v>
      </c>
      <c r="Y619" s="242" t="e">
        <f>+VLOOKUP(X619,bd_lista!$A$3:$C$590,3,FALSE)</f>
        <v>#N/A</v>
      </c>
      <c r="Z619" s="292"/>
      <c r="AA619" s="293"/>
    </row>
    <row r="620" spans="1:27" customFormat="1" ht="15" hidden="1" customHeight="1">
      <c r="A620" s="32">
        <v>1263</v>
      </c>
      <c r="B620" s="388">
        <f>+A620</f>
        <v>1263</v>
      </c>
      <c r="C620" s="247" t="str">
        <f>+VLOOKUP(A620,bd_lista!$A$3:$C$590,3,FALSE)</f>
        <v>Gobierno Autónomo Municipal de Batallas</v>
      </c>
      <c r="D620" s="385" t="str">
        <f>+C620</f>
        <v>Gobierno Autónomo Municipal de Batallas</v>
      </c>
      <c r="E620" s="242" t="s">
        <v>1304</v>
      </c>
      <c r="F620" s="243">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3">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3">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3">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3">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3">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3">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3">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3">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3">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3">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3">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3">
        <f t="shared" ca="1" si="21"/>
        <v>0</v>
      </c>
      <c r="S620" s="249"/>
      <c r="T620" s="243">
        <f ca="1">+T621</f>
        <v>0</v>
      </c>
      <c r="U620" s="242">
        <f t="shared" si="22"/>
        <v>1</v>
      </c>
      <c r="V620" s="333" t="str">
        <f>+VLOOKUP(A620,bd_lista!$A$3:$E$590,5,FALSE)</f>
        <v>Gobiernos Autonomos Municipales</v>
      </c>
      <c r="W620" s="383" t="str">
        <f>+V620</f>
        <v>Gobiernos Autonomos Municipales</v>
      </c>
      <c r="X620" s="242">
        <f>+VLOOKUP(A620,[3]Sheet1!$A$13:$D$744,4,FALSE)</f>
        <v>0</v>
      </c>
      <c r="Y620" s="242" t="e">
        <f>+VLOOKUP(X620,bd_lista!$A$3:$C$590,3,FALSE)</f>
        <v>#N/A</v>
      </c>
      <c r="Z620" s="294">
        <f>+X620</f>
        <v>0</v>
      </c>
      <c r="AA620" s="295" t="e">
        <f>+Y620</f>
        <v>#N/A</v>
      </c>
    </row>
    <row r="621" spans="1:27" customFormat="1" ht="15" hidden="1" customHeight="1">
      <c r="A621" s="32">
        <v>1263</v>
      </c>
      <c r="B621" s="389"/>
      <c r="C621" s="247" t="str">
        <f>+VLOOKUP(A621,bd_lista!$A$3:$C$590,3,FALSE)</f>
        <v>Gobierno Autónomo Municipal de Batallas</v>
      </c>
      <c r="D621" s="386"/>
      <c r="E621" s="244" t="s">
        <v>1305</v>
      </c>
      <c r="F621" s="243">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3">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3">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3">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3">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3">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3">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3">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3">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3">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3">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3">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3">
        <f t="shared" ca="1" si="21"/>
        <v>0</v>
      </c>
      <c r="S621" s="249">
        <f ca="1">+R620+R621</f>
        <v>0</v>
      </c>
      <c r="T621" s="243">
        <f ca="1">+S621</f>
        <v>0</v>
      </c>
      <c r="U621" s="242">
        <f t="shared" si="22"/>
        <v>2</v>
      </c>
      <c r="V621" s="333" t="str">
        <f>+VLOOKUP(A621,bd_lista!$A$3:$E$590,5,FALSE)</f>
        <v>Gobiernos Autonomos Municipales</v>
      </c>
      <c r="W621" s="384"/>
      <c r="X621" s="242">
        <f>+VLOOKUP(A621,[3]Sheet1!$A$13:$D$744,4,FALSE)</f>
        <v>0</v>
      </c>
      <c r="Y621" s="242" t="e">
        <f>+VLOOKUP(X621,bd_lista!$A$3:$C$590,3,FALSE)</f>
        <v>#N/A</v>
      </c>
      <c r="Z621" s="292"/>
      <c r="AA621" s="293"/>
    </row>
    <row r="622" spans="1:27" customFormat="1" ht="15" hidden="1" customHeight="1">
      <c r="A622" s="32">
        <v>1264</v>
      </c>
      <c r="B622" s="388">
        <f>+A622</f>
        <v>1264</v>
      </c>
      <c r="C622" s="247" t="str">
        <f>+VLOOKUP(A622,bd_lista!$A$3:$C$590,3,FALSE)</f>
        <v>Gobierno Autónomo Municipal de Puerto Pérez</v>
      </c>
      <c r="D622" s="385" t="str">
        <f>+C622</f>
        <v>Gobierno Autónomo Municipal de Puerto Pérez</v>
      </c>
      <c r="E622" s="242" t="s">
        <v>1304</v>
      </c>
      <c r="F622" s="243">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3">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3">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3">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3">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3">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3">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3">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3">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3">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3">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3">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3">
        <f t="shared" ca="1" si="21"/>
        <v>0</v>
      </c>
      <c r="S622" s="249"/>
      <c r="T622" s="243">
        <f ca="1">+T623</f>
        <v>0</v>
      </c>
      <c r="U622" s="242">
        <f t="shared" si="22"/>
        <v>1</v>
      </c>
      <c r="V622" s="333" t="str">
        <f>+VLOOKUP(A622,bd_lista!$A$3:$E$590,5,FALSE)</f>
        <v>Gobiernos Autonomos Municipales</v>
      </c>
      <c r="W622" s="383" t="str">
        <f>+V622</f>
        <v>Gobiernos Autonomos Municipales</v>
      </c>
      <c r="X622" s="242">
        <f>+VLOOKUP(A622,[3]Sheet1!$A$13:$D$744,4,FALSE)</f>
        <v>0</v>
      </c>
      <c r="Y622" s="242" t="e">
        <f>+VLOOKUP(X622,bd_lista!$A$3:$C$590,3,FALSE)</f>
        <v>#N/A</v>
      </c>
      <c r="Z622" s="294">
        <f>+X622</f>
        <v>0</v>
      </c>
      <c r="AA622" s="295" t="e">
        <f>+Y622</f>
        <v>#N/A</v>
      </c>
    </row>
    <row r="623" spans="1:27" customFormat="1" ht="15" hidden="1" customHeight="1">
      <c r="A623" s="32">
        <v>1264</v>
      </c>
      <c r="B623" s="389"/>
      <c r="C623" s="247" t="str">
        <f>+VLOOKUP(A623,bd_lista!$A$3:$C$590,3,FALSE)</f>
        <v>Gobierno Autónomo Municipal de Puerto Pérez</v>
      </c>
      <c r="D623" s="386"/>
      <c r="E623" s="244" t="s">
        <v>1305</v>
      </c>
      <c r="F623" s="243">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3">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3">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3">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3">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3">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3">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3">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3">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3">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3">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3">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3">
        <f t="shared" ca="1" si="21"/>
        <v>0</v>
      </c>
      <c r="S623" s="249">
        <f ca="1">+R622+R623</f>
        <v>0</v>
      </c>
      <c r="T623" s="243">
        <f ca="1">+S623</f>
        <v>0</v>
      </c>
      <c r="U623" s="242">
        <f t="shared" si="22"/>
        <v>2</v>
      </c>
      <c r="V623" s="333" t="str">
        <f>+VLOOKUP(A623,bd_lista!$A$3:$E$590,5,FALSE)</f>
        <v>Gobiernos Autonomos Municipales</v>
      </c>
      <c r="W623" s="384"/>
      <c r="X623" s="242">
        <f>+VLOOKUP(A623,[3]Sheet1!$A$13:$D$744,4,FALSE)</f>
        <v>0</v>
      </c>
      <c r="Y623" s="242" t="e">
        <f>+VLOOKUP(X623,bd_lista!$A$3:$C$590,3,FALSE)</f>
        <v>#N/A</v>
      </c>
      <c r="Z623" s="292"/>
      <c r="AA623" s="293"/>
    </row>
    <row r="624" spans="1:27" customFormat="1" ht="15" hidden="1" customHeight="1">
      <c r="A624" s="32">
        <v>1265</v>
      </c>
      <c r="B624" s="388">
        <f>+A624</f>
        <v>1265</v>
      </c>
      <c r="C624" s="247" t="str">
        <f>+VLOOKUP(A624,bd_lista!$A$3:$C$590,3,FALSE)</f>
        <v>Gobierno Autónomo Municipal de Coroico</v>
      </c>
      <c r="D624" s="385" t="str">
        <f>+C624</f>
        <v>Gobierno Autónomo Municipal de Coroico</v>
      </c>
      <c r="E624" s="242" t="s">
        <v>1304</v>
      </c>
      <c r="F624" s="243">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3">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3">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3">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3">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3">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3">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3">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3">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3">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3">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3">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3">
        <f t="shared" ca="1" si="21"/>
        <v>0</v>
      </c>
      <c r="S624" s="249"/>
      <c r="T624" s="243">
        <f ca="1">+T625</f>
        <v>0</v>
      </c>
      <c r="U624" s="242">
        <f t="shared" si="22"/>
        <v>1</v>
      </c>
      <c r="V624" s="333" t="str">
        <f>+VLOOKUP(A624,bd_lista!$A$3:$E$590,5,FALSE)</f>
        <v>Gobiernos Autonomos Municipales</v>
      </c>
      <c r="W624" s="383" t="str">
        <f>+V624</f>
        <v>Gobiernos Autonomos Municipales</v>
      </c>
      <c r="X624" s="242">
        <f>+VLOOKUP(A624,[3]Sheet1!$A$13:$D$744,4,FALSE)</f>
        <v>0</v>
      </c>
      <c r="Y624" s="242" t="e">
        <f>+VLOOKUP(X624,bd_lista!$A$3:$C$590,3,FALSE)</f>
        <v>#N/A</v>
      </c>
      <c r="Z624" s="294">
        <f>+X624</f>
        <v>0</v>
      </c>
      <c r="AA624" s="295" t="e">
        <f>+Y624</f>
        <v>#N/A</v>
      </c>
    </row>
    <row r="625" spans="1:27" customFormat="1" ht="15" hidden="1" customHeight="1">
      <c r="A625" s="32">
        <v>1265</v>
      </c>
      <c r="B625" s="389"/>
      <c r="C625" s="247" t="str">
        <f>+VLOOKUP(A625,bd_lista!$A$3:$C$590,3,FALSE)</f>
        <v>Gobierno Autónomo Municipal de Coroico</v>
      </c>
      <c r="D625" s="386"/>
      <c r="E625" s="244" t="s">
        <v>1305</v>
      </c>
      <c r="F625" s="243">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3">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3">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3">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3">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3">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3">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3">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3">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3">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3">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3">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3">
        <f t="shared" ca="1" si="21"/>
        <v>0</v>
      </c>
      <c r="S625" s="249">
        <f ca="1">+R624+R625</f>
        <v>0</v>
      </c>
      <c r="T625" s="243">
        <f ca="1">+S625</f>
        <v>0</v>
      </c>
      <c r="U625" s="242">
        <f t="shared" si="22"/>
        <v>2</v>
      </c>
      <c r="V625" s="333" t="str">
        <f>+VLOOKUP(A625,bd_lista!$A$3:$E$590,5,FALSE)</f>
        <v>Gobiernos Autonomos Municipales</v>
      </c>
      <c r="W625" s="384"/>
      <c r="X625" s="242">
        <f>+VLOOKUP(A625,[3]Sheet1!$A$13:$D$744,4,FALSE)</f>
        <v>0</v>
      </c>
      <c r="Y625" s="242" t="e">
        <f>+VLOOKUP(X625,bd_lista!$A$3:$C$590,3,FALSE)</f>
        <v>#N/A</v>
      </c>
      <c r="Z625" s="292"/>
      <c r="AA625" s="293"/>
    </row>
    <row r="626" spans="1:27" customFormat="1" ht="15" hidden="1" customHeight="1">
      <c r="A626" s="32">
        <v>1266</v>
      </c>
      <c r="B626" s="388">
        <f>+A626</f>
        <v>1266</v>
      </c>
      <c r="C626" s="247" t="str">
        <f>+VLOOKUP(A626,bd_lista!$A$3:$C$590,3,FALSE)</f>
        <v>Gobierno Autónomo Municipal de Coripata</v>
      </c>
      <c r="D626" s="385" t="str">
        <f>+C626</f>
        <v>Gobierno Autónomo Municipal de Coripata</v>
      </c>
      <c r="E626" s="242" t="s">
        <v>1304</v>
      </c>
      <c r="F626" s="243">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3">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3">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3">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3">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3">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3">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3">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3">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3">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3">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3">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3">
        <f t="shared" ca="1" si="21"/>
        <v>0</v>
      </c>
      <c r="S626" s="249"/>
      <c r="T626" s="243">
        <f ca="1">+T627</f>
        <v>0</v>
      </c>
      <c r="U626" s="242">
        <f t="shared" si="22"/>
        <v>1</v>
      </c>
      <c r="V626" s="333" t="str">
        <f>+VLOOKUP(A626,bd_lista!$A$3:$E$590,5,FALSE)</f>
        <v>Gobiernos Autonomos Municipales</v>
      </c>
      <c r="W626" s="383" t="str">
        <f>+V626</f>
        <v>Gobiernos Autonomos Municipales</v>
      </c>
      <c r="X626" s="242">
        <f>+VLOOKUP(A626,[3]Sheet1!$A$13:$D$744,4,FALSE)</f>
        <v>0</v>
      </c>
      <c r="Y626" s="242" t="e">
        <f>+VLOOKUP(X626,bd_lista!$A$3:$C$590,3,FALSE)</f>
        <v>#N/A</v>
      </c>
      <c r="Z626" s="294">
        <f>+X626</f>
        <v>0</v>
      </c>
      <c r="AA626" s="295" t="e">
        <f>+Y626</f>
        <v>#N/A</v>
      </c>
    </row>
    <row r="627" spans="1:27" customFormat="1" ht="15" hidden="1" customHeight="1">
      <c r="A627" s="32">
        <v>1266</v>
      </c>
      <c r="B627" s="389"/>
      <c r="C627" s="247" t="str">
        <f>+VLOOKUP(A627,bd_lista!$A$3:$C$590,3,FALSE)</f>
        <v>Gobierno Autónomo Municipal de Coripata</v>
      </c>
      <c r="D627" s="386"/>
      <c r="E627" s="244" t="s">
        <v>1305</v>
      </c>
      <c r="F627" s="243">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3">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3">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3">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3">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3">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3">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3">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3">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3">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3">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3">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3">
        <f t="shared" ca="1" si="21"/>
        <v>0</v>
      </c>
      <c r="S627" s="249">
        <f ca="1">+R626+R627</f>
        <v>0</v>
      </c>
      <c r="T627" s="243">
        <f ca="1">+S627</f>
        <v>0</v>
      </c>
      <c r="U627" s="242">
        <f t="shared" si="22"/>
        <v>2</v>
      </c>
      <c r="V627" s="333" t="str">
        <f>+VLOOKUP(A627,bd_lista!$A$3:$E$590,5,FALSE)</f>
        <v>Gobiernos Autonomos Municipales</v>
      </c>
      <c r="W627" s="384"/>
      <c r="X627" s="242">
        <f>+VLOOKUP(A627,[3]Sheet1!$A$13:$D$744,4,FALSE)</f>
        <v>0</v>
      </c>
      <c r="Y627" s="242" t="e">
        <f>+VLOOKUP(X627,bd_lista!$A$3:$C$590,3,FALSE)</f>
        <v>#N/A</v>
      </c>
      <c r="Z627" s="292"/>
      <c r="AA627" s="293"/>
    </row>
    <row r="628" spans="1:27" customFormat="1" ht="15" hidden="1" customHeight="1">
      <c r="A628" s="32">
        <v>1267</v>
      </c>
      <c r="B628" s="388">
        <f>+A628</f>
        <v>1267</v>
      </c>
      <c r="C628" s="247" t="str">
        <f>+VLOOKUP(A628,bd_lista!$A$3:$C$590,3,FALSE)</f>
        <v>Gobierno Autónomo Municipal de Ixiamas</v>
      </c>
      <c r="D628" s="385" t="str">
        <f>+C628</f>
        <v>Gobierno Autónomo Municipal de Ixiamas</v>
      </c>
      <c r="E628" s="242" t="s">
        <v>1304</v>
      </c>
      <c r="F628" s="243">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3">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3">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3">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3">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3">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3">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3">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3">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3">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3">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3">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3">
        <f t="shared" ca="1" si="21"/>
        <v>0</v>
      </c>
      <c r="S628" s="249"/>
      <c r="T628" s="243">
        <f ca="1">+T629</f>
        <v>0</v>
      </c>
      <c r="U628" s="242">
        <f t="shared" si="22"/>
        <v>1</v>
      </c>
      <c r="V628" s="333" t="str">
        <f>+VLOOKUP(A628,bd_lista!$A$3:$E$590,5,FALSE)</f>
        <v>Gobiernos Autonomos Municipales</v>
      </c>
      <c r="W628" s="383" t="str">
        <f>+V628</f>
        <v>Gobiernos Autonomos Municipales</v>
      </c>
      <c r="X628" s="242">
        <f>+VLOOKUP(A628,[3]Sheet1!$A$13:$D$744,4,FALSE)</f>
        <v>0</v>
      </c>
      <c r="Y628" s="242" t="e">
        <f>+VLOOKUP(X628,bd_lista!$A$3:$C$590,3,FALSE)</f>
        <v>#N/A</v>
      </c>
      <c r="Z628" s="294">
        <f>+X628</f>
        <v>0</v>
      </c>
      <c r="AA628" s="295" t="e">
        <f>+Y628</f>
        <v>#N/A</v>
      </c>
    </row>
    <row r="629" spans="1:27" customFormat="1" ht="15" hidden="1" customHeight="1">
      <c r="A629" s="32">
        <v>1267</v>
      </c>
      <c r="B629" s="389"/>
      <c r="C629" s="247" t="str">
        <f>+VLOOKUP(A629,bd_lista!$A$3:$C$590,3,FALSE)</f>
        <v>Gobierno Autónomo Municipal de Ixiamas</v>
      </c>
      <c r="D629" s="386"/>
      <c r="E629" s="244" t="s">
        <v>1305</v>
      </c>
      <c r="F629" s="243">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3">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3">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3">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3">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3">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3">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3">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3">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3">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3">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3">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3">
        <f t="shared" ca="1" si="21"/>
        <v>0</v>
      </c>
      <c r="S629" s="249">
        <f ca="1">+R628+R629</f>
        <v>0</v>
      </c>
      <c r="T629" s="243">
        <f ca="1">+S629</f>
        <v>0</v>
      </c>
      <c r="U629" s="242">
        <f t="shared" si="22"/>
        <v>2</v>
      </c>
      <c r="V629" s="333" t="str">
        <f>+VLOOKUP(A629,bd_lista!$A$3:$E$590,5,FALSE)</f>
        <v>Gobiernos Autonomos Municipales</v>
      </c>
      <c r="W629" s="384"/>
      <c r="X629" s="242">
        <f>+VLOOKUP(A629,[3]Sheet1!$A$13:$D$744,4,FALSE)</f>
        <v>0</v>
      </c>
      <c r="Y629" s="242" t="e">
        <f>+VLOOKUP(X629,bd_lista!$A$3:$C$590,3,FALSE)</f>
        <v>#N/A</v>
      </c>
      <c r="Z629" s="292"/>
      <c r="AA629" s="293"/>
    </row>
    <row r="630" spans="1:27" customFormat="1" ht="15" hidden="1" customHeight="1">
      <c r="A630" s="32">
        <v>1268</v>
      </c>
      <c r="B630" s="388">
        <f>+A630</f>
        <v>1268</v>
      </c>
      <c r="C630" s="247" t="str">
        <f>+VLOOKUP(A630,bd_lista!$A$3:$C$590,3,FALSE)</f>
        <v>Gobierno Autónomo Municipal de San Buenaventura</v>
      </c>
      <c r="D630" s="385" t="str">
        <f>+C630</f>
        <v>Gobierno Autónomo Municipal de San Buenaventura</v>
      </c>
      <c r="E630" s="242" t="s">
        <v>1304</v>
      </c>
      <c r="F630" s="243">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3">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3">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3">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3">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3">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3">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3">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3">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3">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3">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3">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3">
        <f t="shared" ca="1" si="21"/>
        <v>0</v>
      </c>
      <c r="S630" s="249"/>
      <c r="T630" s="243">
        <f ca="1">+T631</f>
        <v>0</v>
      </c>
      <c r="U630" s="242">
        <f t="shared" si="22"/>
        <v>1</v>
      </c>
      <c r="V630" s="333" t="str">
        <f>+VLOOKUP(A630,bd_lista!$A$3:$E$590,5,FALSE)</f>
        <v>Gobiernos Autonomos Municipales</v>
      </c>
      <c r="W630" s="383" t="str">
        <f>+V630</f>
        <v>Gobiernos Autonomos Municipales</v>
      </c>
      <c r="X630" s="242">
        <f>+VLOOKUP(A630,[3]Sheet1!$A$13:$D$744,4,FALSE)</f>
        <v>0</v>
      </c>
      <c r="Y630" s="242" t="e">
        <f>+VLOOKUP(X630,bd_lista!$A$3:$C$590,3,FALSE)</f>
        <v>#N/A</v>
      </c>
      <c r="Z630" s="294">
        <f>+X630</f>
        <v>0</v>
      </c>
      <c r="AA630" s="295" t="e">
        <f>+Y630</f>
        <v>#N/A</v>
      </c>
    </row>
    <row r="631" spans="1:27" customFormat="1" ht="15" hidden="1" customHeight="1">
      <c r="A631" s="32">
        <v>1268</v>
      </c>
      <c r="B631" s="389"/>
      <c r="C631" s="247" t="str">
        <f>+VLOOKUP(A631,bd_lista!$A$3:$C$590,3,FALSE)</f>
        <v>Gobierno Autónomo Municipal de San Buenaventura</v>
      </c>
      <c r="D631" s="386"/>
      <c r="E631" s="244" t="s">
        <v>1305</v>
      </c>
      <c r="F631" s="243">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3">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3">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3">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3">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3">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3">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3">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3">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3">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3">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3">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3">
        <f t="shared" ca="1" si="21"/>
        <v>0</v>
      </c>
      <c r="S631" s="249">
        <f ca="1">+R630+R631</f>
        <v>0</v>
      </c>
      <c r="T631" s="243">
        <f ca="1">+S631</f>
        <v>0</v>
      </c>
      <c r="U631" s="242">
        <f t="shared" si="22"/>
        <v>2</v>
      </c>
      <c r="V631" s="333" t="str">
        <f>+VLOOKUP(A631,bd_lista!$A$3:$E$590,5,FALSE)</f>
        <v>Gobiernos Autonomos Municipales</v>
      </c>
      <c r="W631" s="384"/>
      <c r="X631" s="242">
        <f>+VLOOKUP(A631,[3]Sheet1!$A$13:$D$744,4,FALSE)</f>
        <v>0</v>
      </c>
      <c r="Y631" s="242" t="e">
        <f>+VLOOKUP(X631,bd_lista!$A$3:$C$590,3,FALSE)</f>
        <v>#N/A</v>
      </c>
      <c r="Z631" s="292"/>
      <c r="AA631" s="293"/>
    </row>
    <row r="632" spans="1:27" customFormat="1" ht="15" hidden="1" customHeight="1">
      <c r="A632" s="32">
        <v>1269</v>
      </c>
      <c r="B632" s="388">
        <f>+A632</f>
        <v>1269</v>
      </c>
      <c r="C632" s="247" t="str">
        <f>+VLOOKUP(A632,bd_lista!$A$3:$C$590,3,FALSE)</f>
        <v>Gobierno Autónomo Municipal de General Juan José Pérez (Charazani)</v>
      </c>
      <c r="D632" s="385" t="str">
        <f>+C632</f>
        <v>Gobierno Autónomo Municipal de General Juan José Pérez (Charazani)</v>
      </c>
      <c r="E632" s="242" t="s">
        <v>1304</v>
      </c>
      <c r="F632" s="243">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3">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3">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3">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3">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3">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3">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3">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3">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3">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3">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3">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3">
        <f t="shared" ca="1" si="21"/>
        <v>0</v>
      </c>
      <c r="S632" s="249"/>
      <c r="T632" s="243">
        <f ca="1">+T633</f>
        <v>0</v>
      </c>
      <c r="U632" s="242">
        <f t="shared" si="22"/>
        <v>1</v>
      </c>
      <c r="V632" s="333" t="str">
        <f>+VLOOKUP(A632,bd_lista!$A$3:$E$590,5,FALSE)</f>
        <v>Gobiernos Autonomos Municipales</v>
      </c>
      <c r="W632" s="383" t="str">
        <f>+V632</f>
        <v>Gobiernos Autonomos Municipales</v>
      </c>
      <c r="X632" s="242">
        <f>+VLOOKUP(A632,[3]Sheet1!$A$13:$D$744,4,FALSE)</f>
        <v>0</v>
      </c>
      <c r="Y632" s="242" t="e">
        <f>+VLOOKUP(X632,bd_lista!$A$3:$C$590,3,FALSE)</f>
        <v>#N/A</v>
      </c>
      <c r="Z632" s="294">
        <f>+X632</f>
        <v>0</v>
      </c>
      <c r="AA632" s="295" t="e">
        <f>+Y632</f>
        <v>#N/A</v>
      </c>
    </row>
    <row r="633" spans="1:27" customFormat="1" ht="15" hidden="1" customHeight="1">
      <c r="A633" s="32">
        <v>1269</v>
      </c>
      <c r="B633" s="389"/>
      <c r="C633" s="247" t="str">
        <f>+VLOOKUP(A633,bd_lista!$A$3:$C$590,3,FALSE)</f>
        <v>Gobierno Autónomo Municipal de General Juan José Pérez (Charazani)</v>
      </c>
      <c r="D633" s="386"/>
      <c r="E633" s="244" t="s">
        <v>1305</v>
      </c>
      <c r="F633" s="243">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3">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3">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3">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3">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3">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3">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3">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3">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3">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3">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3">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3">
        <f t="shared" ca="1" si="21"/>
        <v>0</v>
      </c>
      <c r="S633" s="249">
        <f ca="1">+R632+R633</f>
        <v>0</v>
      </c>
      <c r="T633" s="243">
        <f ca="1">+S633</f>
        <v>0</v>
      </c>
      <c r="U633" s="242">
        <f t="shared" si="22"/>
        <v>2</v>
      </c>
      <c r="V633" s="333" t="str">
        <f>+VLOOKUP(A633,bd_lista!$A$3:$E$590,5,FALSE)</f>
        <v>Gobiernos Autonomos Municipales</v>
      </c>
      <c r="W633" s="384"/>
      <c r="X633" s="242">
        <f>+VLOOKUP(A633,[3]Sheet1!$A$13:$D$744,4,FALSE)</f>
        <v>0</v>
      </c>
      <c r="Y633" s="242" t="e">
        <f>+VLOOKUP(X633,bd_lista!$A$3:$C$590,3,FALSE)</f>
        <v>#N/A</v>
      </c>
      <c r="Z633" s="292"/>
      <c r="AA633" s="293"/>
    </row>
    <row r="634" spans="1:27" customFormat="1" ht="15" hidden="1" customHeight="1">
      <c r="A634" s="32">
        <v>1270</v>
      </c>
      <c r="B634" s="388">
        <f>+A634</f>
        <v>1270</v>
      </c>
      <c r="C634" s="247" t="str">
        <f>+VLOOKUP(A634,bd_lista!$A$3:$C$590,3,FALSE)</f>
        <v>Gobierno Autónomo Municipal de Curva</v>
      </c>
      <c r="D634" s="385" t="str">
        <f>+C634</f>
        <v>Gobierno Autónomo Municipal de Curva</v>
      </c>
      <c r="E634" s="242" t="s">
        <v>1304</v>
      </c>
      <c r="F634" s="243">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3">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3">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3">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3">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3">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3">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3">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3">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3">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3">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3">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3">
        <f t="shared" ca="1" si="21"/>
        <v>0</v>
      </c>
      <c r="S634" s="249"/>
      <c r="T634" s="243">
        <f ca="1">+T635</f>
        <v>0</v>
      </c>
      <c r="U634" s="242">
        <f t="shared" si="22"/>
        <v>1</v>
      </c>
      <c r="V634" s="333" t="str">
        <f>+VLOOKUP(A634,bd_lista!$A$3:$E$590,5,FALSE)</f>
        <v>Gobiernos Autonomos Municipales</v>
      </c>
      <c r="W634" s="383" t="str">
        <f>+V634</f>
        <v>Gobiernos Autonomos Municipales</v>
      </c>
      <c r="X634" s="242">
        <f>+VLOOKUP(A634,[3]Sheet1!$A$13:$D$744,4,FALSE)</f>
        <v>0</v>
      </c>
      <c r="Y634" s="242" t="e">
        <f>+VLOOKUP(X634,bd_lista!$A$3:$C$590,3,FALSE)</f>
        <v>#N/A</v>
      </c>
      <c r="Z634" s="294">
        <f>+X634</f>
        <v>0</v>
      </c>
      <c r="AA634" s="295" t="e">
        <f>+Y634</f>
        <v>#N/A</v>
      </c>
    </row>
    <row r="635" spans="1:27" customFormat="1" ht="15" hidden="1" customHeight="1">
      <c r="A635" s="32">
        <v>1270</v>
      </c>
      <c r="B635" s="389"/>
      <c r="C635" s="247" t="str">
        <f>+VLOOKUP(A635,bd_lista!$A$3:$C$590,3,FALSE)</f>
        <v>Gobierno Autónomo Municipal de Curva</v>
      </c>
      <c r="D635" s="386"/>
      <c r="E635" s="244" t="s">
        <v>1305</v>
      </c>
      <c r="F635" s="243">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3">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3">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3">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3">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3">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3">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3">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3">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3">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3">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3">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3">
        <f t="shared" ca="1" si="21"/>
        <v>0</v>
      </c>
      <c r="S635" s="249">
        <f ca="1">+R634+R635</f>
        <v>0</v>
      </c>
      <c r="T635" s="243">
        <f ca="1">+S635</f>
        <v>0</v>
      </c>
      <c r="U635" s="242">
        <f t="shared" si="22"/>
        <v>2</v>
      </c>
      <c r="V635" s="333" t="str">
        <f>+VLOOKUP(A635,bd_lista!$A$3:$E$590,5,FALSE)</f>
        <v>Gobiernos Autonomos Municipales</v>
      </c>
      <c r="W635" s="384"/>
      <c r="X635" s="242">
        <f>+VLOOKUP(A635,[3]Sheet1!$A$13:$D$744,4,FALSE)</f>
        <v>0</v>
      </c>
      <c r="Y635" s="242" t="e">
        <f>+VLOOKUP(X635,bd_lista!$A$3:$C$590,3,FALSE)</f>
        <v>#N/A</v>
      </c>
      <c r="Z635" s="292"/>
      <c r="AA635" s="293"/>
    </row>
    <row r="636" spans="1:27" customFormat="1" ht="15" hidden="1" customHeight="1">
      <c r="A636" s="32">
        <v>1271</v>
      </c>
      <c r="B636" s="388">
        <f>+A636</f>
        <v>1271</v>
      </c>
      <c r="C636" s="247" t="str">
        <f>+VLOOKUP(A636,bd_lista!$A$3:$C$590,3,FALSE)</f>
        <v>Gobierno Autónomo Municipal de San Pedro de Curahuara</v>
      </c>
      <c r="D636" s="385" t="str">
        <f>+C636</f>
        <v>Gobierno Autónomo Municipal de San Pedro de Curahuara</v>
      </c>
      <c r="E636" s="242" t="s">
        <v>1304</v>
      </c>
      <c r="F636" s="243">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3">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3">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3">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3">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3">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3">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3">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3">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3">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3">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3">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3">
        <f t="shared" ca="1" si="21"/>
        <v>0</v>
      </c>
      <c r="S636" s="249"/>
      <c r="T636" s="243">
        <f ca="1">+T637</f>
        <v>0</v>
      </c>
      <c r="U636" s="242">
        <f t="shared" si="22"/>
        <v>1</v>
      </c>
      <c r="V636" s="333" t="str">
        <f>+VLOOKUP(A636,bd_lista!$A$3:$E$590,5,FALSE)</f>
        <v>Gobiernos Autonomos Municipales</v>
      </c>
      <c r="W636" s="383" t="str">
        <f>+V636</f>
        <v>Gobiernos Autonomos Municipales</v>
      </c>
      <c r="X636" s="242">
        <f>+VLOOKUP(A636,[3]Sheet1!$A$13:$D$744,4,FALSE)</f>
        <v>0</v>
      </c>
      <c r="Y636" s="242" t="e">
        <f>+VLOOKUP(X636,bd_lista!$A$3:$C$590,3,FALSE)</f>
        <v>#N/A</v>
      </c>
      <c r="Z636" s="294">
        <f>+X636</f>
        <v>0</v>
      </c>
      <c r="AA636" s="295" t="e">
        <f>+Y636</f>
        <v>#N/A</v>
      </c>
    </row>
    <row r="637" spans="1:27" customFormat="1" ht="15" hidden="1" customHeight="1">
      <c r="A637" s="32">
        <v>1271</v>
      </c>
      <c r="B637" s="389"/>
      <c r="C637" s="247" t="str">
        <f>+VLOOKUP(A637,bd_lista!$A$3:$C$590,3,FALSE)</f>
        <v>Gobierno Autónomo Municipal de San Pedro de Curahuara</v>
      </c>
      <c r="D637" s="386"/>
      <c r="E637" s="244" t="s">
        <v>1305</v>
      </c>
      <c r="F637" s="243">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3">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3">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3">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3">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3">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3">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3">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3">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3">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3">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3">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3">
        <f t="shared" ca="1" si="21"/>
        <v>0</v>
      </c>
      <c r="S637" s="249">
        <f ca="1">+R636+R637</f>
        <v>0</v>
      </c>
      <c r="T637" s="243">
        <f ca="1">+S637</f>
        <v>0</v>
      </c>
      <c r="U637" s="242">
        <f t="shared" si="22"/>
        <v>2</v>
      </c>
      <c r="V637" s="333" t="str">
        <f>+VLOOKUP(A637,bd_lista!$A$3:$E$590,5,FALSE)</f>
        <v>Gobiernos Autonomos Municipales</v>
      </c>
      <c r="W637" s="384"/>
      <c r="X637" s="242">
        <f>+VLOOKUP(A637,[3]Sheet1!$A$13:$D$744,4,FALSE)</f>
        <v>0</v>
      </c>
      <c r="Y637" s="242" t="e">
        <f>+VLOOKUP(X637,bd_lista!$A$3:$C$590,3,FALSE)</f>
        <v>#N/A</v>
      </c>
      <c r="Z637" s="292"/>
      <c r="AA637" s="293"/>
    </row>
    <row r="638" spans="1:27" customFormat="1" ht="27" hidden="1" customHeight="1">
      <c r="A638" s="32">
        <v>1272</v>
      </c>
      <c r="B638" s="388">
        <f>+A638</f>
        <v>1272</v>
      </c>
      <c r="C638" s="247" t="str">
        <f>+VLOOKUP(A638,bd_lista!$A$3:$C$590,3,FALSE)</f>
        <v>Gobierno Autónomo Municipal de Papel Pampa</v>
      </c>
      <c r="D638" s="385" t="str">
        <f>+C638</f>
        <v>Gobierno Autónomo Municipal de Papel Pampa</v>
      </c>
      <c r="E638" s="242" t="s">
        <v>1304</v>
      </c>
      <c r="F638" s="243">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3">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3">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3">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3">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3">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3">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3">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3">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3">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3">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3">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3">
        <f t="shared" ca="1" si="21"/>
        <v>0</v>
      </c>
      <c r="S638" s="249"/>
      <c r="T638" s="243">
        <f ca="1">+T639</f>
        <v>0</v>
      </c>
      <c r="U638" s="242">
        <f t="shared" si="22"/>
        <v>1</v>
      </c>
      <c r="V638" s="333" t="str">
        <f>+VLOOKUP(A638,bd_lista!$A$3:$E$590,5,FALSE)</f>
        <v>Gobiernos Autonomos Municipales</v>
      </c>
      <c r="W638" s="383" t="str">
        <f>+V638</f>
        <v>Gobiernos Autonomos Municipales</v>
      </c>
      <c r="X638" s="242">
        <f>+VLOOKUP(A638,[3]Sheet1!$A$13:$D$744,4,FALSE)</f>
        <v>0</v>
      </c>
      <c r="Y638" s="242" t="e">
        <f>+VLOOKUP(X638,bd_lista!$A$3:$C$590,3,FALSE)</f>
        <v>#N/A</v>
      </c>
      <c r="Z638" s="294">
        <f>+X638</f>
        <v>0</v>
      </c>
      <c r="AA638" s="295" t="e">
        <f>+Y638</f>
        <v>#N/A</v>
      </c>
    </row>
    <row r="639" spans="1:27" customFormat="1" ht="27" hidden="1" customHeight="1">
      <c r="A639" s="32">
        <v>1272</v>
      </c>
      <c r="B639" s="389"/>
      <c r="C639" s="247" t="str">
        <f>+VLOOKUP(A639,bd_lista!$A$3:$C$590,3,FALSE)</f>
        <v>Gobierno Autónomo Municipal de Papel Pampa</v>
      </c>
      <c r="D639" s="386"/>
      <c r="E639" s="244" t="s">
        <v>1305</v>
      </c>
      <c r="F639" s="243">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3">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3">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3">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3">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3">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3">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3">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3">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3">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3">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3">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3">
        <f t="shared" ca="1" si="21"/>
        <v>0</v>
      </c>
      <c r="S639" s="249">
        <f ca="1">+R638+R639</f>
        <v>0</v>
      </c>
      <c r="T639" s="243">
        <f ca="1">+S639</f>
        <v>0</v>
      </c>
      <c r="U639" s="242">
        <f t="shared" si="22"/>
        <v>2</v>
      </c>
      <c r="V639" s="333" t="str">
        <f>+VLOOKUP(A639,bd_lista!$A$3:$E$590,5,FALSE)</f>
        <v>Gobiernos Autonomos Municipales</v>
      </c>
      <c r="W639" s="384"/>
      <c r="X639" s="242">
        <f>+VLOOKUP(A639,[3]Sheet1!$A$13:$D$744,4,FALSE)</f>
        <v>0</v>
      </c>
      <c r="Y639" s="242" t="e">
        <f>+VLOOKUP(X639,bd_lista!$A$3:$C$590,3,FALSE)</f>
        <v>#N/A</v>
      </c>
      <c r="Z639" s="292"/>
      <c r="AA639" s="293"/>
    </row>
    <row r="640" spans="1:27" customFormat="1" ht="15" hidden="1" customHeight="1">
      <c r="A640" s="32">
        <v>1273</v>
      </c>
      <c r="B640" s="388">
        <f>+A640</f>
        <v>1273</v>
      </c>
      <c r="C640" s="247" t="str">
        <f>+VLOOKUP(A640,bd_lista!$A$3:$C$590,3,FALSE)</f>
        <v>Gobierno Autónomo Municipal de Chacarilla</v>
      </c>
      <c r="D640" s="385" t="str">
        <f>+C640</f>
        <v>Gobierno Autónomo Municipal de Chacarilla</v>
      </c>
      <c r="E640" s="242" t="s">
        <v>1304</v>
      </c>
      <c r="F640" s="243">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3">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3">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3">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3">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3">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3">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3">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3">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3">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3">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3">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3">
        <f t="shared" ca="1" si="21"/>
        <v>0</v>
      </c>
      <c r="S640" s="249"/>
      <c r="T640" s="243">
        <f ca="1">+T641</f>
        <v>0</v>
      </c>
      <c r="U640" s="242">
        <f t="shared" si="22"/>
        <v>1</v>
      </c>
      <c r="V640" s="333" t="str">
        <f>+VLOOKUP(A640,bd_lista!$A$3:$E$590,5,FALSE)</f>
        <v>Gobiernos Autonomos Municipales</v>
      </c>
      <c r="W640" s="383" t="str">
        <f>+V640</f>
        <v>Gobiernos Autonomos Municipales</v>
      </c>
      <c r="X640" s="242">
        <f>+VLOOKUP(A640,[3]Sheet1!$A$13:$D$744,4,FALSE)</f>
        <v>0</v>
      </c>
      <c r="Y640" s="242" t="e">
        <f>+VLOOKUP(X640,bd_lista!$A$3:$C$590,3,FALSE)</f>
        <v>#N/A</v>
      </c>
      <c r="Z640" s="294">
        <f>+X640</f>
        <v>0</v>
      </c>
      <c r="AA640" s="295" t="e">
        <f>+Y640</f>
        <v>#N/A</v>
      </c>
    </row>
    <row r="641" spans="1:27" customFormat="1" ht="15" hidden="1" customHeight="1">
      <c r="A641" s="32">
        <v>1273</v>
      </c>
      <c r="B641" s="389"/>
      <c r="C641" s="247" t="str">
        <f>+VLOOKUP(A641,bd_lista!$A$3:$C$590,3,FALSE)</f>
        <v>Gobierno Autónomo Municipal de Chacarilla</v>
      </c>
      <c r="D641" s="386"/>
      <c r="E641" s="244" t="s">
        <v>1305</v>
      </c>
      <c r="F641" s="243">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3">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3">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3">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3">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3">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3">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3">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3">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3">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3">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3">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3">
        <f t="shared" ca="1" si="21"/>
        <v>0</v>
      </c>
      <c r="S641" s="249">
        <f ca="1">+R640+R641</f>
        <v>0</v>
      </c>
      <c r="T641" s="243">
        <f ca="1">+S641</f>
        <v>0</v>
      </c>
      <c r="U641" s="242">
        <f t="shared" si="22"/>
        <v>2</v>
      </c>
      <c r="V641" s="333" t="str">
        <f>+VLOOKUP(A641,bd_lista!$A$3:$E$590,5,FALSE)</f>
        <v>Gobiernos Autonomos Municipales</v>
      </c>
      <c r="W641" s="384"/>
      <c r="X641" s="242">
        <f>+VLOOKUP(A641,[3]Sheet1!$A$13:$D$744,4,FALSE)</f>
        <v>0</v>
      </c>
      <c r="Y641" s="242" t="e">
        <f>+VLOOKUP(X641,bd_lista!$A$3:$C$590,3,FALSE)</f>
        <v>#N/A</v>
      </c>
      <c r="Z641" s="292"/>
      <c r="AA641" s="293"/>
    </row>
    <row r="642" spans="1:27" customFormat="1" ht="27" hidden="1" customHeight="1">
      <c r="A642" s="32">
        <v>1274</v>
      </c>
      <c r="B642" s="388">
        <f>+A642</f>
        <v>1274</v>
      </c>
      <c r="C642" s="247" t="str">
        <f>+VLOOKUP(A642,bd_lista!$A$3:$C$590,3,FALSE)</f>
        <v>Gobierno Autónomo Municipal de Santiago de Machaca</v>
      </c>
      <c r="D642" s="385" t="str">
        <f>+C642</f>
        <v>Gobierno Autónomo Municipal de Santiago de Machaca</v>
      </c>
      <c r="E642" s="242" t="s">
        <v>1304</v>
      </c>
      <c r="F642" s="243">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3">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3">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3">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3">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3">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3">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3">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3">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3">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3">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3">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3">
        <f t="shared" ca="1" si="21"/>
        <v>0</v>
      </c>
      <c r="S642" s="249"/>
      <c r="T642" s="243">
        <f ca="1">+T643</f>
        <v>0</v>
      </c>
      <c r="U642" s="242">
        <f t="shared" si="22"/>
        <v>1</v>
      </c>
      <c r="V642" s="333" t="str">
        <f>+VLOOKUP(A642,bd_lista!$A$3:$E$590,5,FALSE)</f>
        <v>Gobiernos Autonomos Municipales</v>
      </c>
      <c r="W642" s="383" t="str">
        <f>+V642</f>
        <v>Gobiernos Autonomos Municipales</v>
      </c>
      <c r="X642" s="242">
        <f>+VLOOKUP(A642,[3]Sheet1!$A$13:$D$744,4,FALSE)</f>
        <v>0</v>
      </c>
      <c r="Y642" s="242" t="e">
        <f>+VLOOKUP(X642,bd_lista!$A$3:$C$590,3,FALSE)</f>
        <v>#N/A</v>
      </c>
      <c r="Z642" s="294">
        <f>+X642</f>
        <v>0</v>
      </c>
      <c r="AA642" s="295" t="e">
        <f>+Y642</f>
        <v>#N/A</v>
      </c>
    </row>
    <row r="643" spans="1:27" customFormat="1" ht="27" hidden="1" customHeight="1">
      <c r="A643" s="32">
        <v>1274</v>
      </c>
      <c r="B643" s="389"/>
      <c r="C643" s="247" t="str">
        <f>+VLOOKUP(A643,bd_lista!$A$3:$C$590,3,FALSE)</f>
        <v>Gobierno Autónomo Municipal de Santiago de Machaca</v>
      </c>
      <c r="D643" s="386"/>
      <c r="E643" s="244" t="s">
        <v>1305</v>
      </c>
      <c r="F643" s="243">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3">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3">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3">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3">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3">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3">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3">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3">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3">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3">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3">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3">
        <f t="shared" ca="1" si="21"/>
        <v>0</v>
      </c>
      <c r="S643" s="249">
        <f ca="1">+R642+R643</f>
        <v>0</v>
      </c>
      <c r="T643" s="243">
        <f ca="1">+S643</f>
        <v>0</v>
      </c>
      <c r="U643" s="242">
        <f t="shared" si="22"/>
        <v>2</v>
      </c>
      <c r="V643" s="333" t="str">
        <f>+VLOOKUP(A643,bd_lista!$A$3:$E$590,5,FALSE)</f>
        <v>Gobiernos Autonomos Municipales</v>
      </c>
      <c r="W643" s="384"/>
      <c r="X643" s="242">
        <f>+VLOOKUP(A643,[3]Sheet1!$A$13:$D$744,4,FALSE)</f>
        <v>0</v>
      </c>
      <c r="Y643" s="242" t="e">
        <f>+VLOOKUP(X643,bd_lista!$A$3:$C$590,3,FALSE)</f>
        <v>#N/A</v>
      </c>
      <c r="Z643" s="292"/>
      <c r="AA643" s="293"/>
    </row>
    <row r="644" spans="1:27" customFormat="1" ht="15" hidden="1" customHeight="1">
      <c r="A644" s="32">
        <v>1275</v>
      </c>
      <c r="B644" s="388">
        <f>+A644</f>
        <v>1275</v>
      </c>
      <c r="C644" s="247" t="str">
        <f>+VLOOKUP(A644,bd_lista!$A$3:$C$590,3,FALSE)</f>
        <v>Gobierno Autónomo Municipal de Catacora</v>
      </c>
      <c r="D644" s="385" t="str">
        <f>+C644</f>
        <v>Gobierno Autónomo Municipal de Catacora</v>
      </c>
      <c r="E644" s="242" t="s">
        <v>1304</v>
      </c>
      <c r="F644" s="243">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3">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3">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3">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3">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3">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3">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3">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3">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3">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3">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3">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3">
        <f t="shared" ca="1" si="21"/>
        <v>0</v>
      </c>
      <c r="S644" s="249"/>
      <c r="T644" s="243">
        <f ca="1">+T645</f>
        <v>0</v>
      </c>
      <c r="U644" s="242">
        <f t="shared" si="22"/>
        <v>1</v>
      </c>
      <c r="V644" s="333" t="str">
        <f>+VLOOKUP(A644,bd_lista!$A$3:$E$590,5,FALSE)</f>
        <v>Gobiernos Autonomos Municipales</v>
      </c>
      <c r="W644" s="383" t="str">
        <f>+V644</f>
        <v>Gobiernos Autonomos Municipales</v>
      </c>
      <c r="X644" s="242">
        <f>+VLOOKUP(A644,[3]Sheet1!$A$13:$D$744,4,FALSE)</f>
        <v>0</v>
      </c>
      <c r="Y644" s="242" t="e">
        <f>+VLOOKUP(X644,bd_lista!$A$3:$C$590,3,FALSE)</f>
        <v>#N/A</v>
      </c>
      <c r="Z644" s="294">
        <f>+X644</f>
        <v>0</v>
      </c>
      <c r="AA644" s="295" t="e">
        <f>+Y644</f>
        <v>#N/A</v>
      </c>
    </row>
    <row r="645" spans="1:27" customFormat="1" ht="15" hidden="1" customHeight="1">
      <c r="A645" s="32">
        <v>1275</v>
      </c>
      <c r="B645" s="389"/>
      <c r="C645" s="247" t="str">
        <f>+VLOOKUP(A645,bd_lista!$A$3:$C$590,3,FALSE)</f>
        <v>Gobierno Autónomo Municipal de Catacora</v>
      </c>
      <c r="D645" s="386"/>
      <c r="E645" s="244" t="s">
        <v>1305</v>
      </c>
      <c r="F645" s="243">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3">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3">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3">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3">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3">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3">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3">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3">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3">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3">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3">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3">
        <f t="shared" ca="1" si="21"/>
        <v>0</v>
      </c>
      <c r="S645" s="249">
        <f ca="1">+R644+R645</f>
        <v>0</v>
      </c>
      <c r="T645" s="243">
        <f ca="1">+S645</f>
        <v>0</v>
      </c>
      <c r="U645" s="242">
        <f t="shared" si="22"/>
        <v>2</v>
      </c>
      <c r="V645" s="333" t="str">
        <f>+VLOOKUP(A645,bd_lista!$A$3:$E$590,5,FALSE)</f>
        <v>Gobiernos Autonomos Municipales</v>
      </c>
      <c r="W645" s="384"/>
      <c r="X645" s="242">
        <f>+VLOOKUP(A645,[3]Sheet1!$A$13:$D$744,4,FALSE)</f>
        <v>0</v>
      </c>
      <c r="Y645" s="242" t="e">
        <f>+VLOOKUP(X645,bd_lista!$A$3:$C$590,3,FALSE)</f>
        <v>#N/A</v>
      </c>
      <c r="Z645" s="292"/>
      <c r="AA645" s="293"/>
    </row>
    <row r="646" spans="1:27" customFormat="1" ht="15" hidden="1" customHeight="1">
      <c r="A646" s="32">
        <v>1276</v>
      </c>
      <c r="B646" s="388">
        <f>+A646</f>
        <v>1276</v>
      </c>
      <c r="C646" s="247" t="str">
        <f>+VLOOKUP(A646,bd_lista!$A$3:$C$590,3,FALSE)</f>
        <v>Gobierno Autónomo Municipal de Mapiri</v>
      </c>
      <c r="D646" s="385" t="str">
        <f>+C646</f>
        <v>Gobierno Autónomo Municipal de Mapiri</v>
      </c>
      <c r="E646" s="242" t="s">
        <v>1304</v>
      </c>
      <c r="F646" s="243">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3">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3">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3">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3">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3">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3">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3">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3">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3">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3">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3">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3">
        <f t="shared" ref="R646:R709" ca="1" si="23">+SUM(F646:Q646)</f>
        <v>0</v>
      </c>
      <c r="S646" s="249"/>
      <c r="T646" s="243">
        <f ca="1">+T647</f>
        <v>0</v>
      </c>
      <c r="U646" s="242">
        <f t="shared" ref="U646:U709" si="24">+IF(E646="Débitos",1,2)</f>
        <v>1</v>
      </c>
      <c r="V646" s="333" t="str">
        <f>+VLOOKUP(A646,bd_lista!$A$3:$E$590,5,FALSE)</f>
        <v>Gobiernos Autonomos Municipales</v>
      </c>
      <c r="W646" s="383" t="str">
        <f>+V646</f>
        <v>Gobiernos Autonomos Municipales</v>
      </c>
      <c r="X646" s="242">
        <f>+VLOOKUP(A646,[3]Sheet1!$A$13:$D$744,4,FALSE)</f>
        <v>0</v>
      </c>
      <c r="Y646" s="242" t="e">
        <f>+VLOOKUP(X646,bd_lista!$A$3:$C$590,3,FALSE)</f>
        <v>#N/A</v>
      </c>
      <c r="Z646" s="294">
        <f>+X646</f>
        <v>0</v>
      </c>
      <c r="AA646" s="295" t="e">
        <f>+Y646</f>
        <v>#N/A</v>
      </c>
    </row>
    <row r="647" spans="1:27" customFormat="1" ht="15" hidden="1" customHeight="1">
      <c r="A647" s="32">
        <v>1276</v>
      </c>
      <c r="B647" s="389"/>
      <c r="C647" s="247" t="str">
        <f>+VLOOKUP(A647,bd_lista!$A$3:$C$590,3,FALSE)</f>
        <v>Gobierno Autónomo Municipal de Mapiri</v>
      </c>
      <c r="D647" s="386"/>
      <c r="E647" s="244" t="s">
        <v>1305</v>
      </c>
      <c r="F647" s="243">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3">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3">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3">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3">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3">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3">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3">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3">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3">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3">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3">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3">
        <f t="shared" ca="1" si="23"/>
        <v>0</v>
      </c>
      <c r="S647" s="249">
        <f ca="1">+R646+R647</f>
        <v>0</v>
      </c>
      <c r="T647" s="243">
        <f ca="1">+S647</f>
        <v>0</v>
      </c>
      <c r="U647" s="242">
        <f t="shared" si="24"/>
        <v>2</v>
      </c>
      <c r="V647" s="333" t="str">
        <f>+VLOOKUP(A647,bd_lista!$A$3:$E$590,5,FALSE)</f>
        <v>Gobiernos Autonomos Municipales</v>
      </c>
      <c r="W647" s="384"/>
      <c r="X647" s="242">
        <f>+VLOOKUP(A647,[3]Sheet1!$A$13:$D$744,4,FALSE)</f>
        <v>0</v>
      </c>
      <c r="Y647" s="242" t="e">
        <f>+VLOOKUP(X647,bd_lista!$A$3:$C$590,3,FALSE)</f>
        <v>#N/A</v>
      </c>
      <c r="Z647" s="292"/>
      <c r="AA647" s="293"/>
    </row>
    <row r="648" spans="1:27" customFormat="1" ht="27" hidden="1" customHeight="1">
      <c r="A648" s="32">
        <v>1277</v>
      </c>
      <c r="B648" s="388">
        <f>+A648</f>
        <v>1277</v>
      </c>
      <c r="C648" s="247" t="str">
        <f>+VLOOKUP(A648,bd_lista!$A$3:$C$590,3,FALSE)</f>
        <v>Gobierno Autónomo Municipal de Teoponte</v>
      </c>
      <c r="D648" s="385" t="str">
        <f>+C648</f>
        <v>Gobierno Autónomo Municipal de Teoponte</v>
      </c>
      <c r="E648" s="242" t="s">
        <v>1304</v>
      </c>
      <c r="F648" s="243">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3">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3">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3">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3">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3">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3">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3">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3">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3">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3">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3">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3">
        <f t="shared" ca="1" si="23"/>
        <v>0</v>
      </c>
      <c r="S648" s="249"/>
      <c r="T648" s="243">
        <f ca="1">+T649</f>
        <v>0</v>
      </c>
      <c r="U648" s="242">
        <f t="shared" si="24"/>
        <v>1</v>
      </c>
      <c r="V648" s="333" t="str">
        <f>+VLOOKUP(A648,bd_lista!$A$3:$E$590,5,FALSE)</f>
        <v>Gobiernos Autonomos Municipales</v>
      </c>
      <c r="W648" s="383" t="str">
        <f>+V648</f>
        <v>Gobiernos Autonomos Municipales</v>
      </c>
      <c r="X648" s="242">
        <f>+VLOOKUP(A648,[3]Sheet1!$A$13:$D$744,4,FALSE)</f>
        <v>0</v>
      </c>
      <c r="Y648" s="242" t="e">
        <f>+VLOOKUP(X648,bd_lista!$A$3:$C$590,3,FALSE)</f>
        <v>#N/A</v>
      </c>
      <c r="Z648" s="294">
        <f>+X648</f>
        <v>0</v>
      </c>
      <c r="AA648" s="295" t="e">
        <f>+Y648</f>
        <v>#N/A</v>
      </c>
    </row>
    <row r="649" spans="1:27" customFormat="1" ht="27" hidden="1" customHeight="1">
      <c r="A649" s="32">
        <v>1277</v>
      </c>
      <c r="B649" s="389"/>
      <c r="C649" s="247" t="str">
        <f>+VLOOKUP(A649,bd_lista!$A$3:$C$590,3,FALSE)</f>
        <v>Gobierno Autónomo Municipal de Teoponte</v>
      </c>
      <c r="D649" s="386"/>
      <c r="E649" s="244" t="s">
        <v>1305</v>
      </c>
      <c r="F649" s="243">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3">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3">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3">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3">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3">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3">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3">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3">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3">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3">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3">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3">
        <f t="shared" ca="1" si="23"/>
        <v>0</v>
      </c>
      <c r="S649" s="249">
        <f ca="1">+R648+R649</f>
        <v>0</v>
      </c>
      <c r="T649" s="243">
        <f ca="1">+S649</f>
        <v>0</v>
      </c>
      <c r="U649" s="242">
        <f t="shared" si="24"/>
        <v>2</v>
      </c>
      <c r="V649" s="333" t="str">
        <f>+VLOOKUP(A649,bd_lista!$A$3:$E$590,5,FALSE)</f>
        <v>Gobiernos Autonomos Municipales</v>
      </c>
      <c r="W649" s="384"/>
      <c r="X649" s="242">
        <f>+VLOOKUP(A649,[3]Sheet1!$A$13:$D$744,4,FALSE)</f>
        <v>0</v>
      </c>
      <c r="Y649" s="242" t="e">
        <f>+VLOOKUP(X649,bd_lista!$A$3:$C$590,3,FALSE)</f>
        <v>#N/A</v>
      </c>
      <c r="Z649" s="292"/>
      <c r="AA649" s="293"/>
    </row>
    <row r="650" spans="1:27" customFormat="1" ht="15" hidden="1" customHeight="1">
      <c r="A650" s="32">
        <v>1278</v>
      </c>
      <c r="B650" s="388">
        <f>+A650</f>
        <v>1278</v>
      </c>
      <c r="C650" s="247" t="str">
        <f>+VLOOKUP(A650,bd_lista!$A$3:$C$590,3,FALSE)</f>
        <v>Gobierno Autónomo Municipal de San Andrés de Machaca</v>
      </c>
      <c r="D650" s="385" t="str">
        <f>+C650</f>
        <v>Gobierno Autónomo Municipal de San Andrés de Machaca</v>
      </c>
      <c r="E650" s="242" t="s">
        <v>1304</v>
      </c>
      <c r="F650" s="243">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3">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3">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3">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3">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3">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3">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3">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3">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3">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3">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3">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3">
        <f t="shared" ca="1" si="23"/>
        <v>0</v>
      </c>
      <c r="S650" s="249"/>
      <c r="T650" s="243">
        <f ca="1">+T651</f>
        <v>0</v>
      </c>
      <c r="U650" s="242">
        <f t="shared" si="24"/>
        <v>1</v>
      </c>
      <c r="V650" s="333" t="str">
        <f>+VLOOKUP(A650,bd_lista!$A$3:$E$590,5,FALSE)</f>
        <v>Gobiernos Autonomos Municipales</v>
      </c>
      <c r="W650" s="383" t="str">
        <f>+V650</f>
        <v>Gobiernos Autonomos Municipales</v>
      </c>
      <c r="X650" s="242">
        <f>+VLOOKUP(A650,[3]Sheet1!$A$13:$D$744,4,FALSE)</f>
        <v>0</v>
      </c>
      <c r="Y650" s="242" t="e">
        <f>+VLOOKUP(X650,bd_lista!$A$3:$C$590,3,FALSE)</f>
        <v>#N/A</v>
      </c>
      <c r="Z650" s="294">
        <f>+X650</f>
        <v>0</v>
      </c>
      <c r="AA650" s="295" t="e">
        <f>+Y650</f>
        <v>#N/A</v>
      </c>
    </row>
    <row r="651" spans="1:27" customFormat="1" ht="15" hidden="1" customHeight="1">
      <c r="A651" s="32">
        <v>1278</v>
      </c>
      <c r="B651" s="389"/>
      <c r="C651" s="247" t="str">
        <f>+VLOOKUP(A651,bd_lista!$A$3:$C$590,3,FALSE)</f>
        <v>Gobierno Autónomo Municipal de San Andrés de Machaca</v>
      </c>
      <c r="D651" s="386"/>
      <c r="E651" s="244" t="s">
        <v>1305</v>
      </c>
      <c r="F651" s="243">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3">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3">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3">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3">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3">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3">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3">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3">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3">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3">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3">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3">
        <f t="shared" ca="1" si="23"/>
        <v>0</v>
      </c>
      <c r="S651" s="249">
        <f ca="1">+R650+R651</f>
        <v>0</v>
      </c>
      <c r="T651" s="243">
        <f ca="1">+S651</f>
        <v>0</v>
      </c>
      <c r="U651" s="242">
        <f t="shared" si="24"/>
        <v>2</v>
      </c>
      <c r="V651" s="333" t="str">
        <f>+VLOOKUP(A651,bd_lista!$A$3:$E$590,5,FALSE)</f>
        <v>Gobiernos Autonomos Municipales</v>
      </c>
      <c r="W651" s="384"/>
      <c r="X651" s="242">
        <f>+VLOOKUP(A651,[3]Sheet1!$A$13:$D$744,4,FALSE)</f>
        <v>0</v>
      </c>
      <c r="Y651" s="242" t="e">
        <f>+VLOOKUP(X651,bd_lista!$A$3:$C$590,3,FALSE)</f>
        <v>#N/A</v>
      </c>
      <c r="Z651" s="292"/>
      <c r="AA651" s="293"/>
    </row>
    <row r="652" spans="1:27" customFormat="1" ht="15" hidden="1" customHeight="1">
      <c r="A652" s="32">
        <v>1279</v>
      </c>
      <c r="B652" s="388">
        <f>+A652</f>
        <v>1279</v>
      </c>
      <c r="C652" s="247" t="str">
        <f>+VLOOKUP(A652,bd_lista!$A$3:$C$590,3,FALSE)</f>
        <v>Gobierno Autónomo Municipal de Jesús de Machaca</v>
      </c>
      <c r="D652" s="385" t="str">
        <f>+C652</f>
        <v>Gobierno Autónomo Municipal de Jesús de Machaca</v>
      </c>
      <c r="E652" s="242" t="s">
        <v>1304</v>
      </c>
      <c r="F652" s="243">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3">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3">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3">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3">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3">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3">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3">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3">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3">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3">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3">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3">
        <f t="shared" ca="1" si="23"/>
        <v>0</v>
      </c>
      <c r="S652" s="249"/>
      <c r="T652" s="243">
        <f ca="1">+T653</f>
        <v>0</v>
      </c>
      <c r="U652" s="242">
        <f t="shared" si="24"/>
        <v>1</v>
      </c>
      <c r="V652" s="333" t="str">
        <f>+VLOOKUP(A652,bd_lista!$A$3:$E$590,5,FALSE)</f>
        <v>Gobiernos Autonomos Municipales</v>
      </c>
      <c r="W652" s="383" t="str">
        <f>+V652</f>
        <v>Gobiernos Autonomos Municipales</v>
      </c>
      <c r="X652" s="242">
        <f>+VLOOKUP(A652,[3]Sheet1!$A$13:$D$744,4,FALSE)</f>
        <v>0</v>
      </c>
      <c r="Y652" s="242" t="e">
        <f>+VLOOKUP(X652,bd_lista!$A$3:$C$590,3,FALSE)</f>
        <v>#N/A</v>
      </c>
      <c r="Z652" s="294">
        <f>+X652</f>
        <v>0</v>
      </c>
      <c r="AA652" s="295" t="e">
        <f>+Y652</f>
        <v>#N/A</v>
      </c>
    </row>
    <row r="653" spans="1:27" customFormat="1" ht="15" hidden="1" customHeight="1">
      <c r="A653" s="32">
        <v>1279</v>
      </c>
      <c r="B653" s="389"/>
      <c r="C653" s="247" t="str">
        <f>+VLOOKUP(A653,bd_lista!$A$3:$C$590,3,FALSE)</f>
        <v>Gobierno Autónomo Municipal de Jesús de Machaca</v>
      </c>
      <c r="D653" s="386"/>
      <c r="E653" s="244" t="s">
        <v>1305</v>
      </c>
      <c r="F653" s="243">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3">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3">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3">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3">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3">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3">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3">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3">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3">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3">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3">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3">
        <f t="shared" ca="1" si="23"/>
        <v>0</v>
      </c>
      <c r="S653" s="249">
        <f ca="1">+R652+R653</f>
        <v>0</v>
      </c>
      <c r="T653" s="243">
        <f ca="1">+S653</f>
        <v>0</v>
      </c>
      <c r="U653" s="242">
        <f t="shared" si="24"/>
        <v>2</v>
      </c>
      <c r="V653" s="333" t="str">
        <f>+VLOOKUP(A653,bd_lista!$A$3:$E$590,5,FALSE)</f>
        <v>Gobiernos Autonomos Municipales</v>
      </c>
      <c r="W653" s="384"/>
      <c r="X653" s="242">
        <f>+VLOOKUP(A653,[3]Sheet1!$A$13:$D$744,4,FALSE)</f>
        <v>0</v>
      </c>
      <c r="Y653" s="242" t="e">
        <f>+VLOOKUP(X653,bd_lista!$A$3:$C$590,3,FALSE)</f>
        <v>#N/A</v>
      </c>
      <c r="Z653" s="292"/>
      <c r="AA653" s="293"/>
    </row>
    <row r="654" spans="1:27" customFormat="1" ht="15" hidden="1" customHeight="1">
      <c r="A654" s="32">
        <v>1280</v>
      </c>
      <c r="B654" s="388">
        <f>+A654</f>
        <v>1280</v>
      </c>
      <c r="C654" s="247" t="str">
        <f>+VLOOKUP(A654,bd_lista!$A$3:$C$590,3,FALSE)</f>
        <v>Gobierno Autónomo Municipal de Taraco</v>
      </c>
      <c r="D654" s="385" t="str">
        <f>+C654</f>
        <v>Gobierno Autónomo Municipal de Taraco</v>
      </c>
      <c r="E654" s="242" t="s">
        <v>1304</v>
      </c>
      <c r="F654" s="243">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3">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3">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3">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3">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3">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3">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3">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3">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3">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3">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3">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3">
        <f t="shared" ca="1" si="23"/>
        <v>0</v>
      </c>
      <c r="S654" s="249"/>
      <c r="T654" s="243">
        <f ca="1">+T655</f>
        <v>0</v>
      </c>
      <c r="U654" s="242">
        <f t="shared" si="24"/>
        <v>1</v>
      </c>
      <c r="V654" s="333" t="str">
        <f>+VLOOKUP(A654,bd_lista!$A$3:$E$590,5,FALSE)</f>
        <v>Gobiernos Autonomos Municipales</v>
      </c>
      <c r="W654" s="383" t="str">
        <f>+V654</f>
        <v>Gobiernos Autonomos Municipales</v>
      </c>
      <c r="X654" s="242">
        <f>+VLOOKUP(A654,[3]Sheet1!$A$13:$D$744,4,FALSE)</f>
        <v>0</v>
      </c>
      <c r="Y654" s="242" t="e">
        <f>+VLOOKUP(X654,bd_lista!$A$3:$C$590,3,FALSE)</f>
        <v>#N/A</v>
      </c>
      <c r="Z654" s="294">
        <f>+X654</f>
        <v>0</v>
      </c>
      <c r="AA654" s="295" t="e">
        <f>+Y654</f>
        <v>#N/A</v>
      </c>
    </row>
    <row r="655" spans="1:27" customFormat="1" ht="15" hidden="1" customHeight="1">
      <c r="A655" s="32">
        <v>1280</v>
      </c>
      <c r="B655" s="389"/>
      <c r="C655" s="247" t="str">
        <f>+VLOOKUP(A655,bd_lista!$A$3:$C$590,3,FALSE)</f>
        <v>Gobierno Autónomo Municipal de Taraco</v>
      </c>
      <c r="D655" s="386"/>
      <c r="E655" s="244" t="s">
        <v>1305</v>
      </c>
      <c r="F655" s="243">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3">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3">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3">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3">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3">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3">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3">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3">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3">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3">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3">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3">
        <f t="shared" ca="1" si="23"/>
        <v>0</v>
      </c>
      <c r="S655" s="249">
        <f ca="1">+R654+R655</f>
        <v>0</v>
      </c>
      <c r="T655" s="243">
        <f ca="1">+S655</f>
        <v>0</v>
      </c>
      <c r="U655" s="242">
        <f t="shared" si="24"/>
        <v>2</v>
      </c>
      <c r="V655" s="333" t="str">
        <f>+VLOOKUP(A655,bd_lista!$A$3:$E$590,5,FALSE)</f>
        <v>Gobiernos Autonomos Municipales</v>
      </c>
      <c r="W655" s="384"/>
      <c r="X655" s="242">
        <f>+VLOOKUP(A655,[3]Sheet1!$A$13:$D$744,4,FALSE)</f>
        <v>0</v>
      </c>
      <c r="Y655" s="242" t="e">
        <f>+VLOOKUP(X655,bd_lista!$A$3:$C$590,3,FALSE)</f>
        <v>#N/A</v>
      </c>
      <c r="Z655" s="292"/>
      <c r="AA655" s="293"/>
    </row>
    <row r="656" spans="1:27" customFormat="1" ht="27" hidden="1" customHeight="1">
      <c r="A656" s="32">
        <v>1281</v>
      </c>
      <c r="B656" s="388">
        <f>+A656</f>
        <v>1281</v>
      </c>
      <c r="C656" s="247" t="str">
        <f>+VLOOKUP(A656,bd_lista!$A$3:$C$590,3,FALSE)</f>
        <v>Gobierno Autónomo Municipal de Huarina</v>
      </c>
      <c r="D656" s="385" t="str">
        <f>+C656</f>
        <v>Gobierno Autónomo Municipal de Huarina</v>
      </c>
      <c r="E656" s="242" t="s">
        <v>1304</v>
      </c>
      <c r="F656" s="243">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3">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3">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3">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3">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3">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3">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3">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3">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3">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3">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3">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3">
        <f t="shared" ca="1" si="23"/>
        <v>0</v>
      </c>
      <c r="S656" s="249"/>
      <c r="T656" s="243">
        <f ca="1">+T657</f>
        <v>0</v>
      </c>
      <c r="U656" s="242">
        <f t="shared" si="24"/>
        <v>1</v>
      </c>
      <c r="V656" s="333" t="str">
        <f>+VLOOKUP(A656,bd_lista!$A$3:$E$590,5,FALSE)</f>
        <v>Gobiernos Autonomos Municipales</v>
      </c>
      <c r="W656" s="383" t="str">
        <f>+V656</f>
        <v>Gobiernos Autonomos Municipales</v>
      </c>
      <c r="X656" s="242">
        <f>+VLOOKUP(A656,[3]Sheet1!$A$13:$D$744,4,FALSE)</f>
        <v>0</v>
      </c>
      <c r="Y656" s="242" t="e">
        <f>+VLOOKUP(X656,bd_lista!$A$3:$C$590,3,FALSE)</f>
        <v>#N/A</v>
      </c>
      <c r="Z656" s="294">
        <f>+X656</f>
        <v>0</v>
      </c>
      <c r="AA656" s="295" t="e">
        <f>+Y656</f>
        <v>#N/A</v>
      </c>
    </row>
    <row r="657" spans="1:27" customFormat="1" ht="27" hidden="1" customHeight="1">
      <c r="A657" s="32">
        <v>1281</v>
      </c>
      <c r="B657" s="389"/>
      <c r="C657" s="247" t="str">
        <f>+VLOOKUP(A657,bd_lista!$A$3:$C$590,3,FALSE)</f>
        <v>Gobierno Autónomo Municipal de Huarina</v>
      </c>
      <c r="D657" s="386"/>
      <c r="E657" s="244" t="s">
        <v>1305</v>
      </c>
      <c r="F657" s="243">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3">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3">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3">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3">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3">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3">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3">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3">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3">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3">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3">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3">
        <f t="shared" ca="1" si="23"/>
        <v>0</v>
      </c>
      <c r="S657" s="249">
        <f ca="1">+R656+R657</f>
        <v>0</v>
      </c>
      <c r="T657" s="243">
        <f ca="1">+S657</f>
        <v>0</v>
      </c>
      <c r="U657" s="242">
        <f t="shared" si="24"/>
        <v>2</v>
      </c>
      <c r="V657" s="333" t="str">
        <f>+VLOOKUP(A657,bd_lista!$A$3:$E$590,5,FALSE)</f>
        <v>Gobiernos Autonomos Municipales</v>
      </c>
      <c r="W657" s="384"/>
      <c r="X657" s="242">
        <f>+VLOOKUP(A657,[3]Sheet1!$A$13:$D$744,4,FALSE)</f>
        <v>0</v>
      </c>
      <c r="Y657" s="242" t="e">
        <f>+VLOOKUP(X657,bd_lista!$A$3:$C$590,3,FALSE)</f>
        <v>#N/A</v>
      </c>
      <c r="Z657" s="292"/>
      <c r="AA657" s="293"/>
    </row>
    <row r="658" spans="1:27" customFormat="1" ht="27" hidden="1" customHeight="1">
      <c r="A658" s="32">
        <v>1282</v>
      </c>
      <c r="B658" s="388">
        <f>+A658</f>
        <v>1282</v>
      </c>
      <c r="C658" s="247" t="str">
        <f>+VLOOKUP(A658,bd_lista!$A$3:$C$590,3,FALSE)</f>
        <v>Gobierno Autónomo Municipal de Santiago de Huata</v>
      </c>
      <c r="D658" s="385" t="str">
        <f>+C658</f>
        <v>Gobierno Autónomo Municipal de Santiago de Huata</v>
      </c>
      <c r="E658" s="242" t="s">
        <v>1304</v>
      </c>
      <c r="F658" s="243">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3">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3">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3">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3">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3">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3">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3">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3">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3">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3">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3">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3">
        <f t="shared" ca="1" si="23"/>
        <v>0</v>
      </c>
      <c r="S658" s="249"/>
      <c r="T658" s="243">
        <f ca="1">+T659</f>
        <v>0</v>
      </c>
      <c r="U658" s="242">
        <f t="shared" si="24"/>
        <v>1</v>
      </c>
      <c r="V658" s="333" t="str">
        <f>+VLOOKUP(A658,bd_lista!$A$3:$E$590,5,FALSE)</f>
        <v>Gobiernos Autonomos Municipales</v>
      </c>
      <c r="W658" s="383" t="str">
        <f>+V658</f>
        <v>Gobiernos Autonomos Municipales</v>
      </c>
      <c r="X658" s="242">
        <f>+VLOOKUP(A658,[3]Sheet1!$A$13:$D$744,4,FALSE)</f>
        <v>0</v>
      </c>
      <c r="Y658" s="242" t="e">
        <f>+VLOOKUP(X658,bd_lista!$A$3:$C$590,3,FALSE)</f>
        <v>#N/A</v>
      </c>
      <c r="Z658" s="294">
        <f>+X658</f>
        <v>0</v>
      </c>
      <c r="AA658" s="295" t="e">
        <f>+Y658</f>
        <v>#N/A</v>
      </c>
    </row>
    <row r="659" spans="1:27" customFormat="1" ht="27" hidden="1" customHeight="1">
      <c r="A659" s="32">
        <v>1282</v>
      </c>
      <c r="B659" s="389"/>
      <c r="C659" s="247" t="str">
        <f>+VLOOKUP(A659,bd_lista!$A$3:$C$590,3,FALSE)</f>
        <v>Gobierno Autónomo Municipal de Santiago de Huata</v>
      </c>
      <c r="D659" s="386"/>
      <c r="E659" s="244" t="s">
        <v>1305</v>
      </c>
      <c r="F659" s="243">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3">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3">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3">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3">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3">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3">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3">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3">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3">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3">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3">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3">
        <f t="shared" ca="1" si="23"/>
        <v>0</v>
      </c>
      <c r="S659" s="249">
        <f ca="1">+R658+R659</f>
        <v>0</v>
      </c>
      <c r="T659" s="243">
        <f ca="1">+S659</f>
        <v>0</v>
      </c>
      <c r="U659" s="242">
        <f t="shared" si="24"/>
        <v>2</v>
      </c>
      <c r="V659" s="333" t="str">
        <f>+VLOOKUP(A659,bd_lista!$A$3:$E$590,5,FALSE)</f>
        <v>Gobiernos Autonomos Municipales</v>
      </c>
      <c r="W659" s="384"/>
      <c r="X659" s="242">
        <f>+VLOOKUP(A659,[3]Sheet1!$A$13:$D$744,4,FALSE)</f>
        <v>0</v>
      </c>
      <c r="Y659" s="242" t="e">
        <f>+VLOOKUP(X659,bd_lista!$A$3:$C$590,3,FALSE)</f>
        <v>#N/A</v>
      </c>
      <c r="Z659" s="292"/>
      <c r="AA659" s="293"/>
    </row>
    <row r="660" spans="1:27" customFormat="1" ht="15" hidden="1" customHeight="1">
      <c r="A660" s="32">
        <v>1283</v>
      </c>
      <c r="B660" s="388">
        <f>+A660</f>
        <v>1283</v>
      </c>
      <c r="C660" s="247" t="str">
        <f>+VLOOKUP(A660,bd_lista!$A$3:$C$590,3,FALSE)</f>
        <v>Gobierno Autónomo Municipal de Escoma</v>
      </c>
      <c r="D660" s="385" t="str">
        <f>+C660</f>
        <v>Gobierno Autónomo Municipal de Escoma</v>
      </c>
      <c r="E660" s="242" t="s">
        <v>1304</v>
      </c>
      <c r="F660" s="243">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3">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3">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3">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3">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3">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3">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3">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3">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3">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3">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3">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3">
        <f t="shared" ca="1" si="23"/>
        <v>0</v>
      </c>
      <c r="S660" s="249"/>
      <c r="T660" s="243">
        <f ca="1">+T661</f>
        <v>0</v>
      </c>
      <c r="U660" s="242">
        <f t="shared" si="24"/>
        <v>1</v>
      </c>
      <c r="V660" s="333" t="str">
        <f>+VLOOKUP(A660,bd_lista!$A$3:$E$590,5,FALSE)</f>
        <v>Gobiernos Autonomos Municipales</v>
      </c>
      <c r="W660" s="383" t="str">
        <f>+V660</f>
        <v>Gobiernos Autonomos Municipales</v>
      </c>
      <c r="X660" s="242">
        <f>+VLOOKUP(A660,[3]Sheet1!$A$13:$D$744,4,FALSE)</f>
        <v>0</v>
      </c>
      <c r="Y660" s="242" t="e">
        <f>+VLOOKUP(X660,bd_lista!$A$3:$C$590,3,FALSE)</f>
        <v>#N/A</v>
      </c>
      <c r="Z660" s="294">
        <f>+X660</f>
        <v>0</v>
      </c>
      <c r="AA660" s="295" t="e">
        <f>+Y660</f>
        <v>#N/A</v>
      </c>
    </row>
    <row r="661" spans="1:27" customFormat="1" ht="15" hidden="1" customHeight="1">
      <c r="A661" s="32">
        <v>1283</v>
      </c>
      <c r="B661" s="389"/>
      <c r="C661" s="247" t="str">
        <f>+VLOOKUP(A661,bd_lista!$A$3:$C$590,3,FALSE)</f>
        <v>Gobierno Autónomo Municipal de Escoma</v>
      </c>
      <c r="D661" s="386"/>
      <c r="E661" s="244" t="s">
        <v>1305</v>
      </c>
      <c r="F661" s="243">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3">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3">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3">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3">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3">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3">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3">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3">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3">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3">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3">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3">
        <f t="shared" ca="1" si="23"/>
        <v>0</v>
      </c>
      <c r="S661" s="249">
        <f ca="1">+R660+R661</f>
        <v>0</v>
      </c>
      <c r="T661" s="243">
        <f ca="1">+S661</f>
        <v>0</v>
      </c>
      <c r="U661" s="242">
        <f t="shared" si="24"/>
        <v>2</v>
      </c>
      <c r="V661" s="333" t="str">
        <f>+VLOOKUP(A661,bd_lista!$A$3:$E$590,5,FALSE)</f>
        <v>Gobiernos Autonomos Municipales</v>
      </c>
      <c r="W661" s="384"/>
      <c r="X661" s="242">
        <f>+VLOOKUP(A661,[3]Sheet1!$A$13:$D$744,4,FALSE)</f>
        <v>0</v>
      </c>
      <c r="Y661" s="242" t="e">
        <f>+VLOOKUP(X661,bd_lista!$A$3:$C$590,3,FALSE)</f>
        <v>#N/A</v>
      </c>
      <c r="Z661" s="292"/>
      <c r="AA661" s="293"/>
    </row>
    <row r="662" spans="1:27" customFormat="1" ht="15" hidden="1" customHeight="1">
      <c r="A662" s="32">
        <v>1284</v>
      </c>
      <c r="B662" s="388">
        <f>+A662</f>
        <v>1284</v>
      </c>
      <c r="C662" s="247" t="str">
        <f>+VLOOKUP(A662,bd_lista!$A$3:$C$590,3,FALSE)</f>
        <v>Gobierno Autónomo Municipal de Humanata</v>
      </c>
      <c r="D662" s="385" t="str">
        <f>+C662</f>
        <v>Gobierno Autónomo Municipal de Humanata</v>
      </c>
      <c r="E662" s="242" t="s">
        <v>1304</v>
      </c>
      <c r="F662" s="243">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3">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3">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3">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3">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3">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3">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3">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3">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3">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3">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3">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3">
        <f t="shared" ca="1" si="23"/>
        <v>0</v>
      </c>
      <c r="S662" s="249"/>
      <c r="T662" s="243">
        <f ca="1">+T663</f>
        <v>0</v>
      </c>
      <c r="U662" s="242">
        <f t="shared" si="24"/>
        <v>1</v>
      </c>
      <c r="V662" s="333" t="str">
        <f>+VLOOKUP(A662,bd_lista!$A$3:$E$590,5,FALSE)</f>
        <v>Gobiernos Autonomos Municipales</v>
      </c>
      <c r="W662" s="383" t="str">
        <f>+V662</f>
        <v>Gobiernos Autonomos Municipales</v>
      </c>
      <c r="X662" s="242">
        <f>+VLOOKUP(A662,[3]Sheet1!$A$13:$D$744,4,FALSE)</f>
        <v>0</v>
      </c>
      <c r="Y662" s="242" t="e">
        <f>+VLOOKUP(X662,bd_lista!$A$3:$C$590,3,FALSE)</f>
        <v>#N/A</v>
      </c>
      <c r="Z662" s="294">
        <f>+X662</f>
        <v>0</v>
      </c>
      <c r="AA662" s="295" t="e">
        <f>+Y662</f>
        <v>#N/A</v>
      </c>
    </row>
    <row r="663" spans="1:27" customFormat="1" ht="15" hidden="1" customHeight="1">
      <c r="A663" s="32">
        <v>1284</v>
      </c>
      <c r="B663" s="389"/>
      <c r="C663" s="247" t="str">
        <f>+VLOOKUP(A663,bd_lista!$A$3:$C$590,3,FALSE)</f>
        <v>Gobierno Autónomo Municipal de Humanata</v>
      </c>
      <c r="D663" s="386"/>
      <c r="E663" s="244" t="s">
        <v>1305</v>
      </c>
      <c r="F663" s="243">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3">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3">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3">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3">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3">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3">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3">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3">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3">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3">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3">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3">
        <f t="shared" ca="1" si="23"/>
        <v>0</v>
      </c>
      <c r="S663" s="249">
        <f ca="1">+R662+R663</f>
        <v>0</v>
      </c>
      <c r="T663" s="243">
        <f ca="1">+S663</f>
        <v>0</v>
      </c>
      <c r="U663" s="242">
        <f t="shared" si="24"/>
        <v>2</v>
      </c>
      <c r="V663" s="333" t="str">
        <f>+VLOOKUP(A663,bd_lista!$A$3:$E$590,5,FALSE)</f>
        <v>Gobiernos Autonomos Municipales</v>
      </c>
      <c r="W663" s="384"/>
      <c r="X663" s="242">
        <f>+VLOOKUP(A663,[3]Sheet1!$A$13:$D$744,4,FALSE)</f>
        <v>0</v>
      </c>
      <c r="Y663" s="242" t="e">
        <f>+VLOOKUP(X663,bd_lista!$A$3:$C$590,3,FALSE)</f>
        <v>#N/A</v>
      </c>
      <c r="Z663" s="292"/>
      <c r="AA663" s="293"/>
    </row>
    <row r="664" spans="1:27" customFormat="1" ht="27" hidden="1" customHeight="1">
      <c r="A664" s="32">
        <v>1285</v>
      </c>
      <c r="B664" s="388">
        <f>+A664</f>
        <v>1285</v>
      </c>
      <c r="C664" s="247" t="str">
        <f>+VLOOKUP(A664,bd_lista!$A$3:$C$590,3,FALSE)</f>
        <v>Gobierno Autónomo Municipal de Alto Beni</v>
      </c>
      <c r="D664" s="385" t="str">
        <f>+C664</f>
        <v>Gobierno Autónomo Municipal de Alto Beni</v>
      </c>
      <c r="E664" s="242" t="s">
        <v>1304</v>
      </c>
      <c r="F664" s="243">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3">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3">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3">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3">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3">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3">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3">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3">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3">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3">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3">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3">
        <f t="shared" ca="1" si="23"/>
        <v>0</v>
      </c>
      <c r="S664" s="249"/>
      <c r="T664" s="243">
        <f ca="1">+T665</f>
        <v>0</v>
      </c>
      <c r="U664" s="242">
        <f t="shared" si="24"/>
        <v>1</v>
      </c>
      <c r="V664" s="333" t="str">
        <f>+VLOOKUP(A664,bd_lista!$A$3:$E$590,5,FALSE)</f>
        <v>Gobiernos Autonomos Municipales</v>
      </c>
      <c r="W664" s="383" t="str">
        <f>+V664</f>
        <v>Gobiernos Autonomos Municipales</v>
      </c>
      <c r="X664" s="242">
        <f>+VLOOKUP(A664,[3]Sheet1!$A$13:$D$744,4,FALSE)</f>
        <v>0</v>
      </c>
      <c r="Y664" s="242" t="e">
        <f>+VLOOKUP(X664,bd_lista!$A$3:$C$590,3,FALSE)</f>
        <v>#N/A</v>
      </c>
      <c r="Z664" s="294">
        <f>+X664</f>
        <v>0</v>
      </c>
      <c r="AA664" s="295" t="e">
        <f>+Y664</f>
        <v>#N/A</v>
      </c>
    </row>
    <row r="665" spans="1:27" customFormat="1" ht="27" hidden="1" customHeight="1">
      <c r="A665" s="32">
        <v>1285</v>
      </c>
      <c r="B665" s="389"/>
      <c r="C665" s="247" t="str">
        <f>+VLOOKUP(A665,bd_lista!$A$3:$C$590,3,FALSE)</f>
        <v>Gobierno Autónomo Municipal de Alto Beni</v>
      </c>
      <c r="D665" s="386"/>
      <c r="E665" s="244" t="s">
        <v>1305</v>
      </c>
      <c r="F665" s="243">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3">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3">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3">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3">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3">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3">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3">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3">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3">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3">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3">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3">
        <f t="shared" ca="1" si="23"/>
        <v>0</v>
      </c>
      <c r="S665" s="249">
        <f ca="1">+R664+R665</f>
        <v>0</v>
      </c>
      <c r="T665" s="243">
        <f ca="1">+S665</f>
        <v>0</v>
      </c>
      <c r="U665" s="242">
        <f t="shared" si="24"/>
        <v>2</v>
      </c>
      <c r="V665" s="333" t="str">
        <f>+VLOOKUP(A665,bd_lista!$A$3:$E$590,5,FALSE)</f>
        <v>Gobiernos Autonomos Municipales</v>
      </c>
      <c r="W665" s="384"/>
      <c r="X665" s="242">
        <f>+VLOOKUP(A665,[3]Sheet1!$A$13:$D$744,4,FALSE)</f>
        <v>0</v>
      </c>
      <c r="Y665" s="242" t="e">
        <f>+VLOOKUP(X665,bd_lista!$A$3:$C$590,3,FALSE)</f>
        <v>#N/A</v>
      </c>
      <c r="Z665" s="292"/>
      <c r="AA665" s="293"/>
    </row>
    <row r="666" spans="1:27" customFormat="1" ht="15" hidden="1" customHeight="1">
      <c r="A666" s="32">
        <v>1286</v>
      </c>
      <c r="B666" s="388">
        <f>+A666</f>
        <v>1286</v>
      </c>
      <c r="C666" s="247" t="str">
        <f>+VLOOKUP(A666,bd_lista!$A$3:$C$590,3,FALSE)</f>
        <v>Gobierno Autónomo Municipal de Huatajata</v>
      </c>
      <c r="D666" s="385" t="str">
        <f>+C666</f>
        <v>Gobierno Autónomo Municipal de Huatajata</v>
      </c>
      <c r="E666" s="242" t="s">
        <v>1304</v>
      </c>
      <c r="F666" s="243">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3">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3">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3">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3">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3">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3">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3">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3">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3">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3">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3">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3">
        <f t="shared" ca="1" si="23"/>
        <v>0</v>
      </c>
      <c r="S666" s="249"/>
      <c r="T666" s="243">
        <f ca="1">+T667</f>
        <v>0</v>
      </c>
      <c r="U666" s="242">
        <f t="shared" si="24"/>
        <v>1</v>
      </c>
      <c r="V666" s="333" t="str">
        <f>+VLOOKUP(A666,bd_lista!$A$3:$E$590,5,FALSE)</f>
        <v>Gobiernos Autonomos Municipales</v>
      </c>
      <c r="W666" s="383" t="str">
        <f>+V666</f>
        <v>Gobiernos Autonomos Municipales</v>
      </c>
      <c r="X666" s="242">
        <f>+VLOOKUP(A666,[3]Sheet1!$A$13:$D$744,4,FALSE)</f>
        <v>0</v>
      </c>
      <c r="Y666" s="242" t="e">
        <f>+VLOOKUP(X666,bd_lista!$A$3:$C$590,3,FALSE)</f>
        <v>#N/A</v>
      </c>
      <c r="Z666" s="294">
        <f>+X666</f>
        <v>0</v>
      </c>
      <c r="AA666" s="295" t="e">
        <f>+Y666</f>
        <v>#N/A</v>
      </c>
    </row>
    <row r="667" spans="1:27" customFormat="1" ht="15" hidden="1" customHeight="1">
      <c r="A667" s="32">
        <v>1286</v>
      </c>
      <c r="B667" s="389"/>
      <c r="C667" s="247" t="str">
        <f>+VLOOKUP(A667,bd_lista!$A$3:$C$590,3,FALSE)</f>
        <v>Gobierno Autónomo Municipal de Huatajata</v>
      </c>
      <c r="D667" s="386"/>
      <c r="E667" s="244" t="s">
        <v>1305</v>
      </c>
      <c r="F667" s="243">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3">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3">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3">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3">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3">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3">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3">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3">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3">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3">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3">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3">
        <f t="shared" ca="1" si="23"/>
        <v>0</v>
      </c>
      <c r="S667" s="249">
        <f ca="1">+R666+R667</f>
        <v>0</v>
      </c>
      <c r="T667" s="243">
        <f ca="1">+S667</f>
        <v>0</v>
      </c>
      <c r="U667" s="242">
        <f t="shared" si="24"/>
        <v>2</v>
      </c>
      <c r="V667" s="333" t="str">
        <f>+VLOOKUP(A667,bd_lista!$A$3:$E$590,5,FALSE)</f>
        <v>Gobiernos Autonomos Municipales</v>
      </c>
      <c r="W667" s="384"/>
      <c r="X667" s="242">
        <f>+VLOOKUP(A667,[3]Sheet1!$A$13:$D$744,4,FALSE)</f>
        <v>0</v>
      </c>
      <c r="Y667" s="242" t="e">
        <f>+VLOOKUP(X667,bd_lista!$A$3:$C$590,3,FALSE)</f>
        <v>#N/A</v>
      </c>
      <c r="Z667" s="292"/>
      <c r="AA667" s="293"/>
    </row>
    <row r="668" spans="1:27" customFormat="1" ht="15" hidden="1" customHeight="1">
      <c r="A668" s="32">
        <v>1287</v>
      </c>
      <c r="B668" s="388">
        <f>+A668</f>
        <v>1287</v>
      </c>
      <c r="C668" s="247" t="str">
        <f>+VLOOKUP(A668,bd_lista!$A$3:$C$590,3,FALSE)</f>
        <v>Gobierno Autónomo Municipal de Chua Cocani</v>
      </c>
      <c r="D668" s="385" t="str">
        <f>+C668</f>
        <v>Gobierno Autónomo Municipal de Chua Cocani</v>
      </c>
      <c r="E668" s="242" t="s">
        <v>1304</v>
      </c>
      <c r="F668" s="243">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3">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3">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3">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3">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3">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3">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3">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3">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3">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3">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3">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3">
        <f t="shared" ca="1" si="23"/>
        <v>0</v>
      </c>
      <c r="S668" s="249"/>
      <c r="T668" s="243">
        <f ca="1">+T669</f>
        <v>0</v>
      </c>
      <c r="U668" s="242">
        <f t="shared" si="24"/>
        <v>1</v>
      </c>
      <c r="V668" s="333" t="str">
        <f>+VLOOKUP(A668,bd_lista!$A$3:$E$590,5,FALSE)</f>
        <v>Gobiernos Autonomos Municipales</v>
      </c>
      <c r="W668" s="383" t="str">
        <f>+V668</f>
        <v>Gobiernos Autonomos Municipales</v>
      </c>
      <c r="X668" s="242">
        <f>+VLOOKUP(A668,[3]Sheet1!$A$13:$D$744,4,FALSE)</f>
        <v>0</v>
      </c>
      <c r="Y668" s="242" t="e">
        <f>+VLOOKUP(X668,bd_lista!$A$3:$C$590,3,FALSE)</f>
        <v>#N/A</v>
      </c>
      <c r="Z668" s="294">
        <f>+X668</f>
        <v>0</v>
      </c>
      <c r="AA668" s="295" t="e">
        <f>+Y668</f>
        <v>#N/A</v>
      </c>
    </row>
    <row r="669" spans="1:27" customFormat="1" ht="15" hidden="1" customHeight="1">
      <c r="A669" s="32">
        <v>1287</v>
      </c>
      <c r="B669" s="389"/>
      <c r="C669" s="247" t="str">
        <f>+VLOOKUP(A669,bd_lista!$A$3:$C$590,3,FALSE)</f>
        <v>Gobierno Autónomo Municipal de Chua Cocani</v>
      </c>
      <c r="D669" s="386"/>
      <c r="E669" s="244" t="s">
        <v>1305</v>
      </c>
      <c r="F669" s="243">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3">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3">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3">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3">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3">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3">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3">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3">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3">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3">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3">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3">
        <f t="shared" ca="1" si="23"/>
        <v>0</v>
      </c>
      <c r="S669" s="249">
        <f ca="1">+R668+R669</f>
        <v>0</v>
      </c>
      <c r="T669" s="243">
        <f ca="1">+S669</f>
        <v>0</v>
      </c>
      <c r="U669" s="242">
        <f t="shared" si="24"/>
        <v>2</v>
      </c>
      <c r="V669" s="333" t="str">
        <f>+VLOOKUP(A669,bd_lista!$A$3:$E$590,5,FALSE)</f>
        <v>Gobiernos Autonomos Municipales</v>
      </c>
      <c r="W669" s="384"/>
      <c r="X669" s="242">
        <f>+VLOOKUP(A669,[3]Sheet1!$A$13:$D$744,4,FALSE)</f>
        <v>0</v>
      </c>
      <c r="Y669" s="242" t="e">
        <f>+VLOOKUP(X669,bd_lista!$A$3:$C$590,3,FALSE)</f>
        <v>#N/A</v>
      </c>
      <c r="Z669" s="292"/>
      <c r="AA669" s="293"/>
    </row>
    <row r="670" spans="1:27" customFormat="1" ht="15" hidden="1" customHeight="1">
      <c r="A670" s="32">
        <v>1301</v>
      </c>
      <c r="B670" s="388">
        <f>+A670</f>
        <v>1301</v>
      </c>
      <c r="C670" s="247" t="str">
        <f>+VLOOKUP(A670,bd_lista!$A$3:$C$590,3,FALSE)</f>
        <v>Gobierno Autónomo Municipal de Cochabamba</v>
      </c>
      <c r="D670" s="385" t="str">
        <f>+C670</f>
        <v>Gobierno Autónomo Municipal de Cochabamba</v>
      </c>
      <c r="E670" s="242" t="s">
        <v>1304</v>
      </c>
      <c r="F670" s="243">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3">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3">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3">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3">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3">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3">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3">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3">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3">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3">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3">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3">
        <f t="shared" ca="1" si="23"/>
        <v>0</v>
      </c>
      <c r="S670" s="249"/>
      <c r="T670" s="243">
        <f ca="1">+T671</f>
        <v>0</v>
      </c>
      <c r="U670" s="242">
        <f t="shared" si="24"/>
        <v>1</v>
      </c>
      <c r="V670" s="333" t="str">
        <f>+VLOOKUP(A670,bd_lista!$A$3:$E$590,5,FALSE)</f>
        <v>Gobiernos Autonomos Municipales</v>
      </c>
      <c r="W670" s="383" t="str">
        <f>+V670</f>
        <v>Gobiernos Autonomos Municipales</v>
      </c>
      <c r="X670" s="242">
        <f>+VLOOKUP(A670,[3]Sheet1!$A$13:$D$744,4,FALSE)</f>
        <v>0</v>
      </c>
      <c r="Y670" s="242" t="e">
        <f>+VLOOKUP(X670,bd_lista!$A$3:$C$590,3,FALSE)</f>
        <v>#N/A</v>
      </c>
      <c r="Z670" s="294">
        <f>+X670</f>
        <v>0</v>
      </c>
      <c r="AA670" s="295" t="e">
        <f>+Y670</f>
        <v>#N/A</v>
      </c>
    </row>
    <row r="671" spans="1:27" customFormat="1" ht="15" hidden="1" customHeight="1">
      <c r="A671" s="32">
        <v>1301</v>
      </c>
      <c r="B671" s="389"/>
      <c r="C671" s="247" t="str">
        <f>+VLOOKUP(A671,bd_lista!$A$3:$C$590,3,FALSE)</f>
        <v>Gobierno Autónomo Municipal de Cochabamba</v>
      </c>
      <c r="D671" s="386"/>
      <c r="E671" s="244" t="s">
        <v>1305</v>
      </c>
      <c r="F671" s="243">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3">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3">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3">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3">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3">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3">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3">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3">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3">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3">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3">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3">
        <f t="shared" ca="1" si="23"/>
        <v>0</v>
      </c>
      <c r="S671" s="249">
        <f ca="1">+R670+R671</f>
        <v>0</v>
      </c>
      <c r="T671" s="243">
        <f ca="1">+S671</f>
        <v>0</v>
      </c>
      <c r="U671" s="242">
        <f t="shared" si="24"/>
        <v>2</v>
      </c>
      <c r="V671" s="333" t="str">
        <f>+VLOOKUP(A671,bd_lista!$A$3:$E$590,5,FALSE)</f>
        <v>Gobiernos Autonomos Municipales</v>
      </c>
      <c r="W671" s="384"/>
      <c r="X671" s="242">
        <f>+VLOOKUP(A671,[3]Sheet1!$A$13:$D$744,4,FALSE)</f>
        <v>0</v>
      </c>
      <c r="Y671" s="242" t="e">
        <f>+VLOOKUP(X671,bd_lista!$A$3:$C$590,3,FALSE)</f>
        <v>#N/A</v>
      </c>
      <c r="Z671" s="292"/>
      <c r="AA671" s="293"/>
    </row>
    <row r="672" spans="1:27" customFormat="1" ht="15" hidden="1" customHeight="1">
      <c r="A672" s="32">
        <v>1302</v>
      </c>
      <c r="B672" s="388">
        <f>+A672</f>
        <v>1302</v>
      </c>
      <c r="C672" s="247" t="str">
        <f>+VLOOKUP(A672,bd_lista!$A$3:$C$590,3,FALSE)</f>
        <v>Gobierno Autónomo Municipal de Quillacollo</v>
      </c>
      <c r="D672" s="385" t="str">
        <f>+C672</f>
        <v>Gobierno Autónomo Municipal de Quillacollo</v>
      </c>
      <c r="E672" s="242" t="s">
        <v>1304</v>
      </c>
      <c r="F672" s="243">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3">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3">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3">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3">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3">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3">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3">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3">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3">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3">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3">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3">
        <f t="shared" ca="1" si="23"/>
        <v>0</v>
      </c>
      <c r="S672" s="249"/>
      <c r="T672" s="243">
        <f ca="1">+T673</f>
        <v>0</v>
      </c>
      <c r="U672" s="242">
        <f t="shared" si="24"/>
        <v>1</v>
      </c>
      <c r="V672" s="333" t="str">
        <f>+VLOOKUP(A672,bd_lista!$A$3:$E$590,5,FALSE)</f>
        <v>Gobiernos Autonomos Municipales</v>
      </c>
      <c r="W672" s="383" t="str">
        <f>+V672</f>
        <v>Gobiernos Autonomos Municipales</v>
      </c>
      <c r="X672" s="242">
        <f>+VLOOKUP(A672,[3]Sheet1!$A$13:$D$744,4,FALSE)</f>
        <v>0</v>
      </c>
      <c r="Y672" s="242" t="e">
        <f>+VLOOKUP(X672,bd_lista!$A$3:$C$590,3,FALSE)</f>
        <v>#N/A</v>
      </c>
      <c r="Z672" s="294">
        <f>+X672</f>
        <v>0</v>
      </c>
      <c r="AA672" s="295" t="e">
        <f>+Y672</f>
        <v>#N/A</v>
      </c>
    </row>
    <row r="673" spans="1:27" customFormat="1" ht="15" hidden="1" customHeight="1">
      <c r="A673" s="32">
        <v>1302</v>
      </c>
      <c r="B673" s="389"/>
      <c r="C673" s="247" t="str">
        <f>+VLOOKUP(A673,bd_lista!$A$3:$C$590,3,FALSE)</f>
        <v>Gobierno Autónomo Municipal de Quillacollo</v>
      </c>
      <c r="D673" s="386"/>
      <c r="E673" s="244" t="s">
        <v>1305</v>
      </c>
      <c r="F673" s="243">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3">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3">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3">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3">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3">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3">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3">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3">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3">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3">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3">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3">
        <f t="shared" ca="1" si="23"/>
        <v>0</v>
      </c>
      <c r="S673" s="249">
        <f ca="1">+R672+R673</f>
        <v>0</v>
      </c>
      <c r="T673" s="243">
        <f ca="1">+S673</f>
        <v>0</v>
      </c>
      <c r="U673" s="242">
        <f t="shared" si="24"/>
        <v>2</v>
      </c>
      <c r="V673" s="333" t="str">
        <f>+VLOOKUP(A673,bd_lista!$A$3:$E$590,5,FALSE)</f>
        <v>Gobiernos Autonomos Municipales</v>
      </c>
      <c r="W673" s="384"/>
      <c r="X673" s="242">
        <f>+VLOOKUP(A673,[3]Sheet1!$A$13:$D$744,4,FALSE)</f>
        <v>0</v>
      </c>
      <c r="Y673" s="242" t="e">
        <f>+VLOOKUP(X673,bd_lista!$A$3:$C$590,3,FALSE)</f>
        <v>#N/A</v>
      </c>
      <c r="Z673" s="292"/>
      <c r="AA673" s="293"/>
    </row>
    <row r="674" spans="1:27" customFormat="1" ht="15" hidden="1" customHeight="1">
      <c r="A674" s="32">
        <v>1303</v>
      </c>
      <c r="B674" s="388">
        <f>+A674</f>
        <v>1303</v>
      </c>
      <c r="C674" s="247" t="str">
        <f>+VLOOKUP(A674,bd_lista!$A$3:$C$590,3,FALSE)</f>
        <v>Gobierno Autónomo Municipal de Sipe Sipe</v>
      </c>
      <c r="D674" s="385" t="str">
        <f>+C674</f>
        <v>Gobierno Autónomo Municipal de Sipe Sipe</v>
      </c>
      <c r="E674" s="242" t="s">
        <v>1304</v>
      </c>
      <c r="F674" s="243">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3">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3">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3">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3">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3">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3">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3">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3">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3">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3">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3">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3">
        <f t="shared" ca="1" si="23"/>
        <v>0</v>
      </c>
      <c r="S674" s="249"/>
      <c r="T674" s="243">
        <f ca="1">+T675</f>
        <v>0</v>
      </c>
      <c r="U674" s="242">
        <f t="shared" si="24"/>
        <v>1</v>
      </c>
      <c r="V674" s="333" t="str">
        <f>+VLOOKUP(A674,bd_lista!$A$3:$E$590,5,FALSE)</f>
        <v>Gobiernos Autonomos Municipales</v>
      </c>
      <c r="W674" s="383" t="str">
        <f>+V674</f>
        <v>Gobiernos Autonomos Municipales</v>
      </c>
      <c r="X674" s="242">
        <f>+VLOOKUP(A674,[3]Sheet1!$A$13:$D$744,4,FALSE)</f>
        <v>0</v>
      </c>
      <c r="Y674" s="242" t="e">
        <f>+VLOOKUP(X674,bd_lista!$A$3:$C$590,3,FALSE)</f>
        <v>#N/A</v>
      </c>
      <c r="Z674" s="294">
        <f>+X674</f>
        <v>0</v>
      </c>
      <c r="AA674" s="295" t="e">
        <f>+Y674</f>
        <v>#N/A</v>
      </c>
    </row>
    <row r="675" spans="1:27" customFormat="1" ht="15" hidden="1" customHeight="1">
      <c r="A675" s="32">
        <v>1303</v>
      </c>
      <c r="B675" s="389"/>
      <c r="C675" s="247" t="str">
        <f>+VLOOKUP(A675,bd_lista!$A$3:$C$590,3,FALSE)</f>
        <v>Gobierno Autónomo Municipal de Sipe Sipe</v>
      </c>
      <c r="D675" s="386"/>
      <c r="E675" s="244" t="s">
        <v>1305</v>
      </c>
      <c r="F675" s="243">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3">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3">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3">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3">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3">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3">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3">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3">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3">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3">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3">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3">
        <f t="shared" ca="1" si="23"/>
        <v>0</v>
      </c>
      <c r="S675" s="249">
        <f ca="1">+R674+R675</f>
        <v>0</v>
      </c>
      <c r="T675" s="243">
        <f ca="1">+S675</f>
        <v>0</v>
      </c>
      <c r="U675" s="242">
        <f t="shared" si="24"/>
        <v>2</v>
      </c>
      <c r="V675" s="333" t="str">
        <f>+VLOOKUP(A675,bd_lista!$A$3:$E$590,5,FALSE)</f>
        <v>Gobiernos Autonomos Municipales</v>
      </c>
      <c r="W675" s="384"/>
      <c r="X675" s="242">
        <f>+VLOOKUP(A675,[3]Sheet1!$A$13:$D$744,4,FALSE)</f>
        <v>0</v>
      </c>
      <c r="Y675" s="242" t="e">
        <f>+VLOOKUP(X675,bd_lista!$A$3:$C$590,3,FALSE)</f>
        <v>#N/A</v>
      </c>
      <c r="Z675" s="292"/>
      <c r="AA675" s="293"/>
    </row>
    <row r="676" spans="1:27" customFormat="1" ht="15" hidden="1" customHeight="1">
      <c r="A676" s="32">
        <v>1304</v>
      </c>
      <c r="B676" s="388">
        <f>+A676</f>
        <v>1304</v>
      </c>
      <c r="C676" s="247" t="str">
        <f>+VLOOKUP(A676,bd_lista!$A$3:$C$590,3,FALSE)</f>
        <v>Gobierno Autónomo Municipal de Tiquipaya</v>
      </c>
      <c r="D676" s="385" t="str">
        <f>+C676</f>
        <v>Gobierno Autónomo Municipal de Tiquipaya</v>
      </c>
      <c r="E676" s="242" t="s">
        <v>1304</v>
      </c>
      <c r="F676" s="243">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3">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3">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3">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3">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3">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3">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3">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3">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3">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3">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3">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3">
        <f t="shared" ca="1" si="23"/>
        <v>0</v>
      </c>
      <c r="S676" s="249"/>
      <c r="T676" s="243">
        <f ca="1">+T677</f>
        <v>0</v>
      </c>
      <c r="U676" s="242">
        <f t="shared" si="24"/>
        <v>1</v>
      </c>
      <c r="V676" s="333" t="str">
        <f>+VLOOKUP(A676,bd_lista!$A$3:$E$590,5,FALSE)</f>
        <v>Gobiernos Autonomos Municipales</v>
      </c>
      <c r="W676" s="383" t="str">
        <f>+V676</f>
        <v>Gobiernos Autonomos Municipales</v>
      </c>
      <c r="X676" s="242">
        <f>+VLOOKUP(A676,[3]Sheet1!$A$13:$D$744,4,FALSE)</f>
        <v>0</v>
      </c>
      <c r="Y676" s="242" t="e">
        <f>+VLOOKUP(X676,bd_lista!$A$3:$C$590,3,FALSE)</f>
        <v>#N/A</v>
      </c>
      <c r="Z676" s="294">
        <f>+X676</f>
        <v>0</v>
      </c>
      <c r="AA676" s="295" t="e">
        <f>+Y676</f>
        <v>#N/A</v>
      </c>
    </row>
    <row r="677" spans="1:27" customFormat="1" ht="15" hidden="1" customHeight="1">
      <c r="A677" s="32">
        <v>1304</v>
      </c>
      <c r="B677" s="389"/>
      <c r="C677" s="247" t="str">
        <f>+VLOOKUP(A677,bd_lista!$A$3:$C$590,3,FALSE)</f>
        <v>Gobierno Autónomo Municipal de Tiquipaya</v>
      </c>
      <c r="D677" s="386"/>
      <c r="E677" s="244" t="s">
        <v>1305</v>
      </c>
      <c r="F677" s="243">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3">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3">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3">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3">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3">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3">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3">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3">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3">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3">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3">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3">
        <f t="shared" ca="1" si="23"/>
        <v>0</v>
      </c>
      <c r="S677" s="249">
        <f ca="1">+R676+R677</f>
        <v>0</v>
      </c>
      <c r="T677" s="243">
        <f ca="1">+S677</f>
        <v>0</v>
      </c>
      <c r="U677" s="242">
        <f t="shared" si="24"/>
        <v>2</v>
      </c>
      <c r="V677" s="333" t="str">
        <f>+VLOOKUP(A677,bd_lista!$A$3:$E$590,5,FALSE)</f>
        <v>Gobiernos Autonomos Municipales</v>
      </c>
      <c r="W677" s="384"/>
      <c r="X677" s="242">
        <f>+VLOOKUP(A677,[3]Sheet1!$A$13:$D$744,4,FALSE)</f>
        <v>0</v>
      </c>
      <c r="Y677" s="242" t="e">
        <f>+VLOOKUP(X677,bd_lista!$A$3:$C$590,3,FALSE)</f>
        <v>#N/A</v>
      </c>
      <c r="Z677" s="292"/>
      <c r="AA677" s="293"/>
    </row>
    <row r="678" spans="1:27" customFormat="1" ht="15" hidden="1" customHeight="1">
      <c r="A678" s="32">
        <v>1305</v>
      </c>
      <c r="B678" s="388">
        <f>+A678</f>
        <v>1305</v>
      </c>
      <c r="C678" s="247" t="str">
        <f>+VLOOKUP(A678,bd_lista!$A$3:$C$590,3,FALSE)</f>
        <v>Gobierno Autónomo Municipal de Vinto</v>
      </c>
      <c r="D678" s="385" t="str">
        <f>+C678</f>
        <v>Gobierno Autónomo Municipal de Vinto</v>
      </c>
      <c r="E678" s="242" t="s">
        <v>1304</v>
      </c>
      <c r="F678" s="243">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3">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3">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3">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3">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3">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3">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3">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3">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3">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3">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3">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3">
        <f t="shared" ca="1" si="23"/>
        <v>0</v>
      </c>
      <c r="S678" s="249"/>
      <c r="T678" s="243">
        <f ca="1">+T679</f>
        <v>0</v>
      </c>
      <c r="U678" s="242">
        <f t="shared" si="24"/>
        <v>1</v>
      </c>
      <c r="V678" s="333" t="str">
        <f>+VLOOKUP(A678,bd_lista!$A$3:$E$590,5,FALSE)</f>
        <v>Gobiernos Autonomos Municipales</v>
      </c>
      <c r="W678" s="383" t="str">
        <f>+V678</f>
        <v>Gobiernos Autonomos Municipales</v>
      </c>
      <c r="X678" s="242">
        <f>+VLOOKUP(A678,[3]Sheet1!$A$13:$D$744,4,FALSE)</f>
        <v>0</v>
      </c>
      <c r="Y678" s="242" t="e">
        <f>+VLOOKUP(X678,bd_lista!$A$3:$C$590,3,FALSE)</f>
        <v>#N/A</v>
      </c>
      <c r="Z678" s="294">
        <f>+X678</f>
        <v>0</v>
      </c>
      <c r="AA678" s="295" t="e">
        <f>+Y678</f>
        <v>#N/A</v>
      </c>
    </row>
    <row r="679" spans="1:27" customFormat="1" ht="15" hidden="1" customHeight="1">
      <c r="A679" s="32">
        <v>1305</v>
      </c>
      <c r="B679" s="389"/>
      <c r="C679" s="247" t="str">
        <f>+VLOOKUP(A679,bd_lista!$A$3:$C$590,3,FALSE)</f>
        <v>Gobierno Autónomo Municipal de Vinto</v>
      </c>
      <c r="D679" s="386"/>
      <c r="E679" s="244" t="s">
        <v>1305</v>
      </c>
      <c r="F679" s="243">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3">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3">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3">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3">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3">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3">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3">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3">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3">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3">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3">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3">
        <f t="shared" ca="1" si="23"/>
        <v>0</v>
      </c>
      <c r="S679" s="249">
        <f ca="1">+R678+R679</f>
        <v>0</v>
      </c>
      <c r="T679" s="243">
        <f ca="1">+S679</f>
        <v>0</v>
      </c>
      <c r="U679" s="242">
        <f t="shared" si="24"/>
        <v>2</v>
      </c>
      <c r="V679" s="333" t="str">
        <f>+VLOOKUP(A679,bd_lista!$A$3:$E$590,5,FALSE)</f>
        <v>Gobiernos Autonomos Municipales</v>
      </c>
      <c r="W679" s="384"/>
      <c r="X679" s="242">
        <f>+VLOOKUP(A679,[3]Sheet1!$A$13:$D$744,4,FALSE)</f>
        <v>0</v>
      </c>
      <c r="Y679" s="242" t="e">
        <f>+VLOOKUP(X679,bd_lista!$A$3:$C$590,3,FALSE)</f>
        <v>#N/A</v>
      </c>
      <c r="Z679" s="292"/>
      <c r="AA679" s="293"/>
    </row>
    <row r="680" spans="1:27" customFormat="1" ht="15" hidden="1" customHeight="1">
      <c r="A680" s="32">
        <v>1306</v>
      </c>
      <c r="B680" s="388">
        <f>+A680</f>
        <v>1306</v>
      </c>
      <c r="C680" s="247" t="str">
        <f>+VLOOKUP(A680,bd_lista!$A$3:$C$590,3,FALSE)</f>
        <v>Gobierno Autónomo Municipal de Colcapirhua</v>
      </c>
      <c r="D680" s="385" t="str">
        <f>+C680</f>
        <v>Gobierno Autónomo Municipal de Colcapirhua</v>
      </c>
      <c r="E680" s="242" t="s">
        <v>1304</v>
      </c>
      <c r="F680" s="243">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3">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3">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3">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3">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3">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3">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3">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3">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3">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3">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3">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3">
        <f t="shared" ca="1" si="23"/>
        <v>0</v>
      </c>
      <c r="S680" s="249"/>
      <c r="T680" s="243">
        <f ca="1">+T681</f>
        <v>0</v>
      </c>
      <c r="U680" s="242">
        <f t="shared" si="24"/>
        <v>1</v>
      </c>
      <c r="V680" s="333" t="str">
        <f>+VLOOKUP(A680,bd_lista!$A$3:$E$590,5,FALSE)</f>
        <v>Gobiernos Autonomos Municipales</v>
      </c>
      <c r="W680" s="383" t="str">
        <f>+V680</f>
        <v>Gobiernos Autonomos Municipales</v>
      </c>
      <c r="X680" s="242">
        <f>+VLOOKUP(A680,[3]Sheet1!$A$13:$D$744,4,FALSE)</f>
        <v>0</v>
      </c>
      <c r="Y680" s="242" t="e">
        <f>+VLOOKUP(X680,bd_lista!$A$3:$C$590,3,FALSE)</f>
        <v>#N/A</v>
      </c>
      <c r="Z680" s="294">
        <f>+X680</f>
        <v>0</v>
      </c>
      <c r="AA680" s="295" t="e">
        <f>+Y680</f>
        <v>#N/A</v>
      </c>
    </row>
    <row r="681" spans="1:27" customFormat="1" ht="15" hidden="1" customHeight="1">
      <c r="A681" s="32">
        <v>1306</v>
      </c>
      <c r="B681" s="389"/>
      <c r="C681" s="247" t="str">
        <f>+VLOOKUP(A681,bd_lista!$A$3:$C$590,3,FALSE)</f>
        <v>Gobierno Autónomo Municipal de Colcapirhua</v>
      </c>
      <c r="D681" s="386"/>
      <c r="E681" s="244" t="s">
        <v>1305</v>
      </c>
      <c r="F681" s="243">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3">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3">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3">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3">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3">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3">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3">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3">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3">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3">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3">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3">
        <f t="shared" ca="1" si="23"/>
        <v>0</v>
      </c>
      <c r="S681" s="249">
        <f ca="1">+R680+R681</f>
        <v>0</v>
      </c>
      <c r="T681" s="243">
        <f ca="1">+S681</f>
        <v>0</v>
      </c>
      <c r="U681" s="242">
        <f t="shared" si="24"/>
        <v>2</v>
      </c>
      <c r="V681" s="333" t="str">
        <f>+VLOOKUP(A681,bd_lista!$A$3:$E$590,5,FALSE)</f>
        <v>Gobiernos Autonomos Municipales</v>
      </c>
      <c r="W681" s="384"/>
      <c r="X681" s="242">
        <f>+VLOOKUP(A681,[3]Sheet1!$A$13:$D$744,4,FALSE)</f>
        <v>0</v>
      </c>
      <c r="Y681" s="242" t="e">
        <f>+VLOOKUP(X681,bd_lista!$A$3:$C$590,3,FALSE)</f>
        <v>#N/A</v>
      </c>
      <c r="Z681" s="292"/>
      <c r="AA681" s="293"/>
    </row>
    <row r="682" spans="1:27" customFormat="1" ht="15" hidden="1" customHeight="1">
      <c r="A682" s="250">
        <v>1307</v>
      </c>
      <c r="B682" s="388">
        <f>+A682</f>
        <v>1307</v>
      </c>
      <c r="C682" s="247" t="str">
        <f>+VLOOKUP(A682,bd_lista!$A$3:$C$590,3,FALSE)</f>
        <v>Gobierno Autónomo Municipal de Aiquile</v>
      </c>
      <c r="D682" s="385" t="str">
        <f>+C682</f>
        <v>Gobierno Autónomo Municipal de Aiquile</v>
      </c>
      <c r="E682" s="242" t="s">
        <v>1304</v>
      </c>
      <c r="F682" s="243">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3">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3">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3">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3">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3">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3">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3">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3">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3">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3">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3">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3">
        <f t="shared" ca="1" si="23"/>
        <v>0</v>
      </c>
      <c r="S682" s="249"/>
      <c r="T682" s="243">
        <f ca="1">+T683</f>
        <v>0</v>
      </c>
      <c r="U682" s="242">
        <f t="shared" si="24"/>
        <v>1</v>
      </c>
      <c r="V682" s="333" t="str">
        <f>+VLOOKUP(A682,bd_lista!$A$3:$E$590,5,FALSE)</f>
        <v>Gobiernos Autonomos Municipales</v>
      </c>
      <c r="W682" s="383" t="str">
        <f>+V682</f>
        <v>Gobiernos Autonomos Municipales</v>
      </c>
      <c r="X682" s="242">
        <f>+VLOOKUP(A682,[3]Sheet1!$A$13:$D$744,4,FALSE)</f>
        <v>0</v>
      </c>
      <c r="Y682" s="242" t="e">
        <f>+VLOOKUP(X682,bd_lista!$A$3:$C$590,3,FALSE)</f>
        <v>#N/A</v>
      </c>
      <c r="Z682" s="294">
        <f>+X682</f>
        <v>0</v>
      </c>
      <c r="AA682" s="295" t="e">
        <f>+Y682</f>
        <v>#N/A</v>
      </c>
    </row>
    <row r="683" spans="1:27" customFormat="1" ht="15" hidden="1" customHeight="1">
      <c r="A683" s="251">
        <v>1307</v>
      </c>
      <c r="B683" s="389"/>
      <c r="C683" s="247" t="str">
        <f>+VLOOKUP(A683,bd_lista!$A$3:$C$590,3,FALSE)</f>
        <v>Gobierno Autónomo Municipal de Aiquile</v>
      </c>
      <c r="D683" s="386"/>
      <c r="E683" s="244" t="s">
        <v>1305</v>
      </c>
      <c r="F683" s="243">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3">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3">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3">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3">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3">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3">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3">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3">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3">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3">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3">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3">
        <f t="shared" ca="1" si="23"/>
        <v>0</v>
      </c>
      <c r="S683" s="249">
        <f ca="1">+R682+R683</f>
        <v>0</v>
      </c>
      <c r="T683" s="243">
        <f ca="1">+S683</f>
        <v>0</v>
      </c>
      <c r="U683" s="242">
        <f t="shared" si="24"/>
        <v>2</v>
      </c>
      <c r="V683" s="333" t="str">
        <f>+VLOOKUP(A683,bd_lista!$A$3:$E$590,5,FALSE)</f>
        <v>Gobiernos Autonomos Municipales</v>
      </c>
      <c r="W683" s="384"/>
      <c r="X683" s="242">
        <f>+VLOOKUP(A683,[3]Sheet1!$A$13:$D$744,4,FALSE)</f>
        <v>0</v>
      </c>
      <c r="Y683" s="242" t="e">
        <f>+VLOOKUP(X683,bd_lista!$A$3:$C$590,3,FALSE)</f>
        <v>#N/A</v>
      </c>
      <c r="Z683" s="292"/>
      <c r="AA683" s="293"/>
    </row>
    <row r="684" spans="1:27" customFormat="1" ht="15" hidden="1" customHeight="1">
      <c r="A684" s="32">
        <v>1308</v>
      </c>
      <c r="B684" s="388">
        <f>+A684</f>
        <v>1308</v>
      </c>
      <c r="C684" s="247" t="str">
        <f>+VLOOKUP(A684,bd_lista!$A$3:$C$590,3,FALSE)</f>
        <v>Gobierno Autónomo Municipal de Pasorapa</v>
      </c>
      <c r="D684" s="385" t="str">
        <f>+C684</f>
        <v>Gobierno Autónomo Municipal de Pasorapa</v>
      </c>
      <c r="E684" s="242" t="s">
        <v>1304</v>
      </c>
      <c r="F684" s="243">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3">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3">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3">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3">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3">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3">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3">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3">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3">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3">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3">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3">
        <f t="shared" ca="1" si="23"/>
        <v>0</v>
      </c>
      <c r="S684" s="249"/>
      <c r="T684" s="243">
        <f ca="1">+T685</f>
        <v>0</v>
      </c>
      <c r="U684" s="242">
        <f t="shared" si="24"/>
        <v>1</v>
      </c>
      <c r="V684" s="333" t="str">
        <f>+VLOOKUP(A684,bd_lista!$A$3:$E$590,5,FALSE)</f>
        <v>Gobiernos Autonomos Municipales</v>
      </c>
      <c r="W684" s="383" t="str">
        <f>+V684</f>
        <v>Gobiernos Autonomos Municipales</v>
      </c>
      <c r="X684" s="242">
        <f>+VLOOKUP(A684,[3]Sheet1!$A$13:$D$744,4,FALSE)</f>
        <v>0</v>
      </c>
      <c r="Y684" s="242" t="e">
        <f>+VLOOKUP(X684,bd_lista!$A$3:$C$590,3,FALSE)</f>
        <v>#N/A</v>
      </c>
      <c r="Z684" s="294">
        <f>+X684</f>
        <v>0</v>
      </c>
      <c r="AA684" s="295" t="e">
        <f>+Y684</f>
        <v>#N/A</v>
      </c>
    </row>
    <row r="685" spans="1:27" customFormat="1" ht="15" hidden="1" customHeight="1">
      <c r="A685" s="32">
        <v>1308</v>
      </c>
      <c r="B685" s="389"/>
      <c r="C685" s="247" t="str">
        <f>+VLOOKUP(A685,bd_lista!$A$3:$C$590,3,FALSE)</f>
        <v>Gobierno Autónomo Municipal de Pasorapa</v>
      </c>
      <c r="D685" s="386"/>
      <c r="E685" s="244" t="s">
        <v>1305</v>
      </c>
      <c r="F685" s="243">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3">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3">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3">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3">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3">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3">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3">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3">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3">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3">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3">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3">
        <f t="shared" ca="1" si="23"/>
        <v>0</v>
      </c>
      <c r="S685" s="249">
        <f ca="1">+R684+R685</f>
        <v>0</v>
      </c>
      <c r="T685" s="243">
        <f ca="1">+S685</f>
        <v>0</v>
      </c>
      <c r="U685" s="242">
        <f t="shared" si="24"/>
        <v>2</v>
      </c>
      <c r="V685" s="333" t="str">
        <f>+VLOOKUP(A685,bd_lista!$A$3:$E$590,5,FALSE)</f>
        <v>Gobiernos Autonomos Municipales</v>
      </c>
      <c r="W685" s="384"/>
      <c r="X685" s="242">
        <f>+VLOOKUP(A685,[3]Sheet1!$A$13:$D$744,4,FALSE)</f>
        <v>0</v>
      </c>
      <c r="Y685" s="242" t="e">
        <f>+VLOOKUP(X685,bd_lista!$A$3:$C$590,3,FALSE)</f>
        <v>#N/A</v>
      </c>
      <c r="Z685" s="292"/>
      <c r="AA685" s="293"/>
    </row>
    <row r="686" spans="1:27" customFormat="1" ht="15" hidden="1" customHeight="1">
      <c r="A686" s="32">
        <v>1309</v>
      </c>
      <c r="B686" s="388">
        <f>+A686</f>
        <v>1309</v>
      </c>
      <c r="C686" s="247" t="str">
        <f>+VLOOKUP(A686,bd_lista!$A$3:$C$590,3,FALSE)</f>
        <v>Gobierno Autónomo Municipal de Omereque</v>
      </c>
      <c r="D686" s="385" t="str">
        <f>+C686</f>
        <v>Gobierno Autónomo Municipal de Omereque</v>
      </c>
      <c r="E686" s="242" t="s">
        <v>1304</v>
      </c>
      <c r="F686" s="243">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3">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3">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3">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3">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3">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3">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3">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3">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3">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3">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3">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3">
        <f t="shared" ca="1" si="23"/>
        <v>0</v>
      </c>
      <c r="S686" s="249"/>
      <c r="T686" s="243">
        <f ca="1">+T687</f>
        <v>0</v>
      </c>
      <c r="U686" s="242">
        <f t="shared" si="24"/>
        <v>1</v>
      </c>
      <c r="V686" s="333" t="str">
        <f>+VLOOKUP(A686,bd_lista!$A$3:$E$590,5,FALSE)</f>
        <v>Gobiernos Autonomos Municipales</v>
      </c>
      <c r="W686" s="383" t="str">
        <f>+V686</f>
        <v>Gobiernos Autonomos Municipales</v>
      </c>
      <c r="X686" s="242">
        <f>+VLOOKUP(A686,[3]Sheet1!$A$13:$D$744,4,FALSE)</f>
        <v>0</v>
      </c>
      <c r="Y686" s="242" t="e">
        <f>+VLOOKUP(X686,bd_lista!$A$3:$C$590,3,FALSE)</f>
        <v>#N/A</v>
      </c>
      <c r="Z686" s="294">
        <f>+X686</f>
        <v>0</v>
      </c>
      <c r="AA686" s="295" t="e">
        <f>+Y686</f>
        <v>#N/A</v>
      </c>
    </row>
    <row r="687" spans="1:27" customFormat="1" ht="15" hidden="1" customHeight="1">
      <c r="A687" s="32">
        <v>1309</v>
      </c>
      <c r="B687" s="389"/>
      <c r="C687" s="247" t="str">
        <f>+VLOOKUP(A687,bd_lista!$A$3:$C$590,3,FALSE)</f>
        <v>Gobierno Autónomo Municipal de Omereque</v>
      </c>
      <c r="D687" s="386"/>
      <c r="E687" s="244" t="s">
        <v>1305</v>
      </c>
      <c r="F687" s="243">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3">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3">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3">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3">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3">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3">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3">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3">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3">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3">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3">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3">
        <f t="shared" ca="1" si="23"/>
        <v>0</v>
      </c>
      <c r="S687" s="249">
        <f ca="1">+R686+R687</f>
        <v>0</v>
      </c>
      <c r="T687" s="243">
        <f ca="1">+S687</f>
        <v>0</v>
      </c>
      <c r="U687" s="242">
        <f t="shared" si="24"/>
        <v>2</v>
      </c>
      <c r="V687" s="333" t="str">
        <f>+VLOOKUP(A687,bd_lista!$A$3:$E$590,5,FALSE)</f>
        <v>Gobiernos Autonomos Municipales</v>
      </c>
      <c r="W687" s="384"/>
      <c r="X687" s="242">
        <f>+VLOOKUP(A687,[3]Sheet1!$A$13:$D$744,4,FALSE)</f>
        <v>0</v>
      </c>
      <c r="Y687" s="242" t="e">
        <f>+VLOOKUP(X687,bd_lista!$A$3:$C$590,3,FALSE)</f>
        <v>#N/A</v>
      </c>
      <c r="Z687" s="292"/>
      <c r="AA687" s="293"/>
    </row>
    <row r="688" spans="1:27" customFormat="1" ht="15" hidden="1" customHeight="1">
      <c r="A688" s="32">
        <v>1310</v>
      </c>
      <c r="B688" s="388">
        <f>+A688</f>
        <v>1310</v>
      </c>
      <c r="C688" s="247" t="str">
        <f>+VLOOKUP(A688,bd_lista!$A$3:$C$590,3,FALSE)</f>
        <v>Gobierno Autónomo Municipal de Independencia</v>
      </c>
      <c r="D688" s="385" t="str">
        <f>+C688</f>
        <v>Gobierno Autónomo Municipal de Independencia</v>
      </c>
      <c r="E688" s="242" t="s">
        <v>1304</v>
      </c>
      <c r="F688" s="243">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3">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3">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3">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3">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3">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3">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3">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3">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3">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3">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3">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3">
        <f t="shared" ca="1" si="23"/>
        <v>0</v>
      </c>
      <c r="S688" s="249"/>
      <c r="T688" s="243">
        <f ca="1">+T689</f>
        <v>0</v>
      </c>
      <c r="U688" s="242">
        <f t="shared" si="24"/>
        <v>1</v>
      </c>
      <c r="V688" s="333" t="str">
        <f>+VLOOKUP(A688,bd_lista!$A$3:$E$590,5,FALSE)</f>
        <v>Gobiernos Autonomos Municipales</v>
      </c>
      <c r="W688" s="383" t="str">
        <f>+V688</f>
        <v>Gobiernos Autonomos Municipales</v>
      </c>
      <c r="X688" s="242">
        <f>+VLOOKUP(A688,[3]Sheet1!$A$13:$D$744,4,FALSE)</f>
        <v>0</v>
      </c>
      <c r="Y688" s="242" t="e">
        <f>+VLOOKUP(X688,bd_lista!$A$3:$C$590,3,FALSE)</f>
        <v>#N/A</v>
      </c>
      <c r="Z688" s="294">
        <f>+X688</f>
        <v>0</v>
      </c>
      <c r="AA688" s="295" t="e">
        <f>+Y688</f>
        <v>#N/A</v>
      </c>
    </row>
    <row r="689" spans="1:27" customFormat="1" ht="15" hidden="1" customHeight="1">
      <c r="A689" s="32">
        <v>1310</v>
      </c>
      <c r="B689" s="389"/>
      <c r="C689" s="247" t="str">
        <f>+VLOOKUP(A689,bd_lista!$A$3:$C$590,3,FALSE)</f>
        <v>Gobierno Autónomo Municipal de Independencia</v>
      </c>
      <c r="D689" s="386"/>
      <c r="E689" s="244" t="s">
        <v>1305</v>
      </c>
      <c r="F689" s="243">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3">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3">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3">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3">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3">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3">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3">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3">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3">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3">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3">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3">
        <f t="shared" ca="1" si="23"/>
        <v>0</v>
      </c>
      <c r="S689" s="249">
        <f ca="1">+R688+R689</f>
        <v>0</v>
      </c>
      <c r="T689" s="243">
        <f ca="1">+S689</f>
        <v>0</v>
      </c>
      <c r="U689" s="242">
        <f t="shared" si="24"/>
        <v>2</v>
      </c>
      <c r="V689" s="333" t="str">
        <f>+VLOOKUP(A689,bd_lista!$A$3:$E$590,5,FALSE)</f>
        <v>Gobiernos Autonomos Municipales</v>
      </c>
      <c r="W689" s="384"/>
      <c r="X689" s="242">
        <f>+VLOOKUP(A689,[3]Sheet1!$A$13:$D$744,4,FALSE)</f>
        <v>0</v>
      </c>
      <c r="Y689" s="242" t="e">
        <f>+VLOOKUP(X689,bd_lista!$A$3:$C$590,3,FALSE)</f>
        <v>#N/A</v>
      </c>
      <c r="Z689" s="292"/>
      <c r="AA689" s="293"/>
    </row>
    <row r="690" spans="1:27" customFormat="1" ht="15" hidden="1" customHeight="1">
      <c r="A690" s="32">
        <v>1311</v>
      </c>
      <c r="B690" s="388">
        <f>+A690</f>
        <v>1311</v>
      </c>
      <c r="C690" s="247" t="str">
        <f>+VLOOKUP(A690,bd_lista!$A$3:$C$590,3,FALSE)</f>
        <v>Gobierno Autónomo Municipal de Morochata</v>
      </c>
      <c r="D690" s="385" t="str">
        <f>+C690</f>
        <v>Gobierno Autónomo Municipal de Morochata</v>
      </c>
      <c r="E690" s="242" t="s">
        <v>1304</v>
      </c>
      <c r="F690" s="243">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3">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3">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3">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3">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3">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3">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3">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3">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3">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3">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3">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3">
        <f t="shared" ca="1" si="23"/>
        <v>0</v>
      </c>
      <c r="S690" s="249"/>
      <c r="T690" s="243">
        <f ca="1">+T691</f>
        <v>0</v>
      </c>
      <c r="U690" s="242">
        <f t="shared" si="24"/>
        <v>1</v>
      </c>
      <c r="V690" s="333" t="str">
        <f>+VLOOKUP(A690,bd_lista!$A$3:$E$590,5,FALSE)</f>
        <v>Gobiernos Autonomos Municipales</v>
      </c>
      <c r="W690" s="383" t="str">
        <f>+V690</f>
        <v>Gobiernos Autonomos Municipales</v>
      </c>
      <c r="X690" s="242">
        <f>+VLOOKUP(A690,[3]Sheet1!$A$13:$D$744,4,FALSE)</f>
        <v>0</v>
      </c>
      <c r="Y690" s="242" t="e">
        <f>+VLOOKUP(X690,bd_lista!$A$3:$C$590,3,FALSE)</f>
        <v>#N/A</v>
      </c>
      <c r="Z690" s="294">
        <f>+X690</f>
        <v>0</v>
      </c>
      <c r="AA690" s="295" t="e">
        <f>+Y690</f>
        <v>#N/A</v>
      </c>
    </row>
    <row r="691" spans="1:27" customFormat="1" ht="15" hidden="1" customHeight="1">
      <c r="A691" s="32">
        <v>1311</v>
      </c>
      <c r="B691" s="389"/>
      <c r="C691" s="247" t="str">
        <f>+VLOOKUP(A691,bd_lista!$A$3:$C$590,3,FALSE)</f>
        <v>Gobierno Autónomo Municipal de Morochata</v>
      </c>
      <c r="D691" s="386"/>
      <c r="E691" s="244" t="s">
        <v>1305</v>
      </c>
      <c r="F691" s="243">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3">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3">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3">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3">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3">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3">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3">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3">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3">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3">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3">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3">
        <f t="shared" ca="1" si="23"/>
        <v>0</v>
      </c>
      <c r="S691" s="249">
        <f ca="1">+R690+R691</f>
        <v>0</v>
      </c>
      <c r="T691" s="243">
        <f ca="1">+S691</f>
        <v>0</v>
      </c>
      <c r="U691" s="242">
        <f t="shared" si="24"/>
        <v>2</v>
      </c>
      <c r="V691" s="333" t="str">
        <f>+VLOOKUP(A691,bd_lista!$A$3:$E$590,5,FALSE)</f>
        <v>Gobiernos Autonomos Municipales</v>
      </c>
      <c r="W691" s="384"/>
      <c r="X691" s="242">
        <f>+VLOOKUP(A691,[3]Sheet1!$A$13:$D$744,4,FALSE)</f>
        <v>0</v>
      </c>
      <c r="Y691" s="242" t="e">
        <f>+VLOOKUP(X691,bd_lista!$A$3:$C$590,3,FALSE)</f>
        <v>#N/A</v>
      </c>
      <c r="Z691" s="292"/>
      <c r="AA691" s="293"/>
    </row>
    <row r="692" spans="1:27" customFormat="1" ht="15" hidden="1" customHeight="1">
      <c r="A692" s="32">
        <v>1312</v>
      </c>
      <c r="B692" s="388">
        <f>+A692</f>
        <v>1312</v>
      </c>
      <c r="C692" s="247" t="str">
        <f>+VLOOKUP(A692,bd_lista!$A$3:$C$590,3,FALSE)</f>
        <v>Gobierno Autónomo Municipal de Sacaba</v>
      </c>
      <c r="D692" s="385" t="str">
        <f>+C692</f>
        <v>Gobierno Autónomo Municipal de Sacaba</v>
      </c>
      <c r="E692" s="242" t="s">
        <v>1304</v>
      </c>
      <c r="F692" s="243">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3">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3">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3">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3">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3">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3">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3">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3">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3">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3">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3">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3">
        <f t="shared" ca="1" si="23"/>
        <v>0</v>
      </c>
      <c r="S692" s="249"/>
      <c r="T692" s="243">
        <f ca="1">+T693</f>
        <v>0</v>
      </c>
      <c r="U692" s="242">
        <f t="shared" si="24"/>
        <v>1</v>
      </c>
      <c r="V692" s="333" t="str">
        <f>+VLOOKUP(A692,bd_lista!$A$3:$E$590,5,FALSE)</f>
        <v>Gobiernos Autonomos Municipales</v>
      </c>
      <c r="W692" s="383" t="str">
        <f>+V692</f>
        <v>Gobiernos Autonomos Municipales</v>
      </c>
      <c r="X692" s="242">
        <f>+VLOOKUP(A692,[3]Sheet1!$A$13:$D$744,4,FALSE)</f>
        <v>0</v>
      </c>
      <c r="Y692" s="242" t="e">
        <f>+VLOOKUP(X692,bd_lista!$A$3:$C$590,3,FALSE)</f>
        <v>#N/A</v>
      </c>
      <c r="Z692" s="294">
        <f>+X692</f>
        <v>0</v>
      </c>
      <c r="AA692" s="295" t="e">
        <f>+Y692</f>
        <v>#N/A</v>
      </c>
    </row>
    <row r="693" spans="1:27" customFormat="1" ht="15" hidden="1" customHeight="1">
      <c r="A693" s="32">
        <v>1312</v>
      </c>
      <c r="B693" s="389"/>
      <c r="C693" s="247" t="str">
        <f>+VLOOKUP(A693,bd_lista!$A$3:$C$590,3,FALSE)</f>
        <v>Gobierno Autónomo Municipal de Sacaba</v>
      </c>
      <c r="D693" s="386"/>
      <c r="E693" s="244" t="s">
        <v>1305</v>
      </c>
      <c r="F693" s="243">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3">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3">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3">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3">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3">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3">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3">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3">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3">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3">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3">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3">
        <f t="shared" ca="1" si="23"/>
        <v>0</v>
      </c>
      <c r="S693" s="249">
        <f ca="1">+R692+R693</f>
        <v>0</v>
      </c>
      <c r="T693" s="243">
        <f ca="1">+S693</f>
        <v>0</v>
      </c>
      <c r="U693" s="242">
        <f t="shared" si="24"/>
        <v>2</v>
      </c>
      <c r="V693" s="333" t="str">
        <f>+VLOOKUP(A693,bd_lista!$A$3:$E$590,5,FALSE)</f>
        <v>Gobiernos Autonomos Municipales</v>
      </c>
      <c r="W693" s="384"/>
      <c r="X693" s="242">
        <f>+VLOOKUP(A693,[3]Sheet1!$A$13:$D$744,4,FALSE)</f>
        <v>0</v>
      </c>
      <c r="Y693" s="242" t="e">
        <f>+VLOOKUP(X693,bd_lista!$A$3:$C$590,3,FALSE)</f>
        <v>#N/A</v>
      </c>
      <c r="Z693" s="292"/>
      <c r="AA693" s="293"/>
    </row>
    <row r="694" spans="1:27" customFormat="1" ht="15" hidden="1" customHeight="1">
      <c r="A694" s="32">
        <v>1313</v>
      </c>
      <c r="B694" s="388">
        <f>+A694</f>
        <v>1313</v>
      </c>
      <c r="C694" s="247" t="str">
        <f>+VLOOKUP(A694,bd_lista!$A$3:$C$590,3,FALSE)</f>
        <v>Gobierno Autónomo Municipal de Colomi</v>
      </c>
      <c r="D694" s="385" t="str">
        <f>+C694</f>
        <v>Gobierno Autónomo Municipal de Colomi</v>
      </c>
      <c r="E694" s="242" t="s">
        <v>1304</v>
      </c>
      <c r="F694" s="243">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3">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3">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3">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3">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3">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3">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3">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3">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3">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3">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3">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3">
        <f t="shared" ca="1" si="23"/>
        <v>0</v>
      </c>
      <c r="S694" s="249"/>
      <c r="T694" s="243">
        <f ca="1">+T695</f>
        <v>0</v>
      </c>
      <c r="U694" s="242">
        <f t="shared" si="24"/>
        <v>1</v>
      </c>
      <c r="V694" s="333" t="str">
        <f>+VLOOKUP(A694,bd_lista!$A$3:$E$590,5,FALSE)</f>
        <v>Gobiernos Autonomos Municipales</v>
      </c>
      <c r="W694" s="383" t="str">
        <f>+V694</f>
        <v>Gobiernos Autonomos Municipales</v>
      </c>
      <c r="X694" s="242">
        <f>+VLOOKUP(A694,[3]Sheet1!$A$13:$D$744,4,FALSE)</f>
        <v>0</v>
      </c>
      <c r="Y694" s="242" t="e">
        <f>+VLOOKUP(X694,bd_lista!$A$3:$C$590,3,FALSE)</f>
        <v>#N/A</v>
      </c>
      <c r="Z694" s="294">
        <f>+X694</f>
        <v>0</v>
      </c>
      <c r="AA694" s="295" t="e">
        <f>+Y694</f>
        <v>#N/A</v>
      </c>
    </row>
    <row r="695" spans="1:27" customFormat="1" ht="15" hidden="1" customHeight="1">
      <c r="A695" s="32">
        <v>1313</v>
      </c>
      <c r="B695" s="389"/>
      <c r="C695" s="247" t="str">
        <f>+VLOOKUP(A695,bd_lista!$A$3:$C$590,3,FALSE)</f>
        <v>Gobierno Autónomo Municipal de Colomi</v>
      </c>
      <c r="D695" s="386"/>
      <c r="E695" s="244" t="s">
        <v>1305</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5">
        <f t="shared" ca="1" si="23"/>
        <v>0</v>
      </c>
      <c r="S695" s="249">
        <f ca="1">+R694+R695</f>
        <v>0</v>
      </c>
      <c r="T695" s="243">
        <f ca="1">+S695</f>
        <v>0</v>
      </c>
      <c r="U695" s="242">
        <f t="shared" si="24"/>
        <v>2</v>
      </c>
      <c r="V695" s="333" t="str">
        <f>+VLOOKUP(A695,bd_lista!$A$3:$E$590,5,FALSE)</f>
        <v>Gobiernos Autonomos Municipales</v>
      </c>
      <c r="W695" s="384"/>
      <c r="X695" s="242">
        <f>+VLOOKUP(A695,[3]Sheet1!$A$13:$D$744,4,FALSE)</f>
        <v>0</v>
      </c>
      <c r="Y695" s="242" t="e">
        <f>+VLOOKUP(X695,bd_lista!$A$3:$C$590,3,FALSE)</f>
        <v>#N/A</v>
      </c>
      <c r="Z695" s="292"/>
      <c r="AA695" s="293"/>
    </row>
    <row r="696" spans="1:27" customFormat="1" ht="15" hidden="1" customHeight="1">
      <c r="A696" s="32">
        <v>1314</v>
      </c>
      <c r="B696" s="388">
        <f>+A696</f>
        <v>1314</v>
      </c>
      <c r="C696" s="247" t="str">
        <f>+VLOOKUP(A696,bd_lista!$A$3:$C$590,3,FALSE)</f>
        <v>Gobierno Autónomo Municipal de Villa Tunari</v>
      </c>
      <c r="D696" s="385" t="str">
        <f>+C696</f>
        <v>Gobierno Autónomo Municipal de Villa Tunari</v>
      </c>
      <c r="E696" s="242" t="s">
        <v>1304</v>
      </c>
      <c r="F696" s="243">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3">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3">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3">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3">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3">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3">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3">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3">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3">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3">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3">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3">
        <f t="shared" ca="1" si="23"/>
        <v>0</v>
      </c>
      <c r="S696" s="249"/>
      <c r="T696" s="243">
        <f ca="1">+T697</f>
        <v>0</v>
      </c>
      <c r="U696" s="242">
        <f t="shared" si="24"/>
        <v>1</v>
      </c>
      <c r="V696" s="333" t="str">
        <f>+VLOOKUP(A696,bd_lista!$A$3:$E$590,5,FALSE)</f>
        <v>Gobiernos Autonomos Municipales</v>
      </c>
      <c r="W696" s="383" t="str">
        <f>+V696</f>
        <v>Gobiernos Autonomos Municipales</v>
      </c>
      <c r="X696" s="242">
        <f>+VLOOKUP(A696,[3]Sheet1!$A$13:$D$744,4,FALSE)</f>
        <v>0</v>
      </c>
      <c r="Y696" s="242" t="e">
        <f>+VLOOKUP(X696,bd_lista!$A$3:$C$590,3,FALSE)</f>
        <v>#N/A</v>
      </c>
      <c r="Z696" s="294">
        <f>+X696</f>
        <v>0</v>
      </c>
      <c r="AA696" s="295" t="e">
        <f>+Y696</f>
        <v>#N/A</v>
      </c>
    </row>
    <row r="697" spans="1:27" customFormat="1" ht="15" hidden="1" customHeight="1">
      <c r="A697" s="32">
        <v>1314</v>
      </c>
      <c r="B697" s="389"/>
      <c r="C697" s="247" t="str">
        <f>+VLOOKUP(A697,bd_lista!$A$3:$C$590,3,FALSE)</f>
        <v>Gobierno Autónomo Municipal de Villa Tunari</v>
      </c>
      <c r="D697" s="386"/>
      <c r="E697" s="244" t="s">
        <v>1305</v>
      </c>
      <c r="F697" s="243">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3">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3">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3">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3">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3">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3">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3">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3">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3">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3">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3">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3">
        <f t="shared" ca="1" si="23"/>
        <v>0</v>
      </c>
      <c r="S697" s="249">
        <f ca="1">+R696+R697</f>
        <v>0</v>
      </c>
      <c r="T697" s="243">
        <f ca="1">+S697</f>
        <v>0</v>
      </c>
      <c r="U697" s="242">
        <f t="shared" si="24"/>
        <v>2</v>
      </c>
      <c r="V697" s="333" t="str">
        <f>+VLOOKUP(A697,bd_lista!$A$3:$E$590,5,FALSE)</f>
        <v>Gobiernos Autonomos Municipales</v>
      </c>
      <c r="W697" s="384"/>
      <c r="X697" s="242">
        <f>+VLOOKUP(A697,[3]Sheet1!$A$13:$D$744,4,FALSE)</f>
        <v>0</v>
      </c>
      <c r="Y697" s="242" t="e">
        <f>+VLOOKUP(X697,bd_lista!$A$3:$C$590,3,FALSE)</f>
        <v>#N/A</v>
      </c>
      <c r="Z697" s="292"/>
      <c r="AA697" s="293"/>
    </row>
    <row r="698" spans="1:27" customFormat="1" ht="15" hidden="1" customHeight="1">
      <c r="A698" s="32">
        <v>1315</v>
      </c>
      <c r="B698" s="388">
        <f>+A698</f>
        <v>1315</v>
      </c>
      <c r="C698" s="247" t="str">
        <f>+VLOOKUP(A698,bd_lista!$A$3:$C$590,3,FALSE)</f>
        <v>Gobierno Autónomo Municipal de Punata</v>
      </c>
      <c r="D698" s="385" t="str">
        <f>+C698</f>
        <v>Gobierno Autónomo Municipal de Punata</v>
      </c>
      <c r="E698" s="242" t="s">
        <v>1304</v>
      </c>
      <c r="F698" s="243">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3">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3">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3">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3">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3">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3">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3">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3">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3">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3">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3">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3">
        <f t="shared" ca="1" si="23"/>
        <v>0</v>
      </c>
      <c r="S698" s="249"/>
      <c r="T698" s="243">
        <f ca="1">+T699</f>
        <v>0</v>
      </c>
      <c r="U698" s="242">
        <f t="shared" si="24"/>
        <v>1</v>
      </c>
      <c r="V698" s="333" t="str">
        <f>+VLOOKUP(A698,bd_lista!$A$3:$E$590,5,FALSE)</f>
        <v>Gobiernos Autonomos Municipales</v>
      </c>
      <c r="W698" s="383" t="str">
        <f>+V698</f>
        <v>Gobiernos Autonomos Municipales</v>
      </c>
      <c r="X698" s="242">
        <f>+VLOOKUP(A698,[3]Sheet1!$A$13:$D$744,4,FALSE)</f>
        <v>0</v>
      </c>
      <c r="Y698" s="242" t="e">
        <f>+VLOOKUP(X698,bd_lista!$A$3:$C$590,3,FALSE)</f>
        <v>#N/A</v>
      </c>
      <c r="Z698" s="294">
        <f>+X698</f>
        <v>0</v>
      </c>
      <c r="AA698" s="295" t="e">
        <f>+Y698</f>
        <v>#N/A</v>
      </c>
    </row>
    <row r="699" spans="1:27" customFormat="1" ht="15" hidden="1" customHeight="1">
      <c r="A699" s="32">
        <v>1315</v>
      </c>
      <c r="B699" s="389"/>
      <c r="C699" s="247" t="str">
        <f>+VLOOKUP(A699,bd_lista!$A$3:$C$590,3,FALSE)</f>
        <v>Gobierno Autónomo Municipal de Punata</v>
      </c>
      <c r="D699" s="386"/>
      <c r="E699" s="244" t="s">
        <v>1305</v>
      </c>
      <c r="F699" s="243">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3">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3">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3">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3">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3">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3">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3">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3">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3">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3">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3">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3">
        <f t="shared" ca="1" si="23"/>
        <v>0</v>
      </c>
      <c r="S699" s="249">
        <f ca="1">+R698+R699</f>
        <v>0</v>
      </c>
      <c r="T699" s="243">
        <f ca="1">+S699</f>
        <v>0</v>
      </c>
      <c r="U699" s="242">
        <f t="shared" si="24"/>
        <v>2</v>
      </c>
      <c r="V699" s="333" t="str">
        <f>+VLOOKUP(A699,bd_lista!$A$3:$E$590,5,FALSE)</f>
        <v>Gobiernos Autonomos Municipales</v>
      </c>
      <c r="W699" s="384"/>
      <c r="X699" s="242">
        <f>+VLOOKUP(A699,[3]Sheet1!$A$13:$D$744,4,FALSE)</f>
        <v>0</v>
      </c>
      <c r="Y699" s="242" t="e">
        <f>+VLOOKUP(X699,bd_lista!$A$3:$C$590,3,FALSE)</f>
        <v>#N/A</v>
      </c>
      <c r="Z699" s="292"/>
      <c r="AA699" s="293"/>
    </row>
    <row r="700" spans="1:27" customFormat="1" ht="15" hidden="1" customHeight="1">
      <c r="A700" s="32">
        <v>1316</v>
      </c>
      <c r="B700" s="388">
        <f>+A700</f>
        <v>1316</v>
      </c>
      <c r="C700" s="247" t="str">
        <f>+VLOOKUP(A700,bd_lista!$A$3:$C$590,3,FALSE)</f>
        <v>Gobierno Autónomo Municipal de Villa Rivero</v>
      </c>
      <c r="D700" s="385" t="str">
        <f>+C700</f>
        <v>Gobierno Autónomo Municipal de Villa Rivero</v>
      </c>
      <c r="E700" s="242" t="s">
        <v>1304</v>
      </c>
      <c r="F700" s="243">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3">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3">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3">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3">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3">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3">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3">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3">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3">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3">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3">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3">
        <f t="shared" ca="1" si="23"/>
        <v>0</v>
      </c>
      <c r="S700" s="249"/>
      <c r="T700" s="243">
        <f ca="1">+T701</f>
        <v>0</v>
      </c>
      <c r="U700" s="242">
        <f t="shared" si="24"/>
        <v>1</v>
      </c>
      <c r="V700" s="333" t="str">
        <f>+VLOOKUP(A700,bd_lista!$A$3:$E$590,5,FALSE)</f>
        <v>Gobiernos Autonomos Municipales</v>
      </c>
      <c r="W700" s="383" t="str">
        <f>+V700</f>
        <v>Gobiernos Autonomos Municipales</v>
      </c>
      <c r="X700" s="242">
        <f>+VLOOKUP(A700,[3]Sheet1!$A$13:$D$744,4,FALSE)</f>
        <v>0</v>
      </c>
      <c r="Y700" s="242" t="e">
        <f>+VLOOKUP(X700,bd_lista!$A$3:$C$590,3,FALSE)</f>
        <v>#N/A</v>
      </c>
      <c r="Z700" s="294">
        <f>+X700</f>
        <v>0</v>
      </c>
      <c r="AA700" s="295" t="e">
        <f>+Y700</f>
        <v>#N/A</v>
      </c>
    </row>
    <row r="701" spans="1:27" customFormat="1" ht="15" hidden="1" customHeight="1">
      <c r="A701" s="32">
        <v>1316</v>
      </c>
      <c r="B701" s="389"/>
      <c r="C701" s="247" t="str">
        <f>+VLOOKUP(A701,bd_lista!$A$3:$C$590,3,FALSE)</f>
        <v>Gobierno Autónomo Municipal de Villa Rivero</v>
      </c>
      <c r="D701" s="386"/>
      <c r="E701" s="244" t="s">
        <v>1305</v>
      </c>
      <c r="F701" s="243">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3">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3">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3">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3">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3">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3">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3">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3">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3">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3">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3">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3">
        <f t="shared" ca="1" si="23"/>
        <v>0</v>
      </c>
      <c r="S701" s="249">
        <f ca="1">+R700+R701</f>
        <v>0</v>
      </c>
      <c r="T701" s="243">
        <f ca="1">+S701</f>
        <v>0</v>
      </c>
      <c r="U701" s="242">
        <f t="shared" si="24"/>
        <v>2</v>
      </c>
      <c r="V701" s="333" t="str">
        <f>+VLOOKUP(A701,bd_lista!$A$3:$E$590,5,FALSE)</f>
        <v>Gobiernos Autonomos Municipales</v>
      </c>
      <c r="W701" s="384"/>
      <c r="X701" s="242">
        <f>+VLOOKUP(A701,[3]Sheet1!$A$13:$D$744,4,FALSE)</f>
        <v>0</v>
      </c>
      <c r="Y701" s="242" t="e">
        <f>+VLOOKUP(X701,bd_lista!$A$3:$C$590,3,FALSE)</f>
        <v>#N/A</v>
      </c>
      <c r="Z701" s="292"/>
      <c r="AA701" s="293"/>
    </row>
    <row r="702" spans="1:27" customFormat="1" ht="15" hidden="1" customHeight="1">
      <c r="A702" s="32">
        <v>1317</v>
      </c>
      <c r="B702" s="388">
        <f>+A702</f>
        <v>1317</v>
      </c>
      <c r="C702" s="247" t="str">
        <f>+VLOOKUP(A702,bd_lista!$A$3:$C$590,3,FALSE)</f>
        <v>Gobierno Autónomo Municipal de San Benito (Villa José Quintín Mendoza)</v>
      </c>
      <c r="D702" s="385" t="str">
        <f>+C702</f>
        <v>Gobierno Autónomo Municipal de San Benito (Villa José Quintín Mendoza)</v>
      </c>
      <c r="E702" s="242" t="s">
        <v>1304</v>
      </c>
      <c r="F702" s="243">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3">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3">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3">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3">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3">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3">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3">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3">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3">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3">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3">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3">
        <f t="shared" ca="1" si="23"/>
        <v>0</v>
      </c>
      <c r="S702" s="249"/>
      <c r="T702" s="243">
        <f ca="1">+T703</f>
        <v>0</v>
      </c>
      <c r="U702" s="242">
        <f t="shared" si="24"/>
        <v>1</v>
      </c>
      <c r="V702" s="333" t="str">
        <f>+VLOOKUP(A702,bd_lista!$A$3:$E$590,5,FALSE)</f>
        <v>Gobiernos Autonomos Municipales</v>
      </c>
      <c r="W702" s="383" t="str">
        <f>+V702</f>
        <v>Gobiernos Autonomos Municipales</v>
      </c>
      <c r="X702" s="242">
        <f>+VLOOKUP(A702,[3]Sheet1!$A$13:$D$744,4,FALSE)</f>
        <v>0</v>
      </c>
      <c r="Y702" s="242" t="e">
        <f>+VLOOKUP(X702,bd_lista!$A$3:$C$590,3,FALSE)</f>
        <v>#N/A</v>
      </c>
      <c r="Z702" s="294">
        <f>+X702</f>
        <v>0</v>
      </c>
      <c r="AA702" s="295" t="e">
        <f>+Y702</f>
        <v>#N/A</v>
      </c>
    </row>
    <row r="703" spans="1:27" customFormat="1" ht="15" hidden="1" customHeight="1">
      <c r="A703" s="32">
        <v>1317</v>
      </c>
      <c r="B703" s="389"/>
      <c r="C703" s="247" t="str">
        <f>+VLOOKUP(A703,bd_lista!$A$3:$C$590,3,FALSE)</f>
        <v>Gobierno Autónomo Municipal de San Benito (Villa José Quintín Mendoza)</v>
      </c>
      <c r="D703" s="386"/>
      <c r="E703" s="244" t="s">
        <v>1305</v>
      </c>
      <c r="F703" s="243">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3">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3">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3">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3">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3">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3">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3">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3">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3">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3">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3">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3">
        <f t="shared" ca="1" si="23"/>
        <v>0</v>
      </c>
      <c r="S703" s="249">
        <f ca="1">+R702+R703</f>
        <v>0</v>
      </c>
      <c r="T703" s="243">
        <f ca="1">+S703</f>
        <v>0</v>
      </c>
      <c r="U703" s="242">
        <f t="shared" si="24"/>
        <v>2</v>
      </c>
      <c r="V703" s="333" t="str">
        <f>+VLOOKUP(A703,bd_lista!$A$3:$E$590,5,FALSE)</f>
        <v>Gobiernos Autonomos Municipales</v>
      </c>
      <c r="W703" s="384"/>
      <c r="X703" s="242">
        <f>+VLOOKUP(A703,[3]Sheet1!$A$13:$D$744,4,FALSE)</f>
        <v>0</v>
      </c>
      <c r="Y703" s="242" t="e">
        <f>+VLOOKUP(X703,bd_lista!$A$3:$C$590,3,FALSE)</f>
        <v>#N/A</v>
      </c>
      <c r="Z703" s="292"/>
      <c r="AA703" s="293"/>
    </row>
    <row r="704" spans="1:27" customFormat="1" ht="15" hidden="1" customHeight="1">
      <c r="A704" s="32">
        <v>1318</v>
      </c>
      <c r="B704" s="388">
        <f>+A704</f>
        <v>1318</v>
      </c>
      <c r="C704" s="247" t="str">
        <f>+VLOOKUP(A704,bd_lista!$A$3:$C$590,3,FALSE)</f>
        <v>Gobierno Autónomo Municipal de Tacachi</v>
      </c>
      <c r="D704" s="385" t="str">
        <f>+C704</f>
        <v>Gobierno Autónomo Municipal de Tacachi</v>
      </c>
      <c r="E704" s="242" t="s">
        <v>1304</v>
      </c>
      <c r="F704" s="243">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3">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3">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3">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3">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3">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3">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3">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3">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3">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3">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3">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3">
        <f t="shared" ca="1" si="23"/>
        <v>0</v>
      </c>
      <c r="S704" s="249"/>
      <c r="T704" s="243">
        <f ca="1">+T705</f>
        <v>0</v>
      </c>
      <c r="U704" s="242">
        <f t="shared" si="24"/>
        <v>1</v>
      </c>
      <c r="V704" s="333" t="str">
        <f>+VLOOKUP(A704,bd_lista!$A$3:$E$590,5,FALSE)</f>
        <v>Gobiernos Autonomos Municipales</v>
      </c>
      <c r="W704" s="383" t="str">
        <f>+V704</f>
        <v>Gobiernos Autonomos Municipales</v>
      </c>
      <c r="X704" s="242">
        <f>+VLOOKUP(A704,[3]Sheet1!$A$13:$D$744,4,FALSE)</f>
        <v>0</v>
      </c>
      <c r="Y704" s="242" t="e">
        <f>+VLOOKUP(X704,bd_lista!$A$3:$C$590,3,FALSE)</f>
        <v>#N/A</v>
      </c>
      <c r="Z704" s="294">
        <f>+X704</f>
        <v>0</v>
      </c>
      <c r="AA704" s="295" t="e">
        <f>+Y704</f>
        <v>#N/A</v>
      </c>
    </row>
    <row r="705" spans="1:27" customFormat="1" ht="15" hidden="1" customHeight="1">
      <c r="A705" s="32">
        <v>1318</v>
      </c>
      <c r="B705" s="389"/>
      <c r="C705" s="247" t="str">
        <f>+VLOOKUP(A705,bd_lista!$A$3:$C$590,3,FALSE)</f>
        <v>Gobierno Autónomo Municipal de Tacachi</v>
      </c>
      <c r="D705" s="386"/>
      <c r="E705" s="244" t="s">
        <v>1305</v>
      </c>
      <c r="F705" s="243">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3">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3">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3">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3">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3">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3">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3">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3">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3">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3">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3">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3">
        <f t="shared" ca="1" si="23"/>
        <v>0</v>
      </c>
      <c r="S705" s="249">
        <f ca="1">+R704+R705</f>
        <v>0</v>
      </c>
      <c r="T705" s="243">
        <f ca="1">+S705</f>
        <v>0</v>
      </c>
      <c r="U705" s="242">
        <f t="shared" si="24"/>
        <v>2</v>
      </c>
      <c r="V705" s="333" t="str">
        <f>+VLOOKUP(A705,bd_lista!$A$3:$E$590,5,FALSE)</f>
        <v>Gobiernos Autonomos Municipales</v>
      </c>
      <c r="W705" s="384"/>
      <c r="X705" s="242">
        <f>+VLOOKUP(A705,[3]Sheet1!$A$13:$D$744,4,FALSE)</f>
        <v>0</v>
      </c>
      <c r="Y705" s="242" t="e">
        <f>+VLOOKUP(X705,bd_lista!$A$3:$C$590,3,FALSE)</f>
        <v>#N/A</v>
      </c>
      <c r="Z705" s="292"/>
      <c r="AA705" s="293"/>
    </row>
    <row r="706" spans="1:27" customFormat="1" ht="15" hidden="1" customHeight="1">
      <c r="A706" s="32">
        <v>1319</v>
      </c>
      <c r="B706" s="388">
        <f>+A706</f>
        <v>1319</v>
      </c>
      <c r="C706" s="247" t="str">
        <f>+VLOOKUP(A706,bd_lista!$A$3:$C$590,3,FALSE)</f>
        <v>Gobierno Autónomo Municipal Villa Gualberto Villarroel</v>
      </c>
      <c r="D706" s="385" t="str">
        <f>+C706</f>
        <v>Gobierno Autónomo Municipal Villa Gualberto Villarroel</v>
      </c>
      <c r="E706" s="242" t="s">
        <v>1304</v>
      </c>
      <c r="F706" s="243">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3">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3">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3">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3">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3">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3">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3">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3">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3">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3">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3">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3">
        <f t="shared" ca="1" si="23"/>
        <v>0</v>
      </c>
      <c r="S706" s="249"/>
      <c r="T706" s="243">
        <f ca="1">+T707</f>
        <v>0</v>
      </c>
      <c r="U706" s="242">
        <f t="shared" si="24"/>
        <v>1</v>
      </c>
      <c r="V706" s="333" t="str">
        <f>+VLOOKUP(A706,bd_lista!$A$3:$E$590,5,FALSE)</f>
        <v>Gobiernos Autonomos Municipales</v>
      </c>
      <c r="W706" s="383" t="str">
        <f>+V706</f>
        <v>Gobiernos Autonomos Municipales</v>
      </c>
      <c r="X706" s="242">
        <f>+VLOOKUP(A706,[3]Sheet1!$A$13:$D$744,4,FALSE)</f>
        <v>0</v>
      </c>
      <c r="Y706" s="242" t="e">
        <f>+VLOOKUP(X706,bd_lista!$A$3:$C$590,3,FALSE)</f>
        <v>#N/A</v>
      </c>
      <c r="Z706" s="294">
        <f>+X706</f>
        <v>0</v>
      </c>
      <c r="AA706" s="295" t="e">
        <f>+Y706</f>
        <v>#N/A</v>
      </c>
    </row>
    <row r="707" spans="1:27" customFormat="1" ht="15" hidden="1" customHeight="1">
      <c r="A707" s="32">
        <v>1319</v>
      </c>
      <c r="B707" s="389"/>
      <c r="C707" s="247" t="str">
        <f>+VLOOKUP(A707,bd_lista!$A$3:$C$590,3,FALSE)</f>
        <v>Gobierno Autónomo Municipal Villa Gualberto Villarroel</v>
      </c>
      <c r="D707" s="386"/>
      <c r="E707" s="244" t="s">
        <v>1305</v>
      </c>
      <c r="F707" s="243">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3">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3">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3">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3">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3">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3">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3">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3">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3">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3">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3">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3">
        <f t="shared" ca="1" si="23"/>
        <v>0</v>
      </c>
      <c r="S707" s="249">
        <f ca="1">+R706+R707</f>
        <v>0</v>
      </c>
      <c r="T707" s="243">
        <f ca="1">+S707</f>
        <v>0</v>
      </c>
      <c r="U707" s="242">
        <f t="shared" si="24"/>
        <v>2</v>
      </c>
      <c r="V707" s="333" t="str">
        <f>+VLOOKUP(A707,bd_lista!$A$3:$E$590,5,FALSE)</f>
        <v>Gobiernos Autonomos Municipales</v>
      </c>
      <c r="W707" s="384"/>
      <c r="X707" s="242">
        <f>+VLOOKUP(A707,[3]Sheet1!$A$13:$D$744,4,FALSE)</f>
        <v>0</v>
      </c>
      <c r="Y707" s="242" t="e">
        <f>+VLOOKUP(X707,bd_lista!$A$3:$C$590,3,FALSE)</f>
        <v>#N/A</v>
      </c>
      <c r="Z707" s="292"/>
      <c r="AA707" s="293"/>
    </row>
    <row r="708" spans="1:27" customFormat="1" ht="27" hidden="1" customHeight="1">
      <c r="A708" s="32">
        <v>1320</v>
      </c>
      <c r="B708" s="388">
        <f>+A708</f>
        <v>1320</v>
      </c>
      <c r="C708" s="247" t="str">
        <f>+VLOOKUP(A708,bd_lista!$A$3:$C$590,3,FALSE)</f>
        <v>Gobierno Autónomo Municipal de Tarata</v>
      </c>
      <c r="D708" s="385" t="str">
        <f>+C708</f>
        <v>Gobierno Autónomo Municipal de Tarata</v>
      </c>
      <c r="E708" s="242" t="s">
        <v>1304</v>
      </c>
      <c r="F708" s="243">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3">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3">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3">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3">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3">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3">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3">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3">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3">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3">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3">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3">
        <f t="shared" ca="1" si="23"/>
        <v>0</v>
      </c>
      <c r="S708" s="249"/>
      <c r="T708" s="243">
        <f ca="1">+T709</f>
        <v>0</v>
      </c>
      <c r="U708" s="242">
        <f t="shared" si="24"/>
        <v>1</v>
      </c>
      <c r="V708" s="333" t="str">
        <f>+VLOOKUP(A708,bd_lista!$A$3:$E$590,5,FALSE)</f>
        <v>Gobiernos Autonomos Municipales</v>
      </c>
      <c r="W708" s="383" t="str">
        <f>+V708</f>
        <v>Gobiernos Autonomos Municipales</v>
      </c>
      <c r="X708" s="242">
        <f>+VLOOKUP(A708,[3]Sheet1!$A$13:$D$744,4,FALSE)</f>
        <v>0</v>
      </c>
      <c r="Y708" s="242" t="e">
        <f>+VLOOKUP(X708,bd_lista!$A$3:$C$590,3,FALSE)</f>
        <v>#N/A</v>
      </c>
      <c r="Z708" s="294">
        <f>+X708</f>
        <v>0</v>
      </c>
      <c r="AA708" s="295" t="e">
        <f>+Y708</f>
        <v>#N/A</v>
      </c>
    </row>
    <row r="709" spans="1:27" customFormat="1" ht="27" hidden="1" customHeight="1">
      <c r="A709" s="32">
        <v>1320</v>
      </c>
      <c r="B709" s="389"/>
      <c r="C709" s="247" t="str">
        <f>+VLOOKUP(A709,bd_lista!$A$3:$C$590,3,FALSE)</f>
        <v>Gobierno Autónomo Municipal de Tarata</v>
      </c>
      <c r="D709" s="386"/>
      <c r="E709" s="244" t="s">
        <v>1305</v>
      </c>
      <c r="F709" s="243">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3">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3">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3">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3">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3">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3">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3">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3">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3">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3">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3">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3">
        <f t="shared" ca="1" si="23"/>
        <v>0</v>
      </c>
      <c r="S709" s="249">
        <f ca="1">+R708+R709</f>
        <v>0</v>
      </c>
      <c r="T709" s="243">
        <f ca="1">+S709</f>
        <v>0</v>
      </c>
      <c r="U709" s="242">
        <f t="shared" si="24"/>
        <v>2</v>
      </c>
      <c r="V709" s="333" t="str">
        <f>+VLOOKUP(A709,bd_lista!$A$3:$E$590,5,FALSE)</f>
        <v>Gobiernos Autonomos Municipales</v>
      </c>
      <c r="W709" s="384"/>
      <c r="X709" s="242">
        <f>+VLOOKUP(A709,[3]Sheet1!$A$13:$D$744,4,FALSE)</f>
        <v>0</v>
      </c>
      <c r="Y709" s="242" t="e">
        <f>+VLOOKUP(X709,bd_lista!$A$3:$C$590,3,FALSE)</f>
        <v>#N/A</v>
      </c>
      <c r="Z709" s="292"/>
      <c r="AA709" s="293"/>
    </row>
    <row r="710" spans="1:27" customFormat="1" ht="15" hidden="1" customHeight="1">
      <c r="A710" s="32">
        <v>1321</v>
      </c>
      <c r="B710" s="388">
        <f>+A710</f>
        <v>1321</v>
      </c>
      <c r="C710" s="247" t="str">
        <f>+VLOOKUP(A710,bd_lista!$A$3:$C$590,3,FALSE)</f>
        <v>Gobierno Autónomo Municipal de Anzaldo</v>
      </c>
      <c r="D710" s="385" t="str">
        <f>+C710</f>
        <v>Gobierno Autónomo Municipal de Anzaldo</v>
      </c>
      <c r="E710" s="242" t="s">
        <v>1304</v>
      </c>
      <c r="F710" s="243">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3">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3">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3">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3">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3">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3">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3">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3">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3">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3">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3">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3">
        <f t="shared" ref="R710:R773" ca="1" si="25">+SUM(F710:Q710)</f>
        <v>0</v>
      </c>
      <c r="S710" s="249"/>
      <c r="T710" s="243">
        <f ca="1">+T711</f>
        <v>0</v>
      </c>
      <c r="U710" s="242">
        <f t="shared" ref="U710:U773" si="26">+IF(E710="Débitos",1,2)</f>
        <v>1</v>
      </c>
      <c r="V710" s="333" t="str">
        <f>+VLOOKUP(A710,bd_lista!$A$3:$E$590,5,FALSE)</f>
        <v>Gobiernos Autonomos Municipales</v>
      </c>
      <c r="W710" s="383" t="str">
        <f>+V710</f>
        <v>Gobiernos Autonomos Municipales</v>
      </c>
      <c r="X710" s="242">
        <f>+VLOOKUP(A710,[3]Sheet1!$A$13:$D$744,4,FALSE)</f>
        <v>0</v>
      </c>
      <c r="Y710" s="242" t="e">
        <f>+VLOOKUP(X710,bd_lista!$A$3:$C$590,3,FALSE)</f>
        <v>#N/A</v>
      </c>
      <c r="Z710" s="294">
        <f>+X710</f>
        <v>0</v>
      </c>
      <c r="AA710" s="295" t="e">
        <f>+Y710</f>
        <v>#N/A</v>
      </c>
    </row>
    <row r="711" spans="1:27" customFormat="1" ht="15" hidden="1" customHeight="1">
      <c r="A711" s="32">
        <v>1321</v>
      </c>
      <c r="B711" s="389"/>
      <c r="C711" s="247" t="str">
        <f>+VLOOKUP(A711,bd_lista!$A$3:$C$590,3,FALSE)</f>
        <v>Gobierno Autónomo Municipal de Anzaldo</v>
      </c>
      <c r="D711" s="386"/>
      <c r="E711" s="244" t="s">
        <v>1305</v>
      </c>
      <c r="F711" s="243">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3">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3">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3">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3">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3">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3">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3">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3">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3">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3">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3">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3">
        <f t="shared" ca="1" si="25"/>
        <v>0</v>
      </c>
      <c r="S711" s="249">
        <f ca="1">+R710+R711</f>
        <v>0</v>
      </c>
      <c r="T711" s="243">
        <f ca="1">+S711</f>
        <v>0</v>
      </c>
      <c r="U711" s="242">
        <f t="shared" si="26"/>
        <v>2</v>
      </c>
      <c r="V711" s="333" t="str">
        <f>+VLOOKUP(A711,bd_lista!$A$3:$E$590,5,FALSE)</f>
        <v>Gobiernos Autonomos Municipales</v>
      </c>
      <c r="W711" s="384"/>
      <c r="X711" s="242">
        <f>+VLOOKUP(A711,[3]Sheet1!$A$13:$D$744,4,FALSE)</f>
        <v>0</v>
      </c>
      <c r="Y711" s="242" t="e">
        <f>+VLOOKUP(X711,bd_lista!$A$3:$C$590,3,FALSE)</f>
        <v>#N/A</v>
      </c>
      <c r="Z711" s="292"/>
      <c r="AA711" s="293"/>
    </row>
    <row r="712" spans="1:27" customFormat="1" ht="27" hidden="1" customHeight="1">
      <c r="A712" s="32">
        <v>1322</v>
      </c>
      <c r="B712" s="388">
        <f>+A712</f>
        <v>1322</v>
      </c>
      <c r="C712" s="247" t="str">
        <f>+VLOOKUP(A712,bd_lista!$A$3:$C$590,3,FALSE)</f>
        <v>Gobierno Autónomo Municipal de Arbieto</v>
      </c>
      <c r="D712" s="385" t="str">
        <f>+C712</f>
        <v>Gobierno Autónomo Municipal de Arbieto</v>
      </c>
      <c r="E712" s="242" t="s">
        <v>1304</v>
      </c>
      <c r="F712" s="243">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3">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3">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3">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3">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3">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3">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3">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3">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3">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3">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3">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3">
        <f t="shared" ca="1" si="25"/>
        <v>0</v>
      </c>
      <c r="S712" s="249"/>
      <c r="T712" s="243">
        <f ca="1">+T713</f>
        <v>0</v>
      </c>
      <c r="U712" s="242">
        <f t="shared" si="26"/>
        <v>1</v>
      </c>
      <c r="V712" s="333" t="str">
        <f>+VLOOKUP(A712,bd_lista!$A$3:$E$590,5,FALSE)</f>
        <v>Gobiernos Autonomos Municipales</v>
      </c>
      <c r="W712" s="383" t="str">
        <f>+V712</f>
        <v>Gobiernos Autonomos Municipales</v>
      </c>
      <c r="X712" s="242">
        <f>+VLOOKUP(A712,[3]Sheet1!$A$13:$D$744,4,FALSE)</f>
        <v>0</v>
      </c>
      <c r="Y712" s="242" t="e">
        <f>+VLOOKUP(X712,bd_lista!$A$3:$C$590,3,FALSE)</f>
        <v>#N/A</v>
      </c>
      <c r="Z712" s="294">
        <f>+X712</f>
        <v>0</v>
      </c>
      <c r="AA712" s="295" t="e">
        <f>+Y712</f>
        <v>#N/A</v>
      </c>
    </row>
    <row r="713" spans="1:27" customFormat="1" ht="27" hidden="1" customHeight="1">
      <c r="A713" s="32">
        <v>1322</v>
      </c>
      <c r="B713" s="389"/>
      <c r="C713" s="247" t="str">
        <f>+VLOOKUP(A713,bd_lista!$A$3:$C$590,3,FALSE)</f>
        <v>Gobierno Autónomo Municipal de Arbieto</v>
      </c>
      <c r="D713" s="386"/>
      <c r="E713" s="244" t="s">
        <v>1305</v>
      </c>
      <c r="F713" s="243">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3">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3">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3">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3">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3">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3">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3">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3">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3">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3">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3">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3">
        <f t="shared" ca="1" si="25"/>
        <v>0</v>
      </c>
      <c r="S713" s="249">
        <f ca="1">+R712+R713</f>
        <v>0</v>
      </c>
      <c r="T713" s="243">
        <f ca="1">+S713</f>
        <v>0</v>
      </c>
      <c r="U713" s="242">
        <f t="shared" si="26"/>
        <v>2</v>
      </c>
      <c r="V713" s="333" t="str">
        <f>+VLOOKUP(A713,bd_lista!$A$3:$E$590,5,FALSE)</f>
        <v>Gobiernos Autonomos Municipales</v>
      </c>
      <c r="W713" s="384"/>
      <c r="X713" s="242">
        <f>+VLOOKUP(A713,[3]Sheet1!$A$13:$D$744,4,FALSE)</f>
        <v>0</v>
      </c>
      <c r="Y713" s="242" t="e">
        <f>+VLOOKUP(X713,bd_lista!$A$3:$C$590,3,FALSE)</f>
        <v>#N/A</v>
      </c>
      <c r="Z713" s="292"/>
      <c r="AA713" s="293"/>
    </row>
    <row r="714" spans="1:27" customFormat="1" ht="15" hidden="1" customHeight="1">
      <c r="A714" s="32">
        <v>1323</v>
      </c>
      <c r="B714" s="388">
        <f>+A714</f>
        <v>1323</v>
      </c>
      <c r="C714" s="247" t="str">
        <f>+VLOOKUP(A714,bd_lista!$A$3:$C$590,3,FALSE)</f>
        <v>Gobierno Autónomo Municipal de Sacabamba</v>
      </c>
      <c r="D714" s="385" t="str">
        <f>+C714</f>
        <v>Gobierno Autónomo Municipal de Sacabamba</v>
      </c>
      <c r="E714" s="242" t="s">
        <v>1304</v>
      </c>
      <c r="F714" s="243">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3">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3">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3">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3">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3">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3">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3">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3">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3">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3">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3">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3">
        <f t="shared" ca="1" si="25"/>
        <v>0</v>
      </c>
      <c r="S714" s="249"/>
      <c r="T714" s="243">
        <f ca="1">+T715</f>
        <v>0</v>
      </c>
      <c r="U714" s="242">
        <f t="shared" si="26"/>
        <v>1</v>
      </c>
      <c r="V714" s="333" t="str">
        <f>+VLOOKUP(A714,bd_lista!$A$3:$E$590,5,FALSE)</f>
        <v>Gobiernos Autonomos Municipales</v>
      </c>
      <c r="W714" s="383" t="str">
        <f>+V714</f>
        <v>Gobiernos Autonomos Municipales</v>
      </c>
      <c r="X714" s="242">
        <f>+VLOOKUP(A714,[3]Sheet1!$A$13:$D$744,4,FALSE)</f>
        <v>0</v>
      </c>
      <c r="Y714" s="242" t="e">
        <f>+VLOOKUP(X714,bd_lista!$A$3:$C$590,3,FALSE)</f>
        <v>#N/A</v>
      </c>
      <c r="Z714" s="294">
        <f>+X714</f>
        <v>0</v>
      </c>
      <c r="AA714" s="295" t="e">
        <f>+Y714</f>
        <v>#N/A</v>
      </c>
    </row>
    <row r="715" spans="1:27" customFormat="1" ht="15" hidden="1" customHeight="1">
      <c r="A715" s="32">
        <v>1323</v>
      </c>
      <c r="B715" s="389"/>
      <c r="C715" s="247" t="str">
        <f>+VLOOKUP(A715,bd_lista!$A$3:$C$590,3,FALSE)</f>
        <v>Gobierno Autónomo Municipal de Sacabamba</v>
      </c>
      <c r="D715" s="386"/>
      <c r="E715" s="244" t="s">
        <v>1305</v>
      </c>
      <c r="F715" s="243">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3">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3">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3">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3">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3">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3">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3">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3">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3">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3">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3">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3">
        <f t="shared" ca="1" si="25"/>
        <v>0</v>
      </c>
      <c r="S715" s="249">
        <f ca="1">+R714+R715</f>
        <v>0</v>
      </c>
      <c r="T715" s="243">
        <f ca="1">+S715</f>
        <v>0</v>
      </c>
      <c r="U715" s="242">
        <f t="shared" si="26"/>
        <v>2</v>
      </c>
      <c r="V715" s="333" t="str">
        <f>+VLOOKUP(A715,bd_lista!$A$3:$E$590,5,FALSE)</f>
        <v>Gobiernos Autonomos Municipales</v>
      </c>
      <c r="W715" s="384"/>
      <c r="X715" s="242">
        <f>+VLOOKUP(A715,[3]Sheet1!$A$13:$D$744,4,FALSE)</f>
        <v>0</v>
      </c>
      <c r="Y715" s="242" t="e">
        <f>+VLOOKUP(X715,bd_lista!$A$3:$C$590,3,FALSE)</f>
        <v>#N/A</v>
      </c>
      <c r="Z715" s="292"/>
      <c r="AA715" s="293"/>
    </row>
    <row r="716" spans="1:27" customFormat="1" ht="15" hidden="1" customHeight="1">
      <c r="A716" s="32">
        <v>1324</v>
      </c>
      <c r="B716" s="388">
        <f>+A716</f>
        <v>1324</v>
      </c>
      <c r="C716" s="247" t="str">
        <f>+VLOOKUP(A716,bd_lista!$A$3:$C$590,3,FALSE)</f>
        <v>Gobierno Autónomo Municipal de Cliza</v>
      </c>
      <c r="D716" s="385" t="str">
        <f>+C716</f>
        <v>Gobierno Autónomo Municipal de Cliza</v>
      </c>
      <c r="E716" s="242" t="s">
        <v>1304</v>
      </c>
      <c r="F716" s="243">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3">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3">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3">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3">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3">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3">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3">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3">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3">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3">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3">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3">
        <f t="shared" ca="1" si="25"/>
        <v>0</v>
      </c>
      <c r="S716" s="249"/>
      <c r="T716" s="243">
        <f ca="1">+T717</f>
        <v>0</v>
      </c>
      <c r="U716" s="242">
        <f t="shared" si="26"/>
        <v>1</v>
      </c>
      <c r="V716" s="333" t="str">
        <f>+VLOOKUP(A716,bd_lista!$A$3:$E$590,5,FALSE)</f>
        <v>Gobiernos Autonomos Municipales</v>
      </c>
      <c r="W716" s="383" t="str">
        <f>+V716</f>
        <v>Gobiernos Autonomos Municipales</v>
      </c>
      <c r="X716" s="242">
        <f>+VLOOKUP(A716,[3]Sheet1!$A$13:$D$744,4,FALSE)</f>
        <v>0</v>
      </c>
      <c r="Y716" s="242" t="e">
        <f>+VLOOKUP(X716,bd_lista!$A$3:$C$590,3,FALSE)</f>
        <v>#N/A</v>
      </c>
      <c r="Z716" s="294">
        <f>+X716</f>
        <v>0</v>
      </c>
      <c r="AA716" s="295" t="e">
        <f>+Y716</f>
        <v>#N/A</v>
      </c>
    </row>
    <row r="717" spans="1:27" customFormat="1" ht="15" hidden="1" customHeight="1">
      <c r="A717" s="32">
        <v>1324</v>
      </c>
      <c r="B717" s="389"/>
      <c r="C717" s="247" t="str">
        <f>+VLOOKUP(A717,bd_lista!$A$3:$C$590,3,FALSE)</f>
        <v>Gobierno Autónomo Municipal de Cliza</v>
      </c>
      <c r="D717" s="386"/>
      <c r="E717" s="244" t="s">
        <v>1305</v>
      </c>
      <c r="F717" s="243">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3">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3">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3">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3">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3">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3">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3">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3">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3">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3">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3">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3">
        <f t="shared" ca="1" si="25"/>
        <v>0</v>
      </c>
      <c r="S717" s="249">
        <f ca="1">+R716+R717</f>
        <v>0</v>
      </c>
      <c r="T717" s="243">
        <f ca="1">+S717</f>
        <v>0</v>
      </c>
      <c r="U717" s="242">
        <f t="shared" si="26"/>
        <v>2</v>
      </c>
      <c r="V717" s="333" t="str">
        <f>+VLOOKUP(A717,bd_lista!$A$3:$E$590,5,FALSE)</f>
        <v>Gobiernos Autonomos Municipales</v>
      </c>
      <c r="W717" s="384"/>
      <c r="X717" s="242">
        <f>+VLOOKUP(A717,[3]Sheet1!$A$13:$D$744,4,FALSE)</f>
        <v>0</v>
      </c>
      <c r="Y717" s="242" t="e">
        <f>+VLOOKUP(X717,bd_lista!$A$3:$C$590,3,FALSE)</f>
        <v>#N/A</v>
      </c>
      <c r="Z717" s="292"/>
      <c r="AA717" s="293"/>
    </row>
    <row r="718" spans="1:27" customFormat="1" ht="15" hidden="1" customHeight="1">
      <c r="A718" s="32">
        <v>1325</v>
      </c>
      <c r="B718" s="388">
        <f>+A718</f>
        <v>1325</v>
      </c>
      <c r="C718" s="247" t="str">
        <f>+VLOOKUP(A718,bd_lista!$A$3:$C$590,3,FALSE)</f>
        <v>Gobierno Autónomo Municipal de Toco</v>
      </c>
      <c r="D718" s="385" t="str">
        <f>+C718</f>
        <v>Gobierno Autónomo Municipal de Toco</v>
      </c>
      <c r="E718" s="242" t="s">
        <v>1304</v>
      </c>
      <c r="F718" s="243">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3">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3">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3">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3">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3">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3">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3">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3">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3">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3">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3">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3">
        <f t="shared" ca="1" si="25"/>
        <v>0</v>
      </c>
      <c r="S718" s="249"/>
      <c r="T718" s="243">
        <f ca="1">+T719</f>
        <v>0</v>
      </c>
      <c r="U718" s="242">
        <f t="shared" si="26"/>
        <v>1</v>
      </c>
      <c r="V718" s="333" t="str">
        <f>+VLOOKUP(A718,bd_lista!$A$3:$E$590,5,FALSE)</f>
        <v>Gobiernos Autonomos Municipales</v>
      </c>
      <c r="W718" s="383" t="str">
        <f>+V718</f>
        <v>Gobiernos Autonomos Municipales</v>
      </c>
      <c r="X718" s="242">
        <f>+VLOOKUP(A718,[3]Sheet1!$A$13:$D$744,4,FALSE)</f>
        <v>0</v>
      </c>
      <c r="Y718" s="242" t="e">
        <f>+VLOOKUP(X718,bd_lista!$A$3:$C$590,3,FALSE)</f>
        <v>#N/A</v>
      </c>
      <c r="Z718" s="294">
        <f>+X718</f>
        <v>0</v>
      </c>
      <c r="AA718" s="295" t="e">
        <f>+Y718</f>
        <v>#N/A</v>
      </c>
    </row>
    <row r="719" spans="1:27" customFormat="1" ht="15" hidden="1" customHeight="1">
      <c r="A719" s="32">
        <v>1325</v>
      </c>
      <c r="B719" s="389"/>
      <c r="C719" s="247" t="str">
        <f>+VLOOKUP(A719,bd_lista!$A$3:$C$590,3,FALSE)</f>
        <v>Gobierno Autónomo Municipal de Toco</v>
      </c>
      <c r="D719" s="386"/>
      <c r="E719" s="244" t="s">
        <v>1305</v>
      </c>
      <c r="F719" s="243">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3">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3">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3">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3">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3">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3">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3">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3">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3">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3">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3">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3">
        <f t="shared" ca="1" si="25"/>
        <v>0</v>
      </c>
      <c r="S719" s="249">
        <f ca="1">+R718+R719</f>
        <v>0</v>
      </c>
      <c r="T719" s="243">
        <f ca="1">+S719</f>
        <v>0</v>
      </c>
      <c r="U719" s="242">
        <f t="shared" si="26"/>
        <v>2</v>
      </c>
      <c r="V719" s="333" t="str">
        <f>+VLOOKUP(A719,bd_lista!$A$3:$E$590,5,FALSE)</f>
        <v>Gobiernos Autonomos Municipales</v>
      </c>
      <c r="W719" s="384"/>
      <c r="X719" s="242">
        <f>+VLOOKUP(A719,[3]Sheet1!$A$13:$D$744,4,FALSE)</f>
        <v>0</v>
      </c>
      <c r="Y719" s="242" t="e">
        <f>+VLOOKUP(X719,bd_lista!$A$3:$C$590,3,FALSE)</f>
        <v>#N/A</v>
      </c>
      <c r="Z719" s="292"/>
      <c r="AA719" s="293"/>
    </row>
    <row r="720" spans="1:27" customFormat="1" ht="15" hidden="1" customHeight="1">
      <c r="A720" s="32">
        <v>1326</v>
      </c>
      <c r="B720" s="388">
        <f>+A720</f>
        <v>1326</v>
      </c>
      <c r="C720" s="247" t="str">
        <f>+VLOOKUP(A720,bd_lista!$A$3:$C$590,3,FALSE)</f>
        <v>Gobierno Autónomo Municipal de Tolata</v>
      </c>
      <c r="D720" s="385" t="str">
        <f>+C720</f>
        <v>Gobierno Autónomo Municipal de Tolata</v>
      </c>
      <c r="E720" s="242" t="s">
        <v>1304</v>
      </c>
      <c r="F720" s="243">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3">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3">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3">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3">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3">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3">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3">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3">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3">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3">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3">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3">
        <f t="shared" ca="1" si="25"/>
        <v>0</v>
      </c>
      <c r="S720" s="249"/>
      <c r="T720" s="243">
        <f ca="1">+T721</f>
        <v>0</v>
      </c>
      <c r="U720" s="242">
        <f t="shared" si="26"/>
        <v>1</v>
      </c>
      <c r="V720" s="333" t="str">
        <f>+VLOOKUP(A720,bd_lista!$A$3:$E$590,5,FALSE)</f>
        <v>Gobiernos Autonomos Municipales</v>
      </c>
      <c r="W720" s="383" t="str">
        <f>+V720</f>
        <v>Gobiernos Autonomos Municipales</v>
      </c>
      <c r="X720" s="242">
        <f>+VLOOKUP(A720,[3]Sheet1!$A$13:$D$744,4,FALSE)</f>
        <v>0</v>
      </c>
      <c r="Y720" s="242" t="e">
        <f>+VLOOKUP(X720,bd_lista!$A$3:$C$590,3,FALSE)</f>
        <v>#N/A</v>
      </c>
      <c r="Z720" s="294">
        <f>+X720</f>
        <v>0</v>
      </c>
      <c r="AA720" s="295" t="e">
        <f>+Y720</f>
        <v>#N/A</v>
      </c>
    </row>
    <row r="721" spans="1:27" customFormat="1" ht="15" hidden="1" customHeight="1">
      <c r="A721" s="32">
        <v>1326</v>
      </c>
      <c r="B721" s="389"/>
      <c r="C721" s="247" t="str">
        <f>+VLOOKUP(A721,bd_lista!$A$3:$C$590,3,FALSE)</f>
        <v>Gobierno Autónomo Municipal de Tolata</v>
      </c>
      <c r="D721" s="386"/>
      <c r="E721" s="244" t="s">
        <v>1305</v>
      </c>
      <c r="F721" s="243">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3">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3">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3">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3">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3">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3">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3">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3">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3">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3">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3">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3">
        <f t="shared" ca="1" si="25"/>
        <v>0</v>
      </c>
      <c r="S721" s="249">
        <f ca="1">+R720+R721</f>
        <v>0</v>
      </c>
      <c r="T721" s="243">
        <f ca="1">+S721</f>
        <v>0</v>
      </c>
      <c r="U721" s="242">
        <f t="shared" si="26"/>
        <v>2</v>
      </c>
      <c r="V721" s="333" t="str">
        <f>+VLOOKUP(A721,bd_lista!$A$3:$E$590,5,FALSE)</f>
        <v>Gobiernos Autonomos Municipales</v>
      </c>
      <c r="W721" s="384"/>
      <c r="X721" s="242">
        <f>+VLOOKUP(A721,[3]Sheet1!$A$13:$D$744,4,FALSE)</f>
        <v>0</v>
      </c>
      <c r="Y721" s="242" t="e">
        <f>+VLOOKUP(X721,bd_lista!$A$3:$C$590,3,FALSE)</f>
        <v>#N/A</v>
      </c>
      <c r="Z721" s="292"/>
      <c r="AA721" s="293"/>
    </row>
    <row r="722" spans="1:27" customFormat="1" ht="15" hidden="1" customHeight="1">
      <c r="A722" s="32">
        <v>1327</v>
      </c>
      <c r="B722" s="388">
        <f>+A722</f>
        <v>1327</v>
      </c>
      <c r="C722" s="247" t="str">
        <f>+VLOOKUP(A722,bd_lista!$A$3:$C$590,3,FALSE)</f>
        <v>Gobierno Autónomo Municipal de Capinota</v>
      </c>
      <c r="D722" s="385" t="str">
        <f>+C722</f>
        <v>Gobierno Autónomo Municipal de Capinota</v>
      </c>
      <c r="E722" s="242" t="s">
        <v>1304</v>
      </c>
      <c r="F722" s="243">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3">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3">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3">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3">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3">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3">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3">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3">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3">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3">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3">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3">
        <f t="shared" ca="1" si="25"/>
        <v>0</v>
      </c>
      <c r="S722" s="249"/>
      <c r="T722" s="243">
        <f ca="1">+T723</f>
        <v>0</v>
      </c>
      <c r="U722" s="242">
        <f t="shared" si="26"/>
        <v>1</v>
      </c>
      <c r="V722" s="333" t="str">
        <f>+VLOOKUP(A722,bd_lista!$A$3:$E$590,5,FALSE)</f>
        <v>Gobiernos Autonomos Municipales</v>
      </c>
      <c r="W722" s="383" t="str">
        <f>+V722</f>
        <v>Gobiernos Autonomos Municipales</v>
      </c>
      <c r="X722" s="242">
        <f>+VLOOKUP(A722,[3]Sheet1!$A$13:$D$744,4,FALSE)</f>
        <v>0</v>
      </c>
      <c r="Y722" s="242" t="e">
        <f>+VLOOKUP(X722,bd_lista!$A$3:$C$590,3,FALSE)</f>
        <v>#N/A</v>
      </c>
      <c r="Z722" s="294">
        <f>+X722</f>
        <v>0</v>
      </c>
      <c r="AA722" s="295" t="e">
        <f>+Y722</f>
        <v>#N/A</v>
      </c>
    </row>
    <row r="723" spans="1:27" customFormat="1" ht="15" hidden="1" customHeight="1">
      <c r="A723" s="32">
        <v>1327</v>
      </c>
      <c r="B723" s="389"/>
      <c r="C723" s="247" t="str">
        <f>+VLOOKUP(A723,bd_lista!$A$3:$C$590,3,FALSE)</f>
        <v>Gobierno Autónomo Municipal de Capinota</v>
      </c>
      <c r="D723" s="386"/>
      <c r="E723" s="244" t="s">
        <v>1305</v>
      </c>
      <c r="F723" s="243">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3">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3">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3">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3">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3">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3">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3">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3">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3">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3">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3">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3">
        <f t="shared" ca="1" si="25"/>
        <v>0</v>
      </c>
      <c r="S723" s="249">
        <f ca="1">+R722+R723</f>
        <v>0</v>
      </c>
      <c r="T723" s="243">
        <f ca="1">+S723</f>
        <v>0</v>
      </c>
      <c r="U723" s="242">
        <f t="shared" si="26"/>
        <v>2</v>
      </c>
      <c r="V723" s="333" t="str">
        <f>+VLOOKUP(A723,bd_lista!$A$3:$E$590,5,FALSE)</f>
        <v>Gobiernos Autonomos Municipales</v>
      </c>
      <c r="W723" s="384"/>
      <c r="X723" s="242">
        <f>+VLOOKUP(A723,[3]Sheet1!$A$13:$D$744,4,FALSE)</f>
        <v>0</v>
      </c>
      <c r="Y723" s="242" t="e">
        <f>+VLOOKUP(X723,bd_lista!$A$3:$C$590,3,FALSE)</f>
        <v>#N/A</v>
      </c>
      <c r="Z723" s="292"/>
      <c r="AA723" s="293"/>
    </row>
    <row r="724" spans="1:27" customFormat="1" ht="15" hidden="1" customHeight="1">
      <c r="A724" s="32">
        <v>1328</v>
      </c>
      <c r="B724" s="388">
        <f>+A724</f>
        <v>1328</v>
      </c>
      <c r="C724" s="247" t="str">
        <f>+VLOOKUP(A724,bd_lista!$A$3:$C$590,3,FALSE)</f>
        <v>Gobierno Autónomo Municipal de Santivañez</v>
      </c>
      <c r="D724" s="385" t="str">
        <f>+C724</f>
        <v>Gobierno Autónomo Municipal de Santivañez</v>
      </c>
      <c r="E724" s="242" t="s">
        <v>1304</v>
      </c>
      <c r="F724" s="243">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3">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3">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3">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3">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3">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3">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3">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3">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3">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3">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3">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3">
        <f t="shared" ca="1" si="25"/>
        <v>0</v>
      </c>
      <c r="S724" s="249"/>
      <c r="T724" s="243">
        <f ca="1">+T725</f>
        <v>0</v>
      </c>
      <c r="U724" s="242">
        <f t="shared" si="26"/>
        <v>1</v>
      </c>
      <c r="V724" s="333" t="str">
        <f>+VLOOKUP(A724,bd_lista!$A$3:$E$590,5,FALSE)</f>
        <v>Gobiernos Autonomos Municipales</v>
      </c>
      <c r="W724" s="383" t="str">
        <f>+V724</f>
        <v>Gobiernos Autonomos Municipales</v>
      </c>
      <c r="X724" s="242">
        <f>+VLOOKUP(A724,[3]Sheet1!$A$13:$D$744,4,FALSE)</f>
        <v>0</v>
      </c>
      <c r="Y724" s="242" t="e">
        <f>+VLOOKUP(X724,bd_lista!$A$3:$C$590,3,FALSE)</f>
        <v>#N/A</v>
      </c>
      <c r="Z724" s="294">
        <f>+X724</f>
        <v>0</v>
      </c>
      <c r="AA724" s="295" t="e">
        <f>+Y724</f>
        <v>#N/A</v>
      </c>
    </row>
    <row r="725" spans="1:27" customFormat="1" ht="15" hidden="1" customHeight="1">
      <c r="A725" s="32">
        <v>1328</v>
      </c>
      <c r="B725" s="389"/>
      <c r="C725" s="247" t="str">
        <f>+VLOOKUP(A725,bd_lista!$A$3:$C$590,3,FALSE)</f>
        <v>Gobierno Autónomo Municipal de Santivañez</v>
      </c>
      <c r="D725" s="386"/>
      <c r="E725" s="244" t="s">
        <v>1305</v>
      </c>
      <c r="F725" s="243">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3">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3">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3">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3">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3">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3">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3">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3">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3">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3">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3">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3">
        <f t="shared" ca="1" si="25"/>
        <v>0</v>
      </c>
      <c r="S725" s="249">
        <f ca="1">+R724+R725</f>
        <v>0</v>
      </c>
      <c r="T725" s="243">
        <f ca="1">+S725</f>
        <v>0</v>
      </c>
      <c r="U725" s="242">
        <f t="shared" si="26"/>
        <v>2</v>
      </c>
      <c r="V725" s="333" t="str">
        <f>+VLOOKUP(A725,bd_lista!$A$3:$E$590,5,FALSE)</f>
        <v>Gobiernos Autonomos Municipales</v>
      </c>
      <c r="W725" s="384"/>
      <c r="X725" s="242">
        <f>+VLOOKUP(A725,[3]Sheet1!$A$13:$D$744,4,FALSE)</f>
        <v>0</v>
      </c>
      <c r="Y725" s="242" t="e">
        <f>+VLOOKUP(X725,bd_lista!$A$3:$C$590,3,FALSE)</f>
        <v>#N/A</v>
      </c>
      <c r="Z725" s="292"/>
      <c r="AA725" s="293"/>
    </row>
    <row r="726" spans="1:27" customFormat="1" ht="15" hidden="1" customHeight="1">
      <c r="A726" s="32">
        <v>1329</v>
      </c>
      <c r="B726" s="388">
        <f>+A726</f>
        <v>1329</v>
      </c>
      <c r="C726" s="247" t="str">
        <f>+VLOOKUP(A726,bd_lista!$A$3:$C$590,3,FALSE)</f>
        <v>Gobierno Autónomo Municipal de Sicaya</v>
      </c>
      <c r="D726" s="385" t="str">
        <f>+C726</f>
        <v>Gobierno Autónomo Municipal de Sicaya</v>
      </c>
      <c r="E726" s="242" t="s">
        <v>1304</v>
      </c>
      <c r="F726" s="243">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3">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3">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3">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3">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3">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3">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3">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3">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3">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3">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3">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3">
        <f t="shared" ca="1" si="25"/>
        <v>0</v>
      </c>
      <c r="S726" s="249"/>
      <c r="T726" s="243">
        <f ca="1">+T727</f>
        <v>0</v>
      </c>
      <c r="U726" s="242">
        <f t="shared" si="26"/>
        <v>1</v>
      </c>
      <c r="V726" s="333" t="str">
        <f>+VLOOKUP(A726,bd_lista!$A$3:$E$590,5,FALSE)</f>
        <v>Gobiernos Autonomos Municipales</v>
      </c>
      <c r="W726" s="383" t="str">
        <f>+V726</f>
        <v>Gobiernos Autonomos Municipales</v>
      </c>
      <c r="X726" s="242">
        <f>+VLOOKUP(A726,[3]Sheet1!$A$13:$D$744,4,FALSE)</f>
        <v>0</v>
      </c>
      <c r="Y726" s="242" t="e">
        <f>+VLOOKUP(X726,bd_lista!$A$3:$C$590,3,FALSE)</f>
        <v>#N/A</v>
      </c>
      <c r="Z726" s="294">
        <f>+X726</f>
        <v>0</v>
      </c>
      <c r="AA726" s="295" t="e">
        <f>+Y726</f>
        <v>#N/A</v>
      </c>
    </row>
    <row r="727" spans="1:27" customFormat="1" ht="15" hidden="1" customHeight="1">
      <c r="A727" s="32">
        <v>1329</v>
      </c>
      <c r="B727" s="389"/>
      <c r="C727" s="247" t="str">
        <f>+VLOOKUP(A727,bd_lista!$A$3:$C$590,3,FALSE)</f>
        <v>Gobierno Autónomo Municipal de Sicaya</v>
      </c>
      <c r="D727" s="386"/>
      <c r="E727" s="244" t="s">
        <v>1305</v>
      </c>
      <c r="F727" s="243">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3">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3">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3">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3">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3">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3">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3">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3">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3">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3">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3">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3">
        <f t="shared" ca="1" si="25"/>
        <v>0</v>
      </c>
      <c r="S727" s="249">
        <f ca="1">+R726+R727</f>
        <v>0</v>
      </c>
      <c r="T727" s="243">
        <f ca="1">+S727</f>
        <v>0</v>
      </c>
      <c r="U727" s="242">
        <f t="shared" si="26"/>
        <v>2</v>
      </c>
      <c r="V727" s="333" t="str">
        <f>+VLOOKUP(A727,bd_lista!$A$3:$E$590,5,FALSE)</f>
        <v>Gobiernos Autonomos Municipales</v>
      </c>
      <c r="W727" s="384"/>
      <c r="X727" s="242">
        <f>+VLOOKUP(A727,[3]Sheet1!$A$13:$D$744,4,FALSE)</f>
        <v>0</v>
      </c>
      <c r="Y727" s="242" t="e">
        <f>+VLOOKUP(X727,bd_lista!$A$3:$C$590,3,FALSE)</f>
        <v>#N/A</v>
      </c>
      <c r="Z727" s="292"/>
      <c r="AA727" s="293"/>
    </row>
    <row r="728" spans="1:27" customFormat="1" ht="15" hidden="1" customHeight="1">
      <c r="A728" s="32">
        <v>1330</v>
      </c>
      <c r="B728" s="388">
        <f>+A728</f>
        <v>1330</v>
      </c>
      <c r="C728" s="247" t="str">
        <f>+VLOOKUP(A728,bd_lista!$A$3:$C$590,3,FALSE)</f>
        <v>Gobierno Autónomo Municipal de Tapacari</v>
      </c>
      <c r="D728" s="385" t="str">
        <f>+C728</f>
        <v>Gobierno Autónomo Municipal de Tapacari</v>
      </c>
      <c r="E728" s="242" t="s">
        <v>1304</v>
      </c>
      <c r="F728" s="243">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3">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3">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3">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3">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3">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3">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3">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3">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3">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3">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3">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3">
        <f t="shared" ca="1" si="25"/>
        <v>0</v>
      </c>
      <c r="S728" s="249"/>
      <c r="T728" s="243">
        <f ca="1">+T729</f>
        <v>0</v>
      </c>
      <c r="U728" s="242">
        <f t="shared" si="26"/>
        <v>1</v>
      </c>
      <c r="V728" s="333" t="str">
        <f>+VLOOKUP(A728,bd_lista!$A$3:$E$590,5,FALSE)</f>
        <v>Gobiernos Autonomos Municipales</v>
      </c>
      <c r="W728" s="383" t="str">
        <f>+V728</f>
        <v>Gobiernos Autonomos Municipales</v>
      </c>
      <c r="X728" s="242">
        <f>+VLOOKUP(A728,[3]Sheet1!$A$13:$D$744,4,FALSE)</f>
        <v>0</v>
      </c>
      <c r="Y728" s="242" t="e">
        <f>+VLOOKUP(X728,bd_lista!$A$3:$C$590,3,FALSE)</f>
        <v>#N/A</v>
      </c>
      <c r="Z728" s="294">
        <f>+X728</f>
        <v>0</v>
      </c>
      <c r="AA728" s="295" t="e">
        <f>+Y728</f>
        <v>#N/A</v>
      </c>
    </row>
    <row r="729" spans="1:27" customFormat="1" ht="15" hidden="1" customHeight="1">
      <c r="A729" s="32">
        <v>1330</v>
      </c>
      <c r="B729" s="389"/>
      <c r="C729" s="247" t="str">
        <f>+VLOOKUP(A729,bd_lista!$A$3:$C$590,3,FALSE)</f>
        <v>Gobierno Autónomo Municipal de Tapacari</v>
      </c>
      <c r="D729" s="386"/>
      <c r="E729" s="244" t="s">
        <v>1305</v>
      </c>
      <c r="F729" s="243">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3">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3">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3">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3">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3">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3">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3">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3">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3">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3">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3">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3">
        <f t="shared" ca="1" si="25"/>
        <v>0</v>
      </c>
      <c r="S729" s="249">
        <f ca="1">+R728+R729</f>
        <v>0</v>
      </c>
      <c r="T729" s="243">
        <f ca="1">+S729</f>
        <v>0</v>
      </c>
      <c r="U729" s="242">
        <f t="shared" si="26"/>
        <v>2</v>
      </c>
      <c r="V729" s="333" t="str">
        <f>+VLOOKUP(A729,bd_lista!$A$3:$E$590,5,FALSE)</f>
        <v>Gobiernos Autonomos Municipales</v>
      </c>
      <c r="W729" s="384"/>
      <c r="X729" s="242">
        <f>+VLOOKUP(A729,[3]Sheet1!$A$13:$D$744,4,FALSE)</f>
        <v>0</v>
      </c>
      <c r="Y729" s="242" t="e">
        <f>+VLOOKUP(X729,bd_lista!$A$3:$C$590,3,FALSE)</f>
        <v>#N/A</v>
      </c>
      <c r="Z729" s="292"/>
      <c r="AA729" s="293"/>
    </row>
    <row r="730" spans="1:27" customFormat="1" ht="15" hidden="1" customHeight="1">
      <c r="A730" s="32">
        <v>1331</v>
      </c>
      <c r="B730" s="388">
        <f>+A730</f>
        <v>1331</v>
      </c>
      <c r="C730" s="247" t="str">
        <f>+VLOOKUP(A730,bd_lista!$A$3:$C$590,3,FALSE)</f>
        <v>Gobierno Autónomo Municipal de Totora</v>
      </c>
      <c r="D730" s="385" t="str">
        <f>+C730</f>
        <v>Gobierno Autónomo Municipal de Totora</v>
      </c>
      <c r="E730" s="242" t="s">
        <v>1304</v>
      </c>
      <c r="F730" s="243">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3">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3">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3">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3">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3">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3">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3">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3">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3">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3">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3">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3">
        <f t="shared" ca="1" si="25"/>
        <v>0</v>
      </c>
      <c r="S730" s="249"/>
      <c r="T730" s="243">
        <f ca="1">+T731</f>
        <v>0</v>
      </c>
      <c r="U730" s="242">
        <f t="shared" si="26"/>
        <v>1</v>
      </c>
      <c r="V730" s="333" t="str">
        <f>+VLOOKUP(A730,bd_lista!$A$3:$E$590,5,FALSE)</f>
        <v>Gobiernos Autonomos Municipales</v>
      </c>
      <c r="W730" s="383" t="str">
        <f>+V730</f>
        <v>Gobiernos Autonomos Municipales</v>
      </c>
      <c r="X730" s="242">
        <f>+VLOOKUP(A730,[3]Sheet1!$A$13:$D$744,4,FALSE)</f>
        <v>0</v>
      </c>
      <c r="Y730" s="242" t="e">
        <f>+VLOOKUP(X730,bd_lista!$A$3:$C$590,3,FALSE)</f>
        <v>#N/A</v>
      </c>
      <c r="Z730" s="294">
        <f>+X730</f>
        <v>0</v>
      </c>
      <c r="AA730" s="295" t="e">
        <f>+Y730</f>
        <v>#N/A</v>
      </c>
    </row>
    <row r="731" spans="1:27" customFormat="1" ht="15" hidden="1" customHeight="1">
      <c r="A731" s="32">
        <v>1331</v>
      </c>
      <c r="B731" s="389"/>
      <c r="C731" s="247" t="str">
        <f>+VLOOKUP(A731,bd_lista!$A$3:$C$590,3,FALSE)</f>
        <v>Gobierno Autónomo Municipal de Totora</v>
      </c>
      <c r="D731" s="386"/>
      <c r="E731" s="244" t="s">
        <v>1305</v>
      </c>
      <c r="F731" s="243">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3">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3">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3">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3">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3">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3">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3">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3">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3">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3">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3">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3">
        <f t="shared" ca="1" si="25"/>
        <v>0</v>
      </c>
      <c r="S731" s="249">
        <f ca="1">+R730+R731</f>
        <v>0</v>
      </c>
      <c r="T731" s="243">
        <f ca="1">+S731</f>
        <v>0</v>
      </c>
      <c r="U731" s="242">
        <f t="shared" si="26"/>
        <v>2</v>
      </c>
      <c r="V731" s="333" t="str">
        <f>+VLOOKUP(A731,bd_lista!$A$3:$E$590,5,FALSE)</f>
        <v>Gobiernos Autonomos Municipales</v>
      </c>
      <c r="W731" s="384"/>
      <c r="X731" s="242">
        <f>+VLOOKUP(A731,[3]Sheet1!$A$13:$D$744,4,FALSE)</f>
        <v>0</v>
      </c>
      <c r="Y731" s="242" t="e">
        <f>+VLOOKUP(X731,bd_lista!$A$3:$C$590,3,FALSE)</f>
        <v>#N/A</v>
      </c>
      <c r="Z731" s="292"/>
      <c r="AA731" s="293"/>
    </row>
    <row r="732" spans="1:27" customFormat="1" ht="15" hidden="1" customHeight="1">
      <c r="A732" s="32">
        <v>1332</v>
      </c>
      <c r="B732" s="388">
        <f>+A732</f>
        <v>1332</v>
      </c>
      <c r="C732" s="247" t="str">
        <f>+VLOOKUP(A732,bd_lista!$A$3:$C$590,3,FALSE)</f>
        <v>Gobierno Autónomo Municipal de Pojo</v>
      </c>
      <c r="D732" s="385" t="str">
        <f>+C732</f>
        <v>Gobierno Autónomo Municipal de Pojo</v>
      </c>
      <c r="E732" s="242" t="s">
        <v>1304</v>
      </c>
      <c r="F732" s="243">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3">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3">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3">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3">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3">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3">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3">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3">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3">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3">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3">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3">
        <f t="shared" ca="1" si="25"/>
        <v>0</v>
      </c>
      <c r="S732" s="249"/>
      <c r="T732" s="243">
        <f ca="1">+T733</f>
        <v>0</v>
      </c>
      <c r="U732" s="242">
        <f t="shared" si="26"/>
        <v>1</v>
      </c>
      <c r="V732" s="333" t="str">
        <f>+VLOOKUP(A732,bd_lista!$A$3:$E$590,5,FALSE)</f>
        <v>Gobiernos Autonomos Municipales</v>
      </c>
      <c r="W732" s="383" t="str">
        <f>+V732</f>
        <v>Gobiernos Autonomos Municipales</v>
      </c>
      <c r="X732" s="242">
        <f>+VLOOKUP(A732,[3]Sheet1!$A$13:$D$744,4,FALSE)</f>
        <v>0</v>
      </c>
      <c r="Y732" s="242" t="e">
        <f>+VLOOKUP(X732,bd_lista!$A$3:$C$590,3,FALSE)</f>
        <v>#N/A</v>
      </c>
      <c r="Z732" s="294">
        <f>+X732</f>
        <v>0</v>
      </c>
      <c r="AA732" s="295" t="e">
        <f>+Y732</f>
        <v>#N/A</v>
      </c>
    </row>
    <row r="733" spans="1:27" customFormat="1" ht="15" hidden="1" customHeight="1">
      <c r="A733" s="32">
        <v>1332</v>
      </c>
      <c r="B733" s="389"/>
      <c r="C733" s="247" t="str">
        <f>+VLOOKUP(A733,bd_lista!$A$3:$C$590,3,FALSE)</f>
        <v>Gobierno Autónomo Municipal de Pojo</v>
      </c>
      <c r="D733" s="386"/>
      <c r="E733" s="244" t="s">
        <v>1305</v>
      </c>
      <c r="F733" s="243">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3">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3">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3">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3">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3">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3">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3">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3">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3">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3">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3">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3">
        <f t="shared" ca="1" si="25"/>
        <v>0</v>
      </c>
      <c r="S733" s="249">
        <f ca="1">+R732+R733</f>
        <v>0</v>
      </c>
      <c r="T733" s="243">
        <f ca="1">+S733</f>
        <v>0</v>
      </c>
      <c r="U733" s="242">
        <f t="shared" si="26"/>
        <v>2</v>
      </c>
      <c r="V733" s="333" t="str">
        <f>+VLOOKUP(A733,bd_lista!$A$3:$E$590,5,FALSE)</f>
        <v>Gobiernos Autonomos Municipales</v>
      </c>
      <c r="W733" s="384"/>
      <c r="X733" s="242">
        <f>+VLOOKUP(A733,[3]Sheet1!$A$13:$D$744,4,FALSE)</f>
        <v>0</v>
      </c>
      <c r="Y733" s="242" t="e">
        <f>+VLOOKUP(X733,bd_lista!$A$3:$C$590,3,FALSE)</f>
        <v>#N/A</v>
      </c>
      <c r="Z733" s="292"/>
      <c r="AA733" s="293"/>
    </row>
    <row r="734" spans="1:27" customFormat="1" ht="15" hidden="1" customHeight="1">
      <c r="A734" s="32">
        <v>1333</v>
      </c>
      <c r="B734" s="388">
        <f>+A734</f>
        <v>1333</v>
      </c>
      <c r="C734" s="247" t="str">
        <f>+VLOOKUP(A734,bd_lista!$A$3:$C$590,3,FALSE)</f>
        <v>Gobierno Autónomo Municipal de Pocona</v>
      </c>
      <c r="D734" s="385" t="str">
        <f>+C734</f>
        <v>Gobierno Autónomo Municipal de Pocona</v>
      </c>
      <c r="E734" s="242" t="s">
        <v>1304</v>
      </c>
      <c r="F734" s="243">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3">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3">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3">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3">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3">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3">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3">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3">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3">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3">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3">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3">
        <f t="shared" ca="1" si="25"/>
        <v>0</v>
      </c>
      <c r="S734" s="249"/>
      <c r="T734" s="243">
        <f ca="1">+T735</f>
        <v>0</v>
      </c>
      <c r="U734" s="242">
        <f t="shared" si="26"/>
        <v>1</v>
      </c>
      <c r="V734" s="333" t="str">
        <f>+VLOOKUP(A734,bd_lista!$A$3:$E$590,5,FALSE)</f>
        <v>Gobiernos Autonomos Municipales</v>
      </c>
      <c r="W734" s="383" t="str">
        <f>+V734</f>
        <v>Gobiernos Autonomos Municipales</v>
      </c>
      <c r="X734" s="242">
        <f>+VLOOKUP(A734,[3]Sheet1!$A$13:$D$744,4,FALSE)</f>
        <v>0</v>
      </c>
      <c r="Y734" s="242" t="e">
        <f>+VLOOKUP(X734,bd_lista!$A$3:$C$590,3,FALSE)</f>
        <v>#N/A</v>
      </c>
      <c r="Z734" s="294">
        <f>+X734</f>
        <v>0</v>
      </c>
      <c r="AA734" s="295" t="e">
        <f>+Y734</f>
        <v>#N/A</v>
      </c>
    </row>
    <row r="735" spans="1:27" customFormat="1" ht="15" hidden="1" customHeight="1">
      <c r="A735" s="32">
        <v>1333</v>
      </c>
      <c r="B735" s="389"/>
      <c r="C735" s="247" t="str">
        <f>+VLOOKUP(A735,bd_lista!$A$3:$C$590,3,FALSE)</f>
        <v>Gobierno Autónomo Municipal de Pocona</v>
      </c>
      <c r="D735" s="386"/>
      <c r="E735" s="244" t="s">
        <v>1305</v>
      </c>
      <c r="F735" s="243">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3">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3">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3">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3">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3">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3">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3">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3">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3">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3">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3">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3">
        <f t="shared" ca="1" si="25"/>
        <v>0</v>
      </c>
      <c r="S735" s="249">
        <f ca="1">+R734+R735</f>
        <v>0</v>
      </c>
      <c r="T735" s="243">
        <f ca="1">+S735</f>
        <v>0</v>
      </c>
      <c r="U735" s="242">
        <f t="shared" si="26"/>
        <v>2</v>
      </c>
      <c r="V735" s="333" t="str">
        <f>+VLOOKUP(A735,bd_lista!$A$3:$E$590,5,FALSE)</f>
        <v>Gobiernos Autonomos Municipales</v>
      </c>
      <c r="W735" s="384"/>
      <c r="X735" s="242">
        <f>+VLOOKUP(A735,[3]Sheet1!$A$13:$D$744,4,FALSE)</f>
        <v>0</v>
      </c>
      <c r="Y735" s="242" t="e">
        <f>+VLOOKUP(X735,bd_lista!$A$3:$C$590,3,FALSE)</f>
        <v>#N/A</v>
      </c>
      <c r="Z735" s="292"/>
      <c r="AA735" s="293"/>
    </row>
    <row r="736" spans="1:27" customFormat="1" ht="15" hidden="1" customHeight="1">
      <c r="A736" s="32">
        <v>1334</v>
      </c>
      <c r="B736" s="388">
        <f>+A736</f>
        <v>1334</v>
      </c>
      <c r="C736" s="247" t="str">
        <f>+VLOOKUP(A736,bd_lista!$A$3:$C$590,3,FALSE)</f>
        <v>Gobierno Autónomo Municipal de Chimoré</v>
      </c>
      <c r="D736" s="385" t="str">
        <f>+C736</f>
        <v>Gobierno Autónomo Municipal de Chimoré</v>
      </c>
      <c r="E736" s="242" t="s">
        <v>1304</v>
      </c>
      <c r="F736" s="243">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3">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3">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3">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3">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3">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3">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3">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3">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3">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3">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3">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3">
        <f t="shared" ca="1" si="25"/>
        <v>0</v>
      </c>
      <c r="S736" s="249"/>
      <c r="T736" s="243">
        <f ca="1">+T737</f>
        <v>0</v>
      </c>
      <c r="U736" s="242">
        <f t="shared" si="26"/>
        <v>1</v>
      </c>
      <c r="V736" s="333" t="str">
        <f>+VLOOKUP(A736,bd_lista!$A$3:$E$590,5,FALSE)</f>
        <v>Gobiernos Autonomos Municipales</v>
      </c>
      <c r="W736" s="383" t="str">
        <f>+V736</f>
        <v>Gobiernos Autonomos Municipales</v>
      </c>
      <c r="X736" s="242">
        <f>+VLOOKUP(A736,[3]Sheet1!$A$13:$D$744,4,FALSE)</f>
        <v>0</v>
      </c>
      <c r="Y736" s="242" t="e">
        <f>+VLOOKUP(X736,bd_lista!$A$3:$C$590,3,FALSE)</f>
        <v>#N/A</v>
      </c>
      <c r="Z736" s="294">
        <f>+X736</f>
        <v>0</v>
      </c>
      <c r="AA736" s="295" t="e">
        <f>+Y736</f>
        <v>#N/A</v>
      </c>
    </row>
    <row r="737" spans="1:27" customFormat="1" ht="15" hidden="1" customHeight="1">
      <c r="A737" s="32">
        <v>1334</v>
      </c>
      <c r="B737" s="389"/>
      <c r="C737" s="247" t="str">
        <f>+VLOOKUP(A737,bd_lista!$A$3:$C$590,3,FALSE)</f>
        <v>Gobierno Autónomo Municipal de Chimoré</v>
      </c>
      <c r="D737" s="386"/>
      <c r="E737" s="244" t="s">
        <v>1305</v>
      </c>
      <c r="F737" s="243">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3">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3">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3">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3">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3">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3">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3">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3">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3">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3">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3">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3">
        <f t="shared" ca="1" si="25"/>
        <v>0</v>
      </c>
      <c r="S737" s="249">
        <f ca="1">+R736+R737</f>
        <v>0</v>
      </c>
      <c r="T737" s="243">
        <f ca="1">+S737</f>
        <v>0</v>
      </c>
      <c r="U737" s="242">
        <f t="shared" si="26"/>
        <v>2</v>
      </c>
      <c r="V737" s="333" t="str">
        <f>+VLOOKUP(A737,bd_lista!$A$3:$E$590,5,FALSE)</f>
        <v>Gobiernos Autonomos Municipales</v>
      </c>
      <c r="W737" s="384"/>
      <c r="X737" s="242">
        <f>+VLOOKUP(A737,[3]Sheet1!$A$13:$D$744,4,FALSE)</f>
        <v>0</v>
      </c>
      <c r="Y737" s="242" t="e">
        <f>+VLOOKUP(X737,bd_lista!$A$3:$C$590,3,FALSE)</f>
        <v>#N/A</v>
      </c>
      <c r="Z737" s="292"/>
      <c r="AA737" s="293"/>
    </row>
    <row r="738" spans="1:27" customFormat="1" ht="15" hidden="1" customHeight="1">
      <c r="A738" s="32">
        <v>1335</v>
      </c>
      <c r="B738" s="388">
        <f>+A738</f>
        <v>1335</v>
      </c>
      <c r="C738" s="247" t="str">
        <f>+VLOOKUP(A738,bd_lista!$A$3:$C$590,3,FALSE)</f>
        <v>Gobierno Autónomo Municipal de Puerto Villarroel</v>
      </c>
      <c r="D738" s="385" t="str">
        <f>+C738</f>
        <v>Gobierno Autónomo Municipal de Puerto Villarroel</v>
      </c>
      <c r="E738" s="242" t="s">
        <v>1304</v>
      </c>
      <c r="F738" s="243">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3">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3">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3">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3">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3">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3">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3">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3">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3">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3">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3">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3">
        <f t="shared" ca="1" si="25"/>
        <v>0</v>
      </c>
      <c r="S738" s="249"/>
      <c r="T738" s="243">
        <f ca="1">+T739</f>
        <v>0</v>
      </c>
      <c r="U738" s="242">
        <f t="shared" si="26"/>
        <v>1</v>
      </c>
      <c r="V738" s="333" t="str">
        <f>+VLOOKUP(A738,bd_lista!$A$3:$E$590,5,FALSE)</f>
        <v>Gobiernos Autonomos Municipales</v>
      </c>
      <c r="W738" s="383" t="str">
        <f>+V738</f>
        <v>Gobiernos Autonomos Municipales</v>
      </c>
      <c r="X738" s="242">
        <f>+VLOOKUP(A738,[3]Sheet1!$A$13:$D$744,4,FALSE)</f>
        <v>0</v>
      </c>
      <c r="Y738" s="242" t="e">
        <f>+VLOOKUP(X738,bd_lista!$A$3:$C$590,3,FALSE)</f>
        <v>#N/A</v>
      </c>
      <c r="Z738" s="294">
        <f>+X738</f>
        <v>0</v>
      </c>
      <c r="AA738" s="295" t="e">
        <f>+Y738</f>
        <v>#N/A</v>
      </c>
    </row>
    <row r="739" spans="1:27" customFormat="1" ht="15" hidden="1" customHeight="1">
      <c r="A739" s="32">
        <v>1335</v>
      </c>
      <c r="B739" s="389"/>
      <c r="C739" s="247" t="str">
        <f>+VLOOKUP(A739,bd_lista!$A$3:$C$590,3,FALSE)</f>
        <v>Gobierno Autónomo Municipal de Puerto Villarroel</v>
      </c>
      <c r="D739" s="386"/>
      <c r="E739" s="244" t="s">
        <v>1305</v>
      </c>
      <c r="F739" s="243">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3">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3">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3">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3">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3">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3">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3">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3">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3">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3">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3">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3">
        <f t="shared" ca="1" si="25"/>
        <v>0</v>
      </c>
      <c r="S739" s="249">
        <f ca="1">+R738+R739</f>
        <v>0</v>
      </c>
      <c r="T739" s="243">
        <f ca="1">+S739</f>
        <v>0</v>
      </c>
      <c r="U739" s="242">
        <f t="shared" si="26"/>
        <v>2</v>
      </c>
      <c r="V739" s="333" t="str">
        <f>+VLOOKUP(A739,bd_lista!$A$3:$E$590,5,FALSE)</f>
        <v>Gobiernos Autonomos Municipales</v>
      </c>
      <c r="W739" s="384"/>
      <c r="X739" s="242">
        <f>+VLOOKUP(A739,[3]Sheet1!$A$13:$D$744,4,FALSE)</f>
        <v>0</v>
      </c>
      <c r="Y739" s="242" t="e">
        <f>+VLOOKUP(X739,bd_lista!$A$3:$C$590,3,FALSE)</f>
        <v>#N/A</v>
      </c>
      <c r="Z739" s="292"/>
      <c r="AA739" s="293"/>
    </row>
    <row r="740" spans="1:27" customFormat="1" ht="15" hidden="1" customHeight="1">
      <c r="A740" s="32">
        <v>1336</v>
      </c>
      <c r="B740" s="388">
        <f>+A740</f>
        <v>1336</v>
      </c>
      <c r="C740" s="247" t="str">
        <f>+VLOOKUP(A740,bd_lista!$A$3:$C$590,3,FALSE)</f>
        <v>Gobierno Autónomo Municipal de Arani</v>
      </c>
      <c r="D740" s="385" t="str">
        <f>+C740</f>
        <v>Gobierno Autónomo Municipal de Arani</v>
      </c>
      <c r="E740" s="242" t="s">
        <v>1304</v>
      </c>
      <c r="F740" s="243">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3">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3">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3">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3">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3">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3">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3">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3">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3">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3">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3">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3">
        <f t="shared" ca="1" si="25"/>
        <v>0</v>
      </c>
      <c r="S740" s="249"/>
      <c r="T740" s="243">
        <f ca="1">+T741</f>
        <v>0</v>
      </c>
      <c r="U740" s="242">
        <f t="shared" si="26"/>
        <v>1</v>
      </c>
      <c r="V740" s="333" t="str">
        <f>+VLOOKUP(A740,bd_lista!$A$3:$E$590,5,FALSE)</f>
        <v>Gobiernos Autonomos Municipales</v>
      </c>
      <c r="W740" s="383" t="str">
        <f>+V740</f>
        <v>Gobiernos Autonomos Municipales</v>
      </c>
      <c r="X740" s="242">
        <f>+VLOOKUP(A740,[3]Sheet1!$A$13:$D$744,4,FALSE)</f>
        <v>0</v>
      </c>
      <c r="Y740" s="242" t="e">
        <f>+VLOOKUP(X740,bd_lista!$A$3:$C$590,3,FALSE)</f>
        <v>#N/A</v>
      </c>
      <c r="Z740" s="294">
        <f>+X740</f>
        <v>0</v>
      </c>
      <c r="AA740" s="295" t="e">
        <f>+Y740</f>
        <v>#N/A</v>
      </c>
    </row>
    <row r="741" spans="1:27" customFormat="1" ht="15" hidden="1" customHeight="1">
      <c r="A741" s="32">
        <v>1336</v>
      </c>
      <c r="B741" s="389"/>
      <c r="C741" s="247" t="str">
        <f>+VLOOKUP(A741,bd_lista!$A$3:$C$590,3,FALSE)</f>
        <v>Gobierno Autónomo Municipal de Arani</v>
      </c>
      <c r="D741" s="386"/>
      <c r="E741" s="244" t="s">
        <v>1305</v>
      </c>
      <c r="F741" s="243">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3">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3">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3">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3">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3">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3">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3">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3">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3">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3">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3">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3">
        <f t="shared" ca="1" si="25"/>
        <v>0</v>
      </c>
      <c r="S741" s="249">
        <f ca="1">+R740+R741</f>
        <v>0</v>
      </c>
      <c r="T741" s="243">
        <f ca="1">+S741</f>
        <v>0</v>
      </c>
      <c r="U741" s="242">
        <f t="shared" si="26"/>
        <v>2</v>
      </c>
      <c r="V741" s="333" t="str">
        <f>+VLOOKUP(A741,bd_lista!$A$3:$E$590,5,FALSE)</f>
        <v>Gobiernos Autonomos Municipales</v>
      </c>
      <c r="W741" s="384"/>
      <c r="X741" s="242">
        <f>+VLOOKUP(A741,[3]Sheet1!$A$13:$D$744,4,FALSE)</f>
        <v>0</v>
      </c>
      <c r="Y741" s="242" t="e">
        <f>+VLOOKUP(X741,bd_lista!$A$3:$C$590,3,FALSE)</f>
        <v>#N/A</v>
      </c>
      <c r="Z741" s="292"/>
      <c r="AA741" s="293"/>
    </row>
    <row r="742" spans="1:27" customFormat="1" ht="15" hidden="1" customHeight="1">
      <c r="A742" s="32">
        <v>1337</v>
      </c>
      <c r="B742" s="388">
        <f>+A742</f>
        <v>1337</v>
      </c>
      <c r="C742" s="247" t="str">
        <f>+VLOOKUP(A742,bd_lista!$A$3:$C$590,3,FALSE)</f>
        <v>Gobierno Autónomo Municipal de Vacas</v>
      </c>
      <c r="D742" s="385" t="str">
        <f>+C742</f>
        <v>Gobierno Autónomo Municipal de Vacas</v>
      </c>
      <c r="E742" s="242" t="s">
        <v>1304</v>
      </c>
      <c r="F742" s="243">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3">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3">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3">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3">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3">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3">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3">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3">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3">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3">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3">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3">
        <f t="shared" ca="1" si="25"/>
        <v>0</v>
      </c>
      <c r="S742" s="249"/>
      <c r="T742" s="243">
        <f ca="1">+T743</f>
        <v>0</v>
      </c>
      <c r="U742" s="242">
        <f t="shared" si="26"/>
        <v>1</v>
      </c>
      <c r="V742" s="333" t="str">
        <f>+VLOOKUP(A742,bd_lista!$A$3:$E$590,5,FALSE)</f>
        <v>Gobiernos Autonomos Municipales</v>
      </c>
      <c r="W742" s="383" t="str">
        <f>+V742</f>
        <v>Gobiernos Autonomos Municipales</v>
      </c>
      <c r="X742" s="242">
        <f>+VLOOKUP(A742,[3]Sheet1!$A$13:$D$744,4,FALSE)</f>
        <v>0</v>
      </c>
      <c r="Y742" s="242" t="e">
        <f>+VLOOKUP(X742,bd_lista!$A$3:$C$590,3,FALSE)</f>
        <v>#N/A</v>
      </c>
      <c r="Z742" s="294">
        <f>+X742</f>
        <v>0</v>
      </c>
      <c r="AA742" s="295" t="e">
        <f>+Y742</f>
        <v>#N/A</v>
      </c>
    </row>
    <row r="743" spans="1:27" customFormat="1" ht="15" hidden="1" customHeight="1">
      <c r="A743" s="32">
        <v>1337</v>
      </c>
      <c r="B743" s="389"/>
      <c r="C743" s="247" t="str">
        <f>+VLOOKUP(A743,bd_lista!$A$3:$C$590,3,FALSE)</f>
        <v>Gobierno Autónomo Municipal de Vacas</v>
      </c>
      <c r="D743" s="386"/>
      <c r="E743" s="244" t="s">
        <v>1305</v>
      </c>
      <c r="F743" s="243">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3">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3">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3">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3">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3">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3">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3">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3">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3">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3">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3">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3">
        <f t="shared" ca="1" si="25"/>
        <v>0</v>
      </c>
      <c r="S743" s="249">
        <f ca="1">+R742+R743</f>
        <v>0</v>
      </c>
      <c r="T743" s="243">
        <f ca="1">+S743</f>
        <v>0</v>
      </c>
      <c r="U743" s="242">
        <f t="shared" si="26"/>
        <v>2</v>
      </c>
      <c r="V743" s="333" t="str">
        <f>+VLOOKUP(A743,bd_lista!$A$3:$E$590,5,FALSE)</f>
        <v>Gobiernos Autonomos Municipales</v>
      </c>
      <c r="W743" s="384"/>
      <c r="X743" s="242">
        <f>+VLOOKUP(A743,[3]Sheet1!$A$13:$D$744,4,FALSE)</f>
        <v>0</v>
      </c>
      <c r="Y743" s="242" t="e">
        <f>+VLOOKUP(X743,bd_lista!$A$3:$C$590,3,FALSE)</f>
        <v>#N/A</v>
      </c>
      <c r="Z743" s="292"/>
      <c r="AA743" s="293"/>
    </row>
    <row r="744" spans="1:27" customFormat="1" ht="15" hidden="1" customHeight="1">
      <c r="A744" s="32">
        <v>1338</v>
      </c>
      <c r="B744" s="388">
        <f>+A744</f>
        <v>1338</v>
      </c>
      <c r="C744" s="247" t="str">
        <f>+VLOOKUP(A744,bd_lista!$A$3:$C$590,3,FALSE)</f>
        <v>Gobierno Autónomo Municipal de Arque</v>
      </c>
      <c r="D744" s="385" t="str">
        <f>+C744</f>
        <v>Gobierno Autónomo Municipal de Arque</v>
      </c>
      <c r="E744" s="242" t="s">
        <v>1304</v>
      </c>
      <c r="F744" s="243">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3">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3">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3">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3">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3">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3">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3">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3">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3">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3">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3">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3">
        <f t="shared" ca="1" si="25"/>
        <v>0</v>
      </c>
      <c r="S744" s="249"/>
      <c r="T744" s="243">
        <f ca="1">+T745</f>
        <v>0</v>
      </c>
      <c r="U744" s="242">
        <f t="shared" si="26"/>
        <v>1</v>
      </c>
      <c r="V744" s="333" t="str">
        <f>+VLOOKUP(A744,bd_lista!$A$3:$E$590,5,FALSE)</f>
        <v>Gobiernos Autonomos Municipales</v>
      </c>
      <c r="W744" s="383" t="str">
        <f>+V744</f>
        <v>Gobiernos Autonomos Municipales</v>
      </c>
      <c r="X744" s="242">
        <f>+VLOOKUP(A744,[3]Sheet1!$A$13:$D$744,4,FALSE)</f>
        <v>0</v>
      </c>
      <c r="Y744" s="242" t="e">
        <f>+VLOOKUP(X744,bd_lista!$A$3:$C$590,3,FALSE)</f>
        <v>#N/A</v>
      </c>
      <c r="Z744" s="294">
        <f>+X744</f>
        <v>0</v>
      </c>
      <c r="AA744" s="295" t="e">
        <f>+Y744</f>
        <v>#N/A</v>
      </c>
    </row>
    <row r="745" spans="1:27" customFormat="1" ht="15" hidden="1" customHeight="1">
      <c r="A745" s="32">
        <v>1338</v>
      </c>
      <c r="B745" s="389"/>
      <c r="C745" s="247" t="str">
        <f>+VLOOKUP(A745,bd_lista!$A$3:$C$590,3,FALSE)</f>
        <v>Gobierno Autónomo Municipal de Arque</v>
      </c>
      <c r="D745" s="386"/>
      <c r="E745" s="244" t="s">
        <v>1305</v>
      </c>
      <c r="F745" s="243">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3">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3">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3">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3">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3">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3">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3">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3">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3">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3">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3">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3">
        <f t="shared" ca="1" si="25"/>
        <v>0</v>
      </c>
      <c r="S745" s="249">
        <f ca="1">+R744+R745</f>
        <v>0</v>
      </c>
      <c r="T745" s="243">
        <f ca="1">+S745</f>
        <v>0</v>
      </c>
      <c r="U745" s="242">
        <f t="shared" si="26"/>
        <v>2</v>
      </c>
      <c r="V745" s="333" t="str">
        <f>+VLOOKUP(A745,bd_lista!$A$3:$E$590,5,FALSE)</f>
        <v>Gobiernos Autonomos Municipales</v>
      </c>
      <c r="W745" s="384"/>
      <c r="X745" s="242">
        <f>+VLOOKUP(A745,[3]Sheet1!$A$13:$D$744,4,FALSE)</f>
        <v>0</v>
      </c>
      <c r="Y745" s="242" t="e">
        <f>+VLOOKUP(X745,bd_lista!$A$3:$C$590,3,FALSE)</f>
        <v>#N/A</v>
      </c>
      <c r="Z745" s="292"/>
      <c r="AA745" s="293"/>
    </row>
    <row r="746" spans="1:27" customFormat="1" ht="15" hidden="1" customHeight="1">
      <c r="A746" s="32">
        <v>1339</v>
      </c>
      <c r="B746" s="388">
        <f>+A746</f>
        <v>1339</v>
      </c>
      <c r="C746" s="247" t="str">
        <f>+VLOOKUP(A746,bd_lista!$A$3:$C$590,3,FALSE)</f>
        <v>Gobierno Autónomo Municipal de Tacopaya</v>
      </c>
      <c r="D746" s="385" t="str">
        <f>+C746</f>
        <v>Gobierno Autónomo Municipal de Tacopaya</v>
      </c>
      <c r="E746" s="242" t="s">
        <v>1304</v>
      </c>
      <c r="F746" s="243">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3">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3">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3">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3">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3">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3">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3">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3">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3">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3">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3">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3">
        <f t="shared" ca="1" si="25"/>
        <v>0</v>
      </c>
      <c r="S746" s="249"/>
      <c r="T746" s="243">
        <f ca="1">+T747</f>
        <v>0</v>
      </c>
      <c r="U746" s="242">
        <f t="shared" si="26"/>
        <v>1</v>
      </c>
      <c r="V746" s="333" t="str">
        <f>+VLOOKUP(A746,bd_lista!$A$3:$E$590,5,FALSE)</f>
        <v>Gobiernos Autonomos Municipales</v>
      </c>
      <c r="W746" s="383" t="str">
        <f>+V746</f>
        <v>Gobiernos Autonomos Municipales</v>
      </c>
      <c r="X746" s="242">
        <f>+VLOOKUP(A746,[3]Sheet1!$A$13:$D$744,4,FALSE)</f>
        <v>0</v>
      </c>
      <c r="Y746" s="242" t="e">
        <f>+VLOOKUP(X746,bd_lista!$A$3:$C$590,3,FALSE)</f>
        <v>#N/A</v>
      </c>
      <c r="Z746" s="294">
        <f>+X746</f>
        <v>0</v>
      </c>
      <c r="AA746" s="295" t="e">
        <f>+Y746</f>
        <v>#N/A</v>
      </c>
    </row>
    <row r="747" spans="1:27" customFormat="1" ht="15" hidden="1" customHeight="1">
      <c r="A747" s="32">
        <v>1339</v>
      </c>
      <c r="B747" s="389"/>
      <c r="C747" s="247" t="str">
        <f>+VLOOKUP(A747,bd_lista!$A$3:$C$590,3,FALSE)</f>
        <v>Gobierno Autónomo Municipal de Tacopaya</v>
      </c>
      <c r="D747" s="386"/>
      <c r="E747" s="244" t="s">
        <v>1305</v>
      </c>
      <c r="F747" s="243">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3">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3">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3">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3">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3">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3">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3">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3">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3">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3">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3">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3">
        <f t="shared" ca="1" si="25"/>
        <v>0</v>
      </c>
      <c r="S747" s="249">
        <f ca="1">+R746+R747</f>
        <v>0</v>
      </c>
      <c r="T747" s="243">
        <f ca="1">+S747</f>
        <v>0</v>
      </c>
      <c r="U747" s="242">
        <f t="shared" si="26"/>
        <v>2</v>
      </c>
      <c r="V747" s="333" t="str">
        <f>+VLOOKUP(A747,bd_lista!$A$3:$E$590,5,FALSE)</f>
        <v>Gobiernos Autonomos Municipales</v>
      </c>
      <c r="W747" s="384"/>
      <c r="X747" s="242">
        <f>+VLOOKUP(A747,[3]Sheet1!$A$13:$D$744,4,FALSE)</f>
        <v>0</v>
      </c>
      <c r="Y747" s="242" t="e">
        <f>+VLOOKUP(X747,bd_lista!$A$3:$C$590,3,FALSE)</f>
        <v>#N/A</v>
      </c>
      <c r="Z747" s="292"/>
      <c r="AA747" s="293"/>
    </row>
    <row r="748" spans="1:27" customFormat="1" ht="15" hidden="1" customHeight="1">
      <c r="A748" s="32">
        <v>1340</v>
      </c>
      <c r="B748" s="388">
        <f>+A748</f>
        <v>1340</v>
      </c>
      <c r="C748" s="247" t="str">
        <f>+VLOOKUP(A748,bd_lista!$A$3:$C$590,3,FALSE)</f>
        <v>Gobierno Autónomo Municipal de Bolivar</v>
      </c>
      <c r="D748" s="385" t="str">
        <f>+C748</f>
        <v>Gobierno Autónomo Municipal de Bolivar</v>
      </c>
      <c r="E748" s="242" t="s">
        <v>1304</v>
      </c>
      <c r="F748" s="243">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3">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3">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3">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3">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3">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3">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3">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3">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3">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3">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3">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3">
        <f t="shared" ca="1" si="25"/>
        <v>0</v>
      </c>
      <c r="S748" s="249"/>
      <c r="T748" s="243">
        <f ca="1">+T749</f>
        <v>0</v>
      </c>
      <c r="U748" s="242">
        <f t="shared" si="26"/>
        <v>1</v>
      </c>
      <c r="V748" s="333" t="str">
        <f>+VLOOKUP(A748,bd_lista!$A$3:$E$590,5,FALSE)</f>
        <v>Gobiernos Autonomos Municipales</v>
      </c>
      <c r="W748" s="383" t="str">
        <f>+V748</f>
        <v>Gobiernos Autonomos Municipales</v>
      </c>
      <c r="X748" s="242">
        <f>+VLOOKUP(A748,[3]Sheet1!$A$13:$D$744,4,FALSE)</f>
        <v>0</v>
      </c>
      <c r="Y748" s="242" t="e">
        <f>+VLOOKUP(X748,bd_lista!$A$3:$C$590,3,FALSE)</f>
        <v>#N/A</v>
      </c>
      <c r="Z748" s="294">
        <f>+X748</f>
        <v>0</v>
      </c>
      <c r="AA748" s="295" t="e">
        <f>+Y748</f>
        <v>#N/A</v>
      </c>
    </row>
    <row r="749" spans="1:27" customFormat="1" ht="15" hidden="1" customHeight="1">
      <c r="A749" s="32">
        <v>1340</v>
      </c>
      <c r="B749" s="389"/>
      <c r="C749" s="247" t="str">
        <f>+VLOOKUP(A749,bd_lista!$A$3:$C$590,3,FALSE)</f>
        <v>Gobierno Autónomo Municipal de Bolivar</v>
      </c>
      <c r="D749" s="386"/>
      <c r="E749" s="244" t="s">
        <v>1305</v>
      </c>
      <c r="F749" s="243">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3">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3">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3">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3">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3">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3">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3">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3">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3">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3">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3">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3">
        <f t="shared" ca="1" si="25"/>
        <v>0</v>
      </c>
      <c r="S749" s="249">
        <f ca="1">+R748+R749</f>
        <v>0</v>
      </c>
      <c r="T749" s="243">
        <f ca="1">+S749</f>
        <v>0</v>
      </c>
      <c r="U749" s="242">
        <f t="shared" si="26"/>
        <v>2</v>
      </c>
      <c r="V749" s="333" t="str">
        <f>+VLOOKUP(A749,bd_lista!$A$3:$E$590,5,FALSE)</f>
        <v>Gobiernos Autonomos Municipales</v>
      </c>
      <c r="W749" s="384"/>
      <c r="X749" s="242">
        <f>+VLOOKUP(A749,[3]Sheet1!$A$13:$D$744,4,FALSE)</f>
        <v>0</v>
      </c>
      <c r="Y749" s="242" t="e">
        <f>+VLOOKUP(X749,bd_lista!$A$3:$C$590,3,FALSE)</f>
        <v>#N/A</v>
      </c>
      <c r="Z749" s="292"/>
      <c r="AA749" s="293"/>
    </row>
    <row r="750" spans="1:27" customFormat="1" ht="15" hidden="1" customHeight="1">
      <c r="A750" s="32">
        <v>1341</v>
      </c>
      <c r="B750" s="388">
        <f>+A750</f>
        <v>1341</v>
      </c>
      <c r="C750" s="247" t="str">
        <f>+VLOOKUP(A750,bd_lista!$A$3:$C$590,3,FALSE)</f>
        <v>Gobierno Autónomo Municipal de Tiraque</v>
      </c>
      <c r="D750" s="385" t="str">
        <f>+C750</f>
        <v>Gobierno Autónomo Municipal de Tiraque</v>
      </c>
      <c r="E750" s="242" t="s">
        <v>1304</v>
      </c>
      <c r="F750" s="243">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3">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3">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3">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3">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3">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3">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3">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3">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3">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3">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3">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3">
        <f t="shared" ca="1" si="25"/>
        <v>0</v>
      </c>
      <c r="S750" s="249"/>
      <c r="T750" s="243">
        <f ca="1">+T751</f>
        <v>0</v>
      </c>
      <c r="U750" s="242">
        <f t="shared" si="26"/>
        <v>1</v>
      </c>
      <c r="V750" s="333" t="str">
        <f>+VLOOKUP(A750,bd_lista!$A$3:$E$590,5,FALSE)</f>
        <v>Gobiernos Autonomos Municipales</v>
      </c>
      <c r="W750" s="383" t="str">
        <f>+V750</f>
        <v>Gobiernos Autonomos Municipales</v>
      </c>
      <c r="X750" s="242">
        <f>+VLOOKUP(A750,[3]Sheet1!$A$13:$D$744,4,FALSE)</f>
        <v>0</v>
      </c>
      <c r="Y750" s="242" t="e">
        <f>+VLOOKUP(X750,bd_lista!$A$3:$C$590,3,FALSE)</f>
        <v>#N/A</v>
      </c>
      <c r="Z750" s="294">
        <f>+X750</f>
        <v>0</v>
      </c>
      <c r="AA750" s="295" t="e">
        <f>+Y750</f>
        <v>#N/A</v>
      </c>
    </row>
    <row r="751" spans="1:27" customFormat="1" ht="15" hidden="1" customHeight="1">
      <c r="A751" s="32">
        <v>1341</v>
      </c>
      <c r="B751" s="389"/>
      <c r="C751" s="247" t="str">
        <f>+VLOOKUP(A751,bd_lista!$A$3:$C$590,3,FALSE)</f>
        <v>Gobierno Autónomo Municipal de Tiraque</v>
      </c>
      <c r="D751" s="386"/>
      <c r="E751" s="244" t="s">
        <v>1305</v>
      </c>
      <c r="F751" s="243">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3">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3">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3">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3">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3">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3">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3">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3">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3">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3">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3">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3">
        <f t="shared" ca="1" si="25"/>
        <v>0</v>
      </c>
      <c r="S751" s="249">
        <f ca="1">+R750+R751</f>
        <v>0</v>
      </c>
      <c r="T751" s="243">
        <f ca="1">+S751</f>
        <v>0</v>
      </c>
      <c r="U751" s="242">
        <f t="shared" si="26"/>
        <v>2</v>
      </c>
      <c r="V751" s="333" t="str">
        <f>+VLOOKUP(A751,bd_lista!$A$3:$E$590,5,FALSE)</f>
        <v>Gobiernos Autonomos Municipales</v>
      </c>
      <c r="W751" s="384"/>
      <c r="X751" s="242">
        <f>+VLOOKUP(A751,[3]Sheet1!$A$13:$D$744,4,FALSE)</f>
        <v>0</v>
      </c>
      <c r="Y751" s="242" t="e">
        <f>+VLOOKUP(X751,bd_lista!$A$3:$C$590,3,FALSE)</f>
        <v>#N/A</v>
      </c>
      <c r="Z751" s="292"/>
      <c r="AA751" s="293"/>
    </row>
    <row r="752" spans="1:27" customFormat="1" ht="15" hidden="1" customHeight="1">
      <c r="A752" s="32">
        <v>1342</v>
      </c>
      <c r="B752" s="388">
        <f>+A752</f>
        <v>1342</v>
      </c>
      <c r="C752" s="247" t="str">
        <f>+VLOOKUP(A752,bd_lista!$A$3:$C$590,3,FALSE)</f>
        <v>Gobierno Autónomo Municipal de Mizque</v>
      </c>
      <c r="D752" s="385" t="str">
        <f>+C752</f>
        <v>Gobierno Autónomo Municipal de Mizque</v>
      </c>
      <c r="E752" s="242" t="s">
        <v>1304</v>
      </c>
      <c r="F752" s="243">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3">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3">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3">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3">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3">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3">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3">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3">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3">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3">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3">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3">
        <f t="shared" ca="1" si="25"/>
        <v>0</v>
      </c>
      <c r="S752" s="249"/>
      <c r="T752" s="243">
        <f ca="1">+T753</f>
        <v>0</v>
      </c>
      <c r="U752" s="242">
        <f t="shared" si="26"/>
        <v>1</v>
      </c>
      <c r="V752" s="333" t="str">
        <f>+VLOOKUP(A752,bd_lista!$A$3:$E$590,5,FALSE)</f>
        <v>Gobiernos Autonomos Municipales</v>
      </c>
      <c r="W752" s="383" t="str">
        <f>+V752</f>
        <v>Gobiernos Autonomos Municipales</v>
      </c>
      <c r="X752" s="242">
        <f>+VLOOKUP(A752,[3]Sheet1!$A$13:$D$744,4,FALSE)</f>
        <v>0</v>
      </c>
      <c r="Y752" s="242" t="e">
        <f>+VLOOKUP(X752,bd_lista!$A$3:$C$590,3,FALSE)</f>
        <v>#N/A</v>
      </c>
      <c r="Z752" s="294">
        <f>+X752</f>
        <v>0</v>
      </c>
      <c r="AA752" s="295" t="e">
        <f>+Y752</f>
        <v>#N/A</v>
      </c>
    </row>
    <row r="753" spans="1:27" customFormat="1" ht="15" hidden="1" customHeight="1">
      <c r="A753" s="32">
        <v>1342</v>
      </c>
      <c r="B753" s="389"/>
      <c r="C753" s="247" t="str">
        <f>+VLOOKUP(A753,bd_lista!$A$3:$C$590,3,FALSE)</f>
        <v>Gobierno Autónomo Municipal de Mizque</v>
      </c>
      <c r="D753" s="386"/>
      <c r="E753" s="244" t="s">
        <v>1305</v>
      </c>
      <c r="F753" s="243">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3">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3">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3">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3">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3">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3">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3">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3">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3">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3">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3">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3">
        <f t="shared" ca="1" si="25"/>
        <v>0</v>
      </c>
      <c r="S753" s="249">
        <f ca="1">+R752+R753</f>
        <v>0</v>
      </c>
      <c r="T753" s="243">
        <f ca="1">+S753</f>
        <v>0</v>
      </c>
      <c r="U753" s="242">
        <f t="shared" si="26"/>
        <v>2</v>
      </c>
      <c r="V753" s="333" t="str">
        <f>+VLOOKUP(A753,bd_lista!$A$3:$E$590,5,FALSE)</f>
        <v>Gobiernos Autonomos Municipales</v>
      </c>
      <c r="W753" s="384"/>
      <c r="X753" s="242">
        <f>+VLOOKUP(A753,[3]Sheet1!$A$13:$D$744,4,FALSE)</f>
        <v>0</v>
      </c>
      <c r="Y753" s="242" t="e">
        <f>+VLOOKUP(X753,bd_lista!$A$3:$C$590,3,FALSE)</f>
        <v>#N/A</v>
      </c>
      <c r="Z753" s="292"/>
      <c r="AA753" s="293"/>
    </row>
    <row r="754" spans="1:27" customFormat="1" ht="15" hidden="1" customHeight="1">
      <c r="A754" s="32">
        <v>1343</v>
      </c>
      <c r="B754" s="388">
        <f>+A754</f>
        <v>1343</v>
      </c>
      <c r="C754" s="247" t="str">
        <f>+VLOOKUP(A754,bd_lista!$A$3:$C$590,3,FALSE)</f>
        <v>Gobierno Autónomo Municipal de Vila Vila</v>
      </c>
      <c r="D754" s="385" t="str">
        <f>+C754</f>
        <v>Gobierno Autónomo Municipal de Vila Vila</v>
      </c>
      <c r="E754" s="242" t="s">
        <v>1304</v>
      </c>
      <c r="F754" s="243">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3">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3">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3">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3">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3">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3">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3">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3">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3">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3">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3">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3">
        <f t="shared" ca="1" si="25"/>
        <v>0</v>
      </c>
      <c r="S754" s="249"/>
      <c r="T754" s="243">
        <f ca="1">+T755</f>
        <v>0</v>
      </c>
      <c r="U754" s="242">
        <f t="shared" si="26"/>
        <v>1</v>
      </c>
      <c r="V754" s="333" t="str">
        <f>+VLOOKUP(A754,bd_lista!$A$3:$E$590,5,FALSE)</f>
        <v>Gobiernos Autonomos Municipales</v>
      </c>
      <c r="W754" s="383" t="str">
        <f>+V754</f>
        <v>Gobiernos Autonomos Municipales</v>
      </c>
      <c r="X754" s="242">
        <f>+VLOOKUP(A754,[3]Sheet1!$A$13:$D$744,4,FALSE)</f>
        <v>0</v>
      </c>
      <c r="Y754" s="242" t="e">
        <f>+VLOOKUP(X754,bd_lista!$A$3:$C$590,3,FALSE)</f>
        <v>#N/A</v>
      </c>
      <c r="Z754" s="294">
        <f>+X754</f>
        <v>0</v>
      </c>
      <c r="AA754" s="295" t="e">
        <f>+Y754</f>
        <v>#N/A</v>
      </c>
    </row>
    <row r="755" spans="1:27" customFormat="1" ht="15" hidden="1" customHeight="1">
      <c r="A755" s="32">
        <v>1343</v>
      </c>
      <c r="B755" s="389"/>
      <c r="C755" s="247" t="str">
        <f>+VLOOKUP(A755,bd_lista!$A$3:$C$590,3,FALSE)</f>
        <v>Gobierno Autónomo Municipal de Vila Vila</v>
      </c>
      <c r="D755" s="386"/>
      <c r="E755" s="244" t="s">
        <v>1305</v>
      </c>
      <c r="F755" s="243">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3">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3">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3">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3">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3">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3">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3">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3">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3">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3">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3">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3">
        <f t="shared" ca="1" si="25"/>
        <v>0</v>
      </c>
      <c r="S755" s="249">
        <f ca="1">+R754+R755</f>
        <v>0</v>
      </c>
      <c r="T755" s="243">
        <f ca="1">+S755</f>
        <v>0</v>
      </c>
      <c r="U755" s="242">
        <f t="shared" si="26"/>
        <v>2</v>
      </c>
      <c r="V755" s="333" t="str">
        <f>+VLOOKUP(A755,bd_lista!$A$3:$E$590,5,FALSE)</f>
        <v>Gobiernos Autonomos Municipales</v>
      </c>
      <c r="W755" s="384"/>
      <c r="X755" s="242">
        <f>+VLOOKUP(A755,[3]Sheet1!$A$13:$D$744,4,FALSE)</f>
        <v>0</v>
      </c>
      <c r="Y755" s="242" t="e">
        <f>+VLOOKUP(X755,bd_lista!$A$3:$C$590,3,FALSE)</f>
        <v>#N/A</v>
      </c>
      <c r="Z755" s="292"/>
      <c r="AA755" s="293"/>
    </row>
    <row r="756" spans="1:27" customFormat="1" ht="15" hidden="1" customHeight="1">
      <c r="A756" s="32">
        <v>1344</v>
      </c>
      <c r="B756" s="388">
        <f>+A756</f>
        <v>1344</v>
      </c>
      <c r="C756" s="247" t="str">
        <f>+VLOOKUP(A756,bd_lista!$A$3:$C$590,3,FALSE)</f>
        <v>Gobierno Autónomo Municipal de Alalay</v>
      </c>
      <c r="D756" s="385" t="str">
        <f>+C756</f>
        <v>Gobierno Autónomo Municipal de Alalay</v>
      </c>
      <c r="E756" s="242" t="s">
        <v>1304</v>
      </c>
      <c r="F756" s="243">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3">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3">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3">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3">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3">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3">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3">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3">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3">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3">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3">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3">
        <f t="shared" ca="1" si="25"/>
        <v>0</v>
      </c>
      <c r="S756" s="249"/>
      <c r="T756" s="243">
        <f ca="1">+T757</f>
        <v>0</v>
      </c>
      <c r="U756" s="242">
        <f t="shared" si="26"/>
        <v>1</v>
      </c>
      <c r="V756" s="333" t="str">
        <f>+VLOOKUP(A756,bd_lista!$A$3:$E$590,5,FALSE)</f>
        <v>Gobiernos Autonomos Municipales</v>
      </c>
      <c r="W756" s="383" t="str">
        <f>+V756</f>
        <v>Gobiernos Autonomos Municipales</v>
      </c>
      <c r="X756" s="242">
        <f>+VLOOKUP(A756,[3]Sheet1!$A$13:$D$744,4,FALSE)</f>
        <v>0</v>
      </c>
      <c r="Y756" s="242" t="e">
        <f>+VLOOKUP(X756,bd_lista!$A$3:$C$590,3,FALSE)</f>
        <v>#N/A</v>
      </c>
      <c r="Z756" s="294">
        <f>+X756</f>
        <v>0</v>
      </c>
      <c r="AA756" s="295" t="e">
        <f>+Y756</f>
        <v>#N/A</v>
      </c>
    </row>
    <row r="757" spans="1:27" customFormat="1" ht="15" hidden="1" customHeight="1">
      <c r="A757" s="32">
        <v>1344</v>
      </c>
      <c r="B757" s="389"/>
      <c r="C757" s="247" t="str">
        <f>+VLOOKUP(A757,bd_lista!$A$3:$C$590,3,FALSE)</f>
        <v>Gobierno Autónomo Municipal de Alalay</v>
      </c>
      <c r="D757" s="386"/>
      <c r="E757" s="244" t="s">
        <v>1305</v>
      </c>
      <c r="F757" s="243">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3">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3">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3">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3">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3">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3">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3">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3">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3">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3">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3">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3">
        <f t="shared" ca="1" si="25"/>
        <v>0</v>
      </c>
      <c r="S757" s="249">
        <f ca="1">+R756+R757</f>
        <v>0</v>
      </c>
      <c r="T757" s="243">
        <f ca="1">+S757</f>
        <v>0</v>
      </c>
      <c r="U757" s="242">
        <f t="shared" si="26"/>
        <v>2</v>
      </c>
      <c r="V757" s="333" t="str">
        <f>+VLOOKUP(A757,bd_lista!$A$3:$E$590,5,FALSE)</f>
        <v>Gobiernos Autonomos Municipales</v>
      </c>
      <c r="W757" s="384"/>
      <c r="X757" s="242">
        <f>+VLOOKUP(A757,[3]Sheet1!$A$13:$D$744,4,FALSE)</f>
        <v>0</v>
      </c>
      <c r="Y757" s="242" t="e">
        <f>+VLOOKUP(X757,bd_lista!$A$3:$C$590,3,FALSE)</f>
        <v>#N/A</v>
      </c>
      <c r="Z757" s="292"/>
      <c r="AA757" s="293"/>
    </row>
    <row r="758" spans="1:27" customFormat="1" ht="15" hidden="1" customHeight="1">
      <c r="A758" s="32">
        <v>1345</v>
      </c>
      <c r="B758" s="388">
        <f>+A758</f>
        <v>1345</v>
      </c>
      <c r="C758" s="247" t="str">
        <f>+VLOOKUP(A758,bd_lista!$A$3:$C$590,3,FALSE)</f>
        <v>Gobierno Autónomo Municipal de Entre Rios</v>
      </c>
      <c r="D758" s="385" t="str">
        <f>+C758</f>
        <v>Gobierno Autónomo Municipal de Entre Rios</v>
      </c>
      <c r="E758" s="242" t="s">
        <v>1304</v>
      </c>
      <c r="F758" s="243">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3">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3">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3">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3">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3">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3">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3">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3">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3">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3">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3">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3">
        <f t="shared" ca="1" si="25"/>
        <v>0</v>
      </c>
      <c r="S758" s="249"/>
      <c r="T758" s="243">
        <f ca="1">+T759</f>
        <v>0</v>
      </c>
      <c r="U758" s="242">
        <f t="shared" si="26"/>
        <v>1</v>
      </c>
      <c r="V758" s="333" t="str">
        <f>+VLOOKUP(A758,bd_lista!$A$3:$E$590,5,FALSE)</f>
        <v>Gobiernos Autonomos Municipales</v>
      </c>
      <c r="W758" s="383" t="str">
        <f>+V758</f>
        <v>Gobiernos Autonomos Municipales</v>
      </c>
      <c r="X758" s="242">
        <f>+VLOOKUP(A758,[3]Sheet1!$A$13:$D$744,4,FALSE)</f>
        <v>0</v>
      </c>
      <c r="Y758" s="242" t="e">
        <f>+VLOOKUP(X758,bd_lista!$A$3:$C$590,3,FALSE)</f>
        <v>#N/A</v>
      </c>
      <c r="Z758" s="294">
        <f>+X758</f>
        <v>0</v>
      </c>
      <c r="AA758" s="295" t="e">
        <f>+Y758</f>
        <v>#N/A</v>
      </c>
    </row>
    <row r="759" spans="1:27" customFormat="1" ht="15" hidden="1" customHeight="1">
      <c r="A759" s="32">
        <v>1345</v>
      </c>
      <c r="B759" s="389"/>
      <c r="C759" s="247" t="str">
        <f>+VLOOKUP(A759,bd_lista!$A$3:$C$590,3,FALSE)</f>
        <v>Gobierno Autónomo Municipal de Entre Rios</v>
      </c>
      <c r="D759" s="386"/>
      <c r="E759" s="244" t="s">
        <v>1305</v>
      </c>
      <c r="F759" s="243">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3">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3">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3">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3">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3">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3">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3">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3">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3">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3">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3">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3">
        <f t="shared" ca="1" si="25"/>
        <v>0</v>
      </c>
      <c r="S759" s="249">
        <f ca="1">+R758+R759</f>
        <v>0</v>
      </c>
      <c r="T759" s="243">
        <f ca="1">+S759</f>
        <v>0</v>
      </c>
      <c r="U759" s="242">
        <f t="shared" si="26"/>
        <v>2</v>
      </c>
      <c r="V759" s="333" t="str">
        <f>+VLOOKUP(A759,bd_lista!$A$3:$E$590,5,FALSE)</f>
        <v>Gobiernos Autonomos Municipales</v>
      </c>
      <c r="W759" s="384"/>
      <c r="X759" s="242">
        <f>+VLOOKUP(A759,[3]Sheet1!$A$13:$D$744,4,FALSE)</f>
        <v>0</v>
      </c>
      <c r="Y759" s="242" t="e">
        <f>+VLOOKUP(X759,bd_lista!$A$3:$C$590,3,FALSE)</f>
        <v>#N/A</v>
      </c>
      <c r="Z759" s="292"/>
      <c r="AA759" s="293"/>
    </row>
    <row r="760" spans="1:27" customFormat="1" ht="15" hidden="1" customHeight="1">
      <c r="A760" s="32">
        <v>1346</v>
      </c>
      <c r="B760" s="388">
        <f>+A760</f>
        <v>1346</v>
      </c>
      <c r="C760" s="247" t="str">
        <f>+VLOOKUP(A760,bd_lista!$A$3:$C$590,3,FALSE)</f>
        <v>Gobierno Autónomo Municipal de Cocapata</v>
      </c>
      <c r="D760" s="385" t="str">
        <f>+C760</f>
        <v>Gobierno Autónomo Municipal de Cocapata</v>
      </c>
      <c r="E760" s="242" t="s">
        <v>1304</v>
      </c>
      <c r="F760" s="243">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3">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3">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3">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3">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3">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3">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3">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3">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3">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3">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3">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3">
        <f t="shared" ca="1" si="25"/>
        <v>0</v>
      </c>
      <c r="S760" s="249"/>
      <c r="T760" s="243">
        <f ca="1">+T761</f>
        <v>0</v>
      </c>
      <c r="U760" s="242">
        <f t="shared" si="26"/>
        <v>1</v>
      </c>
      <c r="V760" s="333" t="str">
        <f>+VLOOKUP(A760,bd_lista!$A$3:$E$590,5,FALSE)</f>
        <v>Gobiernos Autonomos Municipales</v>
      </c>
      <c r="W760" s="383" t="str">
        <f>+V760</f>
        <v>Gobiernos Autonomos Municipales</v>
      </c>
      <c r="X760" s="242">
        <f>+VLOOKUP(A760,[3]Sheet1!$A$13:$D$744,4,FALSE)</f>
        <v>0</v>
      </c>
      <c r="Y760" s="242" t="e">
        <f>+VLOOKUP(X760,bd_lista!$A$3:$C$590,3,FALSE)</f>
        <v>#N/A</v>
      </c>
      <c r="Z760" s="294">
        <f>+X760</f>
        <v>0</v>
      </c>
      <c r="AA760" s="295" t="e">
        <f>+Y760</f>
        <v>#N/A</v>
      </c>
    </row>
    <row r="761" spans="1:27" customFormat="1" ht="15" hidden="1" customHeight="1">
      <c r="A761" s="32">
        <v>1346</v>
      </c>
      <c r="B761" s="389"/>
      <c r="C761" s="247" t="str">
        <f>+VLOOKUP(A761,bd_lista!$A$3:$C$590,3,FALSE)</f>
        <v>Gobierno Autónomo Municipal de Cocapata</v>
      </c>
      <c r="D761" s="386"/>
      <c r="E761" s="244" t="s">
        <v>1305</v>
      </c>
      <c r="F761" s="243">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3">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3">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3">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3">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3">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3">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3">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3">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3">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3">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3">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3">
        <f t="shared" ca="1" si="25"/>
        <v>0</v>
      </c>
      <c r="S761" s="249">
        <f ca="1">+R760+R761</f>
        <v>0</v>
      </c>
      <c r="T761" s="243">
        <f ca="1">+S761</f>
        <v>0</v>
      </c>
      <c r="U761" s="242">
        <f t="shared" si="26"/>
        <v>2</v>
      </c>
      <c r="V761" s="333" t="str">
        <f>+VLOOKUP(A761,bd_lista!$A$3:$E$590,5,FALSE)</f>
        <v>Gobiernos Autonomos Municipales</v>
      </c>
      <c r="W761" s="384"/>
      <c r="X761" s="242">
        <f>+VLOOKUP(A761,[3]Sheet1!$A$13:$D$744,4,FALSE)</f>
        <v>0</v>
      </c>
      <c r="Y761" s="242" t="e">
        <f>+VLOOKUP(X761,bd_lista!$A$3:$C$590,3,FALSE)</f>
        <v>#N/A</v>
      </c>
      <c r="Z761" s="292"/>
      <c r="AA761" s="293"/>
    </row>
    <row r="762" spans="1:27" customFormat="1" ht="15" hidden="1" customHeight="1">
      <c r="A762" s="32">
        <v>1347</v>
      </c>
      <c r="B762" s="388">
        <f>+A762</f>
        <v>1347</v>
      </c>
      <c r="C762" s="247" t="str">
        <f>+VLOOKUP(A762,bd_lista!$A$3:$C$590,3,FALSE)</f>
        <v>Gobierno Autónomo Municipal de Shinahota</v>
      </c>
      <c r="D762" s="385" t="str">
        <f>+C762</f>
        <v>Gobierno Autónomo Municipal de Shinahota</v>
      </c>
      <c r="E762" s="242" t="s">
        <v>1304</v>
      </c>
      <c r="F762" s="243">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3">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3">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3">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3">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3">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3">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3">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3">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3">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3">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3">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3">
        <f t="shared" ca="1" si="25"/>
        <v>0</v>
      </c>
      <c r="S762" s="249"/>
      <c r="T762" s="243">
        <f ca="1">+T763</f>
        <v>0</v>
      </c>
      <c r="U762" s="242">
        <f t="shared" si="26"/>
        <v>1</v>
      </c>
      <c r="V762" s="333" t="str">
        <f>+VLOOKUP(A762,bd_lista!$A$3:$E$590,5,FALSE)</f>
        <v>Gobiernos Autonomos Municipales</v>
      </c>
      <c r="W762" s="383" t="str">
        <f>+V762</f>
        <v>Gobiernos Autonomos Municipales</v>
      </c>
      <c r="X762" s="242">
        <f>+VLOOKUP(A762,[3]Sheet1!$A$13:$D$744,4,FALSE)</f>
        <v>0</v>
      </c>
      <c r="Y762" s="242" t="e">
        <f>+VLOOKUP(X762,bd_lista!$A$3:$C$590,3,FALSE)</f>
        <v>#N/A</v>
      </c>
      <c r="Z762" s="294">
        <f>+X762</f>
        <v>0</v>
      </c>
      <c r="AA762" s="295" t="e">
        <f>+Y762</f>
        <v>#N/A</v>
      </c>
    </row>
    <row r="763" spans="1:27" customFormat="1" ht="15" hidden="1" customHeight="1">
      <c r="A763" s="32">
        <v>1347</v>
      </c>
      <c r="B763" s="389"/>
      <c r="C763" s="247" t="str">
        <f>+VLOOKUP(A763,bd_lista!$A$3:$C$590,3,FALSE)</f>
        <v>Gobierno Autónomo Municipal de Shinahota</v>
      </c>
      <c r="D763" s="386"/>
      <c r="E763" s="244" t="s">
        <v>1305</v>
      </c>
      <c r="F763" s="243">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3">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3">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3">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3">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3">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3">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3">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3">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3">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3">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3">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3">
        <f t="shared" ca="1" si="25"/>
        <v>0</v>
      </c>
      <c r="S763" s="249">
        <f ca="1">+R762+R763</f>
        <v>0</v>
      </c>
      <c r="T763" s="243">
        <f ca="1">+S763</f>
        <v>0</v>
      </c>
      <c r="U763" s="242">
        <f t="shared" si="26"/>
        <v>2</v>
      </c>
      <c r="V763" s="333" t="str">
        <f>+VLOOKUP(A763,bd_lista!$A$3:$E$590,5,FALSE)</f>
        <v>Gobiernos Autonomos Municipales</v>
      </c>
      <c r="W763" s="384"/>
      <c r="X763" s="242">
        <f>+VLOOKUP(A763,[3]Sheet1!$A$13:$D$744,4,FALSE)</f>
        <v>0</v>
      </c>
      <c r="Y763" s="242" t="e">
        <f>+VLOOKUP(X763,bd_lista!$A$3:$C$590,3,FALSE)</f>
        <v>#N/A</v>
      </c>
      <c r="Z763" s="292"/>
      <c r="AA763" s="293"/>
    </row>
    <row r="764" spans="1:27" customFormat="1" ht="15" hidden="1" customHeight="1">
      <c r="A764" s="32">
        <v>1401</v>
      </c>
      <c r="B764" s="388">
        <f>+A764</f>
        <v>1401</v>
      </c>
      <c r="C764" s="247" t="str">
        <f>+VLOOKUP(A764,bd_lista!$A$3:$C$590,3,FALSE)</f>
        <v>Gobierno Autónomo Municipal de Oruro</v>
      </c>
      <c r="D764" s="385" t="str">
        <f>+C764</f>
        <v>Gobierno Autónomo Municipal de Oruro</v>
      </c>
      <c r="E764" s="242" t="s">
        <v>1304</v>
      </c>
      <c r="F764" s="243">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3">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3">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3">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3">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3">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3">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3">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3">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3">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3">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3">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3">
        <f t="shared" ca="1" si="25"/>
        <v>0</v>
      </c>
      <c r="S764" s="249"/>
      <c r="T764" s="243">
        <f ca="1">+T765</f>
        <v>0</v>
      </c>
      <c r="U764" s="242">
        <f t="shared" si="26"/>
        <v>1</v>
      </c>
      <c r="V764" s="333" t="str">
        <f>+VLOOKUP(A764,bd_lista!$A$3:$E$590,5,FALSE)</f>
        <v>Gobiernos Autonomos Municipales</v>
      </c>
      <c r="W764" s="383" t="str">
        <f>+V764</f>
        <v>Gobiernos Autonomos Municipales</v>
      </c>
      <c r="X764" s="242">
        <f>+VLOOKUP(A764,[3]Sheet1!$A$13:$D$744,4,FALSE)</f>
        <v>0</v>
      </c>
      <c r="Y764" s="242" t="e">
        <f>+VLOOKUP(X764,bd_lista!$A$3:$C$590,3,FALSE)</f>
        <v>#N/A</v>
      </c>
      <c r="Z764" s="294">
        <f>+X764</f>
        <v>0</v>
      </c>
      <c r="AA764" s="295" t="e">
        <f>+Y764</f>
        <v>#N/A</v>
      </c>
    </row>
    <row r="765" spans="1:27" customFormat="1" ht="15" hidden="1" customHeight="1">
      <c r="A765" s="32">
        <v>1401</v>
      </c>
      <c r="B765" s="389"/>
      <c r="C765" s="247" t="str">
        <f>+VLOOKUP(A765,bd_lista!$A$3:$C$590,3,FALSE)</f>
        <v>Gobierno Autónomo Municipal de Oruro</v>
      </c>
      <c r="D765" s="386"/>
      <c r="E765" s="244" t="s">
        <v>1305</v>
      </c>
      <c r="F765" s="243">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3">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3">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3">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3">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3">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3">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3">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3">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3">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3">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3">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3">
        <f t="shared" ca="1" si="25"/>
        <v>0</v>
      </c>
      <c r="S765" s="249">
        <f ca="1">+R764+R765</f>
        <v>0</v>
      </c>
      <c r="T765" s="243">
        <f ca="1">+S765</f>
        <v>0</v>
      </c>
      <c r="U765" s="242">
        <f t="shared" si="26"/>
        <v>2</v>
      </c>
      <c r="V765" s="333" t="str">
        <f>+VLOOKUP(A765,bd_lista!$A$3:$E$590,5,FALSE)</f>
        <v>Gobiernos Autonomos Municipales</v>
      </c>
      <c r="W765" s="384"/>
      <c r="X765" s="242">
        <f>+VLOOKUP(A765,[3]Sheet1!$A$13:$D$744,4,FALSE)</f>
        <v>0</v>
      </c>
      <c r="Y765" s="242" t="e">
        <f>+VLOOKUP(X765,bd_lista!$A$3:$C$590,3,FALSE)</f>
        <v>#N/A</v>
      </c>
      <c r="Z765" s="292"/>
      <c r="AA765" s="293"/>
    </row>
    <row r="766" spans="1:27" customFormat="1" ht="15" hidden="1" customHeight="1">
      <c r="A766" s="32">
        <v>1402</v>
      </c>
      <c r="B766" s="388">
        <f>+A766</f>
        <v>1402</v>
      </c>
      <c r="C766" s="247" t="str">
        <f>+VLOOKUP(A766,bd_lista!$A$3:$C$590,3,FALSE)</f>
        <v>Gobierno Autónomo Municipal de Caracollo</v>
      </c>
      <c r="D766" s="385" t="str">
        <f>+C766</f>
        <v>Gobierno Autónomo Municipal de Caracollo</v>
      </c>
      <c r="E766" s="242" t="s">
        <v>1304</v>
      </c>
      <c r="F766" s="243">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3">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3">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3">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3">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3">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3">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3">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3">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3">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3">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3">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3">
        <f t="shared" ca="1" si="25"/>
        <v>0</v>
      </c>
      <c r="S766" s="249"/>
      <c r="T766" s="243">
        <f ca="1">+T767</f>
        <v>0</v>
      </c>
      <c r="U766" s="242">
        <f t="shared" si="26"/>
        <v>1</v>
      </c>
      <c r="V766" s="333" t="str">
        <f>+VLOOKUP(A766,bd_lista!$A$3:$E$590,5,FALSE)</f>
        <v>Gobiernos Autonomos Municipales</v>
      </c>
      <c r="W766" s="383" t="str">
        <f>+V766</f>
        <v>Gobiernos Autonomos Municipales</v>
      </c>
      <c r="X766" s="242">
        <f>+VLOOKUP(A766,[3]Sheet1!$A$13:$D$744,4,FALSE)</f>
        <v>0</v>
      </c>
      <c r="Y766" s="242" t="e">
        <f>+VLOOKUP(X766,bd_lista!$A$3:$C$590,3,FALSE)</f>
        <v>#N/A</v>
      </c>
      <c r="Z766" s="294">
        <f>+X766</f>
        <v>0</v>
      </c>
      <c r="AA766" s="295" t="e">
        <f>+Y766</f>
        <v>#N/A</v>
      </c>
    </row>
    <row r="767" spans="1:27" customFormat="1" ht="15" hidden="1" customHeight="1">
      <c r="A767" s="32">
        <v>1402</v>
      </c>
      <c r="B767" s="389"/>
      <c r="C767" s="247" t="str">
        <f>+VLOOKUP(A767,bd_lista!$A$3:$C$590,3,FALSE)</f>
        <v>Gobierno Autónomo Municipal de Caracollo</v>
      </c>
      <c r="D767" s="386"/>
      <c r="E767" s="244" t="s">
        <v>1305</v>
      </c>
      <c r="F767" s="243">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3">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3">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3">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3">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3">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3">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3">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3">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3">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3">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3">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3">
        <f t="shared" ca="1" si="25"/>
        <v>0</v>
      </c>
      <c r="S767" s="249">
        <f ca="1">+R766+R767</f>
        <v>0</v>
      </c>
      <c r="T767" s="243">
        <f ca="1">+S767</f>
        <v>0</v>
      </c>
      <c r="U767" s="242">
        <f t="shared" si="26"/>
        <v>2</v>
      </c>
      <c r="V767" s="333" t="str">
        <f>+VLOOKUP(A767,bd_lista!$A$3:$E$590,5,FALSE)</f>
        <v>Gobiernos Autonomos Municipales</v>
      </c>
      <c r="W767" s="384"/>
      <c r="X767" s="242">
        <f>+VLOOKUP(A767,[3]Sheet1!$A$13:$D$744,4,FALSE)</f>
        <v>0</v>
      </c>
      <c r="Y767" s="242" t="e">
        <f>+VLOOKUP(X767,bd_lista!$A$3:$C$590,3,FALSE)</f>
        <v>#N/A</v>
      </c>
      <c r="Z767" s="292"/>
      <c r="AA767" s="293"/>
    </row>
    <row r="768" spans="1:27" customFormat="1" ht="15" hidden="1" customHeight="1">
      <c r="A768" s="32">
        <v>1403</v>
      </c>
      <c r="B768" s="388">
        <f>+A768</f>
        <v>1403</v>
      </c>
      <c r="C768" s="247" t="str">
        <f>+VLOOKUP(A768,bd_lista!$A$3:$C$590,3,FALSE)</f>
        <v>Gobierno Autónomo Municipal de El Choro</v>
      </c>
      <c r="D768" s="385" t="str">
        <f>+C768</f>
        <v>Gobierno Autónomo Municipal de El Choro</v>
      </c>
      <c r="E768" s="242" t="s">
        <v>1304</v>
      </c>
      <c r="F768" s="243">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3">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3">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3">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3">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3">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3">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3">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3">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3">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3">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3">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3">
        <f t="shared" ca="1" si="25"/>
        <v>0</v>
      </c>
      <c r="S768" s="249"/>
      <c r="T768" s="243">
        <f ca="1">+T769</f>
        <v>0</v>
      </c>
      <c r="U768" s="242">
        <f t="shared" si="26"/>
        <v>1</v>
      </c>
      <c r="V768" s="333" t="str">
        <f>+VLOOKUP(A768,bd_lista!$A$3:$E$590,5,FALSE)</f>
        <v>Gobiernos Autonomos Municipales</v>
      </c>
      <c r="W768" s="383" t="str">
        <f>+V768</f>
        <v>Gobiernos Autonomos Municipales</v>
      </c>
      <c r="X768" s="242">
        <f>+VLOOKUP(A768,[3]Sheet1!$A$13:$D$744,4,FALSE)</f>
        <v>0</v>
      </c>
      <c r="Y768" s="242" t="e">
        <f>+VLOOKUP(X768,bd_lista!$A$3:$C$590,3,FALSE)</f>
        <v>#N/A</v>
      </c>
      <c r="Z768" s="294">
        <f>+X768</f>
        <v>0</v>
      </c>
      <c r="AA768" s="295" t="e">
        <f>+Y768</f>
        <v>#N/A</v>
      </c>
    </row>
    <row r="769" spans="1:27" customFormat="1" ht="15" hidden="1" customHeight="1">
      <c r="A769" s="32">
        <v>1403</v>
      </c>
      <c r="B769" s="389"/>
      <c r="C769" s="247" t="str">
        <f>+VLOOKUP(A769,bd_lista!$A$3:$C$590,3,FALSE)</f>
        <v>Gobierno Autónomo Municipal de El Choro</v>
      </c>
      <c r="D769" s="386"/>
      <c r="E769" s="244" t="s">
        <v>1305</v>
      </c>
      <c r="F769" s="243">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3">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3">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3">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3">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3">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3">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3">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3">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3">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3">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3">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3">
        <f t="shared" ca="1" si="25"/>
        <v>0</v>
      </c>
      <c r="S769" s="249">
        <f ca="1">+R768+R769</f>
        <v>0</v>
      </c>
      <c r="T769" s="243">
        <f ca="1">+S769</f>
        <v>0</v>
      </c>
      <c r="U769" s="242">
        <f t="shared" si="26"/>
        <v>2</v>
      </c>
      <c r="V769" s="333" t="str">
        <f>+VLOOKUP(A769,bd_lista!$A$3:$E$590,5,FALSE)</f>
        <v>Gobiernos Autonomos Municipales</v>
      </c>
      <c r="W769" s="384"/>
      <c r="X769" s="242">
        <f>+VLOOKUP(A769,[3]Sheet1!$A$13:$D$744,4,FALSE)</f>
        <v>0</v>
      </c>
      <c r="Y769" s="242" t="e">
        <f>+VLOOKUP(X769,bd_lista!$A$3:$C$590,3,FALSE)</f>
        <v>#N/A</v>
      </c>
      <c r="Z769" s="292"/>
      <c r="AA769" s="293"/>
    </row>
    <row r="770" spans="1:27" customFormat="1" ht="15" hidden="1" customHeight="1">
      <c r="A770" s="32">
        <v>1404</v>
      </c>
      <c r="B770" s="388">
        <f>+A770</f>
        <v>1404</v>
      </c>
      <c r="C770" s="247" t="str">
        <f>+VLOOKUP(A770,bd_lista!$A$3:$C$590,3,FALSE)</f>
        <v>Gobierno Autónomo Municipal de Challapata</v>
      </c>
      <c r="D770" s="385" t="str">
        <f>+C770</f>
        <v>Gobierno Autónomo Municipal de Challapata</v>
      </c>
      <c r="E770" s="242" t="s">
        <v>1304</v>
      </c>
      <c r="F770" s="243">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3">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3">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3">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3">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3">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3">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3">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3">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3">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3">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3">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3">
        <f t="shared" ca="1" si="25"/>
        <v>0</v>
      </c>
      <c r="S770" s="249"/>
      <c r="T770" s="243">
        <f ca="1">+T771</f>
        <v>0</v>
      </c>
      <c r="U770" s="242">
        <f t="shared" si="26"/>
        <v>1</v>
      </c>
      <c r="V770" s="333" t="str">
        <f>+VLOOKUP(A770,bd_lista!$A$3:$E$590,5,FALSE)</f>
        <v>Gobiernos Autonomos Municipales</v>
      </c>
      <c r="W770" s="383" t="str">
        <f>+V770</f>
        <v>Gobiernos Autonomos Municipales</v>
      </c>
      <c r="X770" s="242">
        <f>+VLOOKUP(A770,[3]Sheet1!$A$13:$D$744,4,FALSE)</f>
        <v>0</v>
      </c>
      <c r="Y770" s="242" t="e">
        <f>+VLOOKUP(X770,bd_lista!$A$3:$C$590,3,FALSE)</f>
        <v>#N/A</v>
      </c>
      <c r="Z770" s="294">
        <f>+X770</f>
        <v>0</v>
      </c>
      <c r="AA770" s="295" t="e">
        <f>+Y770</f>
        <v>#N/A</v>
      </c>
    </row>
    <row r="771" spans="1:27" customFormat="1" ht="15" hidden="1" customHeight="1">
      <c r="A771" s="32">
        <v>1404</v>
      </c>
      <c r="B771" s="389"/>
      <c r="C771" s="247" t="str">
        <f>+VLOOKUP(A771,bd_lista!$A$3:$C$590,3,FALSE)</f>
        <v>Gobierno Autónomo Municipal de Challapata</v>
      </c>
      <c r="D771" s="386"/>
      <c r="E771" s="244" t="s">
        <v>1305</v>
      </c>
      <c r="F771" s="243">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3">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3">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3">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3">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3">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3">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3">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3">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3">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3">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3">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3">
        <f t="shared" ca="1" si="25"/>
        <v>0</v>
      </c>
      <c r="S771" s="249">
        <f ca="1">+R770+R771</f>
        <v>0</v>
      </c>
      <c r="T771" s="243">
        <f ca="1">+S771</f>
        <v>0</v>
      </c>
      <c r="U771" s="242">
        <f t="shared" si="26"/>
        <v>2</v>
      </c>
      <c r="V771" s="333" t="str">
        <f>+VLOOKUP(A771,bd_lista!$A$3:$E$590,5,FALSE)</f>
        <v>Gobiernos Autonomos Municipales</v>
      </c>
      <c r="W771" s="384"/>
      <c r="X771" s="242">
        <f>+VLOOKUP(A771,[3]Sheet1!$A$13:$D$744,4,FALSE)</f>
        <v>0</v>
      </c>
      <c r="Y771" s="242" t="e">
        <f>+VLOOKUP(X771,bd_lista!$A$3:$C$590,3,FALSE)</f>
        <v>#N/A</v>
      </c>
      <c r="Z771" s="292"/>
      <c r="AA771" s="293"/>
    </row>
    <row r="772" spans="1:27" customFormat="1" ht="15" hidden="1" customHeight="1">
      <c r="A772" s="32">
        <v>1405</v>
      </c>
      <c r="B772" s="388">
        <f>+A772</f>
        <v>1405</v>
      </c>
      <c r="C772" s="247" t="str">
        <f>+VLOOKUP(A772,bd_lista!$A$3:$C$590,3,FALSE)</f>
        <v>Gobierno Autónomo Municipal de Santuario de Quillacas</v>
      </c>
      <c r="D772" s="385" t="str">
        <f>+C772</f>
        <v>Gobierno Autónomo Municipal de Santuario de Quillacas</v>
      </c>
      <c r="E772" s="242" t="s">
        <v>1304</v>
      </c>
      <c r="F772" s="243">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3">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3">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3">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3">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3">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3">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3">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3">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3">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3">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3">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3">
        <f t="shared" ca="1" si="25"/>
        <v>0</v>
      </c>
      <c r="S772" s="249"/>
      <c r="T772" s="243">
        <f ca="1">+T773</f>
        <v>0</v>
      </c>
      <c r="U772" s="242">
        <f t="shared" si="26"/>
        <v>1</v>
      </c>
      <c r="V772" s="333" t="str">
        <f>+VLOOKUP(A772,bd_lista!$A$3:$E$590,5,FALSE)</f>
        <v>Gobiernos Autonomos Municipales</v>
      </c>
      <c r="W772" s="383" t="str">
        <f>+V772</f>
        <v>Gobiernos Autonomos Municipales</v>
      </c>
      <c r="X772" s="242">
        <f>+VLOOKUP(A772,[3]Sheet1!$A$13:$D$744,4,FALSE)</f>
        <v>0</v>
      </c>
      <c r="Y772" s="242" t="e">
        <f>+VLOOKUP(X772,bd_lista!$A$3:$C$590,3,FALSE)</f>
        <v>#N/A</v>
      </c>
      <c r="Z772" s="294">
        <f>+X772</f>
        <v>0</v>
      </c>
      <c r="AA772" s="295" t="e">
        <f>+Y772</f>
        <v>#N/A</v>
      </c>
    </row>
    <row r="773" spans="1:27" customFormat="1" ht="15" hidden="1" customHeight="1">
      <c r="A773" s="32">
        <v>1405</v>
      </c>
      <c r="B773" s="389"/>
      <c r="C773" s="247" t="str">
        <f>+VLOOKUP(A773,bd_lista!$A$3:$C$590,3,FALSE)</f>
        <v>Gobierno Autónomo Municipal de Santuario de Quillacas</v>
      </c>
      <c r="D773" s="386"/>
      <c r="E773" s="244" t="s">
        <v>1305</v>
      </c>
      <c r="F773" s="243">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3">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3">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3">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3">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3">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3">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3">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3">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3">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3">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3">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3">
        <f t="shared" ca="1" si="25"/>
        <v>0</v>
      </c>
      <c r="S773" s="249">
        <f ca="1">+R772+R773</f>
        <v>0</v>
      </c>
      <c r="T773" s="243">
        <f ca="1">+S773</f>
        <v>0</v>
      </c>
      <c r="U773" s="242">
        <f t="shared" si="26"/>
        <v>2</v>
      </c>
      <c r="V773" s="333" t="str">
        <f>+VLOOKUP(A773,bd_lista!$A$3:$E$590,5,FALSE)</f>
        <v>Gobiernos Autonomos Municipales</v>
      </c>
      <c r="W773" s="384"/>
      <c r="X773" s="242">
        <f>+VLOOKUP(A773,[3]Sheet1!$A$13:$D$744,4,FALSE)</f>
        <v>0</v>
      </c>
      <c r="Y773" s="242" t="e">
        <f>+VLOOKUP(X773,bd_lista!$A$3:$C$590,3,FALSE)</f>
        <v>#N/A</v>
      </c>
      <c r="Z773" s="292"/>
      <c r="AA773" s="293"/>
    </row>
    <row r="774" spans="1:27" customFormat="1" ht="15" hidden="1" customHeight="1">
      <c r="A774" s="32">
        <v>1406</v>
      </c>
      <c r="B774" s="388">
        <f>+A774</f>
        <v>1406</v>
      </c>
      <c r="C774" s="247" t="str">
        <f>+VLOOKUP(A774,bd_lista!$A$3:$C$590,3,FALSE)</f>
        <v>Gobierno Autónomo Municipal de Huanuni</v>
      </c>
      <c r="D774" s="385" t="str">
        <f>+C774</f>
        <v>Gobierno Autónomo Municipal de Huanuni</v>
      </c>
      <c r="E774" s="242" t="s">
        <v>1304</v>
      </c>
      <c r="F774" s="243">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3">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3">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3">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3">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3">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3">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3">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3">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3">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3">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3">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3">
        <f t="shared" ref="R774:R837" ca="1" si="27">+SUM(F774:Q774)</f>
        <v>0</v>
      </c>
      <c r="S774" s="249"/>
      <c r="T774" s="243">
        <f ca="1">+T775</f>
        <v>0</v>
      </c>
      <c r="U774" s="242">
        <f t="shared" ref="U774:U837" si="28">+IF(E774="Débitos",1,2)</f>
        <v>1</v>
      </c>
      <c r="V774" s="333" t="str">
        <f>+VLOOKUP(A774,bd_lista!$A$3:$E$590,5,FALSE)</f>
        <v>Gobiernos Autonomos Municipales</v>
      </c>
      <c r="W774" s="383" t="str">
        <f>+V774</f>
        <v>Gobiernos Autonomos Municipales</v>
      </c>
      <c r="X774" s="242">
        <f>+VLOOKUP(A774,[3]Sheet1!$A$13:$D$744,4,FALSE)</f>
        <v>0</v>
      </c>
      <c r="Y774" s="242" t="e">
        <f>+VLOOKUP(X774,bd_lista!$A$3:$C$590,3,FALSE)</f>
        <v>#N/A</v>
      </c>
      <c r="Z774" s="294">
        <f>+X774</f>
        <v>0</v>
      </c>
      <c r="AA774" s="295" t="e">
        <f>+Y774</f>
        <v>#N/A</v>
      </c>
    </row>
    <row r="775" spans="1:27" customFormat="1" ht="15" hidden="1" customHeight="1">
      <c r="A775" s="32">
        <v>1406</v>
      </c>
      <c r="B775" s="389"/>
      <c r="C775" s="247" t="str">
        <f>+VLOOKUP(A775,bd_lista!$A$3:$C$590,3,FALSE)</f>
        <v>Gobierno Autónomo Municipal de Huanuni</v>
      </c>
      <c r="D775" s="386"/>
      <c r="E775" s="244" t="s">
        <v>1305</v>
      </c>
      <c r="F775" s="243">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3">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3">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3">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3">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3">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3">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3">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3">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3">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3">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3">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3">
        <f t="shared" ca="1" si="27"/>
        <v>0</v>
      </c>
      <c r="S775" s="249">
        <f ca="1">+R774+R775</f>
        <v>0</v>
      </c>
      <c r="T775" s="243">
        <f ca="1">+S775</f>
        <v>0</v>
      </c>
      <c r="U775" s="242">
        <f t="shared" si="28"/>
        <v>2</v>
      </c>
      <c r="V775" s="333" t="str">
        <f>+VLOOKUP(A775,bd_lista!$A$3:$E$590,5,FALSE)</f>
        <v>Gobiernos Autonomos Municipales</v>
      </c>
      <c r="W775" s="384"/>
      <c r="X775" s="242">
        <f>+VLOOKUP(A775,[3]Sheet1!$A$13:$D$744,4,FALSE)</f>
        <v>0</v>
      </c>
      <c r="Y775" s="242" t="e">
        <f>+VLOOKUP(X775,bd_lista!$A$3:$C$590,3,FALSE)</f>
        <v>#N/A</v>
      </c>
      <c r="Z775" s="292"/>
      <c r="AA775" s="293"/>
    </row>
    <row r="776" spans="1:27" customFormat="1" ht="15" hidden="1" customHeight="1">
      <c r="A776" s="32">
        <v>1407</v>
      </c>
      <c r="B776" s="388">
        <f>+A776</f>
        <v>1407</v>
      </c>
      <c r="C776" s="247" t="str">
        <f>+VLOOKUP(A776,bd_lista!$A$3:$C$590,3,FALSE)</f>
        <v>Gobierno Autónomo Municipal de Machacamarca</v>
      </c>
      <c r="D776" s="385" t="str">
        <f>+C776</f>
        <v>Gobierno Autónomo Municipal de Machacamarca</v>
      </c>
      <c r="E776" s="242" t="s">
        <v>1304</v>
      </c>
      <c r="F776" s="243">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3">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3">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3">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3">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3">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3">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3">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3">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3">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3">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3">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3">
        <f t="shared" ca="1" si="27"/>
        <v>0</v>
      </c>
      <c r="S776" s="249"/>
      <c r="T776" s="243">
        <f ca="1">+T777</f>
        <v>0</v>
      </c>
      <c r="U776" s="242">
        <f t="shared" si="28"/>
        <v>1</v>
      </c>
      <c r="V776" s="333" t="str">
        <f>+VLOOKUP(A776,bd_lista!$A$3:$E$590,5,FALSE)</f>
        <v>Gobiernos Autonomos Municipales</v>
      </c>
      <c r="W776" s="383" t="str">
        <f>+V776</f>
        <v>Gobiernos Autonomos Municipales</v>
      </c>
      <c r="X776" s="242">
        <f>+VLOOKUP(A776,[3]Sheet1!$A$13:$D$744,4,FALSE)</f>
        <v>0</v>
      </c>
      <c r="Y776" s="242" t="e">
        <f>+VLOOKUP(X776,bd_lista!$A$3:$C$590,3,FALSE)</f>
        <v>#N/A</v>
      </c>
      <c r="Z776" s="294">
        <f>+X776</f>
        <v>0</v>
      </c>
      <c r="AA776" s="295" t="e">
        <f>+Y776</f>
        <v>#N/A</v>
      </c>
    </row>
    <row r="777" spans="1:27" customFormat="1" ht="15" hidden="1" customHeight="1">
      <c r="A777" s="32">
        <v>1407</v>
      </c>
      <c r="B777" s="389"/>
      <c r="C777" s="247" t="str">
        <f>+VLOOKUP(A777,bd_lista!$A$3:$C$590,3,FALSE)</f>
        <v>Gobierno Autónomo Municipal de Machacamarca</v>
      </c>
      <c r="D777" s="386"/>
      <c r="E777" s="244" t="s">
        <v>1305</v>
      </c>
      <c r="F777" s="243">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3">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3">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3">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3">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3">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3">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3">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3">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3">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3">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3">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3">
        <f t="shared" ca="1" si="27"/>
        <v>0</v>
      </c>
      <c r="S777" s="249">
        <f ca="1">+R776+R777</f>
        <v>0</v>
      </c>
      <c r="T777" s="243">
        <f ca="1">+S777</f>
        <v>0</v>
      </c>
      <c r="U777" s="242">
        <f t="shared" si="28"/>
        <v>2</v>
      </c>
      <c r="V777" s="333" t="str">
        <f>+VLOOKUP(A777,bd_lista!$A$3:$E$590,5,FALSE)</f>
        <v>Gobiernos Autonomos Municipales</v>
      </c>
      <c r="W777" s="384"/>
      <c r="X777" s="242">
        <f>+VLOOKUP(A777,[3]Sheet1!$A$13:$D$744,4,FALSE)</f>
        <v>0</v>
      </c>
      <c r="Y777" s="242" t="e">
        <f>+VLOOKUP(X777,bd_lista!$A$3:$C$590,3,FALSE)</f>
        <v>#N/A</v>
      </c>
      <c r="Z777" s="292"/>
      <c r="AA777" s="293"/>
    </row>
    <row r="778" spans="1:27" customFormat="1" ht="27" hidden="1" customHeight="1">
      <c r="A778" s="32">
        <v>1408</v>
      </c>
      <c r="B778" s="388">
        <f>+A778</f>
        <v>1408</v>
      </c>
      <c r="C778" s="247" t="str">
        <f>+VLOOKUP(A778,bd_lista!$A$3:$C$590,3,FALSE)</f>
        <v>Gobierno Autónomo Municipal de Poopó (Villa Poopó)</v>
      </c>
      <c r="D778" s="385" t="str">
        <f>+C778</f>
        <v>Gobierno Autónomo Municipal de Poopó (Villa Poopó)</v>
      </c>
      <c r="E778" s="242" t="s">
        <v>1304</v>
      </c>
      <c r="F778" s="243">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3">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3">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3">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3">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3">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3">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3">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3">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3">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3">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3">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3">
        <f t="shared" ca="1" si="27"/>
        <v>0</v>
      </c>
      <c r="S778" s="249"/>
      <c r="T778" s="243">
        <f ca="1">+T779</f>
        <v>0</v>
      </c>
      <c r="U778" s="242">
        <f t="shared" si="28"/>
        <v>1</v>
      </c>
      <c r="V778" s="333" t="str">
        <f>+VLOOKUP(A778,bd_lista!$A$3:$E$590,5,FALSE)</f>
        <v>Gobiernos Autonomos Municipales</v>
      </c>
      <c r="W778" s="383" t="str">
        <f>+V778</f>
        <v>Gobiernos Autonomos Municipales</v>
      </c>
      <c r="X778" s="242">
        <f>+VLOOKUP(A778,[3]Sheet1!$A$13:$D$744,4,FALSE)</f>
        <v>0</v>
      </c>
      <c r="Y778" s="242" t="e">
        <f>+VLOOKUP(X778,bd_lista!$A$3:$C$590,3,FALSE)</f>
        <v>#N/A</v>
      </c>
      <c r="Z778" s="294">
        <f>+X778</f>
        <v>0</v>
      </c>
      <c r="AA778" s="295" t="e">
        <f>+Y778</f>
        <v>#N/A</v>
      </c>
    </row>
    <row r="779" spans="1:27" customFormat="1" ht="27" hidden="1" customHeight="1">
      <c r="A779" s="32">
        <v>1408</v>
      </c>
      <c r="B779" s="389"/>
      <c r="C779" s="247" t="str">
        <f>+VLOOKUP(A779,bd_lista!$A$3:$C$590,3,FALSE)</f>
        <v>Gobierno Autónomo Municipal de Poopó (Villa Poopó)</v>
      </c>
      <c r="D779" s="386"/>
      <c r="E779" s="244" t="s">
        <v>1305</v>
      </c>
      <c r="F779" s="243">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3">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3">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3">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3">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3">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3">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3">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3">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3">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3">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3">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3">
        <f t="shared" ca="1" si="27"/>
        <v>0</v>
      </c>
      <c r="S779" s="249">
        <f ca="1">+R778+R779</f>
        <v>0</v>
      </c>
      <c r="T779" s="243">
        <f ca="1">+S779</f>
        <v>0</v>
      </c>
      <c r="U779" s="242">
        <f t="shared" si="28"/>
        <v>2</v>
      </c>
      <c r="V779" s="333" t="str">
        <f>+VLOOKUP(A779,bd_lista!$A$3:$E$590,5,FALSE)</f>
        <v>Gobiernos Autonomos Municipales</v>
      </c>
      <c r="W779" s="384"/>
      <c r="X779" s="242">
        <f>+VLOOKUP(A779,[3]Sheet1!$A$13:$D$744,4,FALSE)</f>
        <v>0</v>
      </c>
      <c r="Y779" s="242" t="e">
        <f>+VLOOKUP(X779,bd_lista!$A$3:$C$590,3,FALSE)</f>
        <v>#N/A</v>
      </c>
      <c r="Z779" s="292"/>
      <c r="AA779" s="293"/>
    </row>
    <row r="780" spans="1:27" customFormat="1" ht="15" hidden="1" customHeight="1">
      <c r="A780" s="32">
        <v>1409</v>
      </c>
      <c r="B780" s="388">
        <f>+A780</f>
        <v>1409</v>
      </c>
      <c r="C780" s="247" t="str">
        <f>+VLOOKUP(A780,bd_lista!$A$3:$C$590,3,FALSE)</f>
        <v>Gobierno Autónomo Municipal de Pazña</v>
      </c>
      <c r="D780" s="385" t="str">
        <f>+C780</f>
        <v>Gobierno Autónomo Municipal de Pazña</v>
      </c>
      <c r="E780" s="242" t="s">
        <v>1304</v>
      </c>
      <c r="F780" s="243">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3">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3">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3">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3">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3">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3">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3">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3">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3">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3">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3">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3">
        <f t="shared" ca="1" si="27"/>
        <v>0</v>
      </c>
      <c r="S780" s="249"/>
      <c r="T780" s="243">
        <f ca="1">+T781</f>
        <v>0</v>
      </c>
      <c r="U780" s="242">
        <f t="shared" si="28"/>
        <v>1</v>
      </c>
      <c r="V780" s="333" t="str">
        <f>+VLOOKUP(A780,bd_lista!$A$3:$E$590,5,FALSE)</f>
        <v>Gobiernos Autonomos Municipales</v>
      </c>
      <c r="W780" s="383" t="str">
        <f>+V780</f>
        <v>Gobiernos Autonomos Municipales</v>
      </c>
      <c r="X780" s="242">
        <f>+VLOOKUP(A780,[3]Sheet1!$A$13:$D$744,4,FALSE)</f>
        <v>0</v>
      </c>
      <c r="Y780" s="242" t="e">
        <f>+VLOOKUP(X780,bd_lista!$A$3:$C$590,3,FALSE)</f>
        <v>#N/A</v>
      </c>
      <c r="Z780" s="294">
        <f>+X780</f>
        <v>0</v>
      </c>
      <c r="AA780" s="295" t="e">
        <f>+Y780</f>
        <v>#N/A</v>
      </c>
    </row>
    <row r="781" spans="1:27" customFormat="1" ht="15" hidden="1" customHeight="1">
      <c r="A781" s="32">
        <v>1409</v>
      </c>
      <c r="B781" s="389"/>
      <c r="C781" s="247" t="str">
        <f>+VLOOKUP(A781,bd_lista!$A$3:$C$590,3,FALSE)</f>
        <v>Gobierno Autónomo Municipal de Pazña</v>
      </c>
      <c r="D781" s="386"/>
      <c r="E781" s="244" t="s">
        <v>1305</v>
      </c>
      <c r="F781" s="243">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3">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3">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3">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3">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3">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3">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3">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3">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3">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3">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3">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3">
        <f t="shared" ca="1" si="27"/>
        <v>0</v>
      </c>
      <c r="S781" s="249">
        <f ca="1">+R780+R781</f>
        <v>0</v>
      </c>
      <c r="T781" s="243">
        <f ca="1">+S781</f>
        <v>0</v>
      </c>
      <c r="U781" s="242">
        <f t="shared" si="28"/>
        <v>2</v>
      </c>
      <c r="V781" s="333" t="str">
        <f>+VLOOKUP(A781,bd_lista!$A$3:$E$590,5,FALSE)</f>
        <v>Gobiernos Autonomos Municipales</v>
      </c>
      <c r="W781" s="384"/>
      <c r="X781" s="242">
        <f>+VLOOKUP(A781,[3]Sheet1!$A$13:$D$744,4,FALSE)</f>
        <v>0</v>
      </c>
      <c r="Y781" s="242" t="e">
        <f>+VLOOKUP(X781,bd_lista!$A$3:$C$590,3,FALSE)</f>
        <v>#N/A</v>
      </c>
      <c r="Z781" s="292"/>
      <c r="AA781" s="293"/>
    </row>
    <row r="782" spans="1:27" customFormat="1" ht="15" hidden="1" customHeight="1">
      <c r="A782" s="32">
        <v>1410</v>
      </c>
      <c r="B782" s="388">
        <f>+A782</f>
        <v>1410</v>
      </c>
      <c r="C782" s="247" t="str">
        <f>+VLOOKUP(A782,bd_lista!$A$3:$C$590,3,FALSE)</f>
        <v>Gobierno Autónomo Municipal de Antequera</v>
      </c>
      <c r="D782" s="385" t="str">
        <f>+C782</f>
        <v>Gobierno Autónomo Municipal de Antequera</v>
      </c>
      <c r="E782" s="242" t="s">
        <v>1304</v>
      </c>
      <c r="F782" s="243">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3">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3">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3">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3">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3">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3">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3">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3">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3">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3">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3">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3">
        <f t="shared" ca="1" si="27"/>
        <v>0</v>
      </c>
      <c r="S782" s="249"/>
      <c r="T782" s="243">
        <f ca="1">+T783</f>
        <v>0</v>
      </c>
      <c r="U782" s="242">
        <f t="shared" si="28"/>
        <v>1</v>
      </c>
      <c r="V782" s="333" t="str">
        <f>+VLOOKUP(A782,bd_lista!$A$3:$E$590,5,FALSE)</f>
        <v>Gobiernos Autonomos Municipales</v>
      </c>
      <c r="W782" s="383" t="str">
        <f>+V782</f>
        <v>Gobiernos Autonomos Municipales</v>
      </c>
      <c r="X782" s="242">
        <f>+VLOOKUP(A782,[3]Sheet1!$A$13:$D$744,4,FALSE)</f>
        <v>0</v>
      </c>
      <c r="Y782" s="242" t="e">
        <f>+VLOOKUP(X782,bd_lista!$A$3:$C$590,3,FALSE)</f>
        <v>#N/A</v>
      </c>
      <c r="Z782" s="294">
        <f>+X782</f>
        <v>0</v>
      </c>
      <c r="AA782" s="295" t="e">
        <f>+Y782</f>
        <v>#N/A</v>
      </c>
    </row>
    <row r="783" spans="1:27" customFormat="1" ht="15" hidden="1" customHeight="1">
      <c r="A783" s="32">
        <v>1410</v>
      </c>
      <c r="B783" s="389"/>
      <c r="C783" s="247" t="str">
        <f>+VLOOKUP(A783,bd_lista!$A$3:$C$590,3,FALSE)</f>
        <v>Gobierno Autónomo Municipal de Antequera</v>
      </c>
      <c r="D783" s="386"/>
      <c r="E783" s="244" t="s">
        <v>1305</v>
      </c>
      <c r="F783" s="243">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3">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3">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3">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3">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3">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3">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3">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3">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3">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3">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3">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3">
        <f t="shared" ca="1" si="27"/>
        <v>0</v>
      </c>
      <c r="S783" s="249">
        <f ca="1">+R782+R783</f>
        <v>0</v>
      </c>
      <c r="T783" s="243">
        <f ca="1">+S783</f>
        <v>0</v>
      </c>
      <c r="U783" s="242">
        <f t="shared" si="28"/>
        <v>2</v>
      </c>
      <c r="V783" s="333" t="str">
        <f>+VLOOKUP(A783,bd_lista!$A$3:$E$590,5,FALSE)</f>
        <v>Gobiernos Autonomos Municipales</v>
      </c>
      <c r="W783" s="384"/>
      <c r="X783" s="242">
        <f>+VLOOKUP(A783,[3]Sheet1!$A$13:$D$744,4,FALSE)</f>
        <v>0</v>
      </c>
      <c r="Y783" s="242" t="e">
        <f>+VLOOKUP(X783,bd_lista!$A$3:$C$590,3,FALSE)</f>
        <v>#N/A</v>
      </c>
      <c r="Z783" s="292"/>
      <c r="AA783" s="293"/>
    </row>
    <row r="784" spans="1:27" customFormat="1" ht="27" hidden="1" customHeight="1">
      <c r="A784" s="32">
        <v>1411</v>
      </c>
      <c r="B784" s="388">
        <f>+A784</f>
        <v>1411</v>
      </c>
      <c r="C784" s="247" t="str">
        <f>+VLOOKUP(A784,bd_lista!$A$3:$C$590,3,FALSE)</f>
        <v>Gobierno Autónomo Municipal de Eucaliptus</v>
      </c>
      <c r="D784" s="385" t="str">
        <f>+C784</f>
        <v>Gobierno Autónomo Municipal de Eucaliptus</v>
      </c>
      <c r="E784" s="242" t="s">
        <v>1304</v>
      </c>
      <c r="F784" s="243">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3">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3">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3">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3">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3">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3">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3">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3">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3">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3">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3">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3">
        <f t="shared" ca="1" si="27"/>
        <v>0</v>
      </c>
      <c r="S784" s="249"/>
      <c r="T784" s="243">
        <f ca="1">+T785</f>
        <v>0</v>
      </c>
      <c r="U784" s="242">
        <f t="shared" si="28"/>
        <v>1</v>
      </c>
      <c r="V784" s="333" t="str">
        <f>+VLOOKUP(A784,bd_lista!$A$3:$E$590,5,FALSE)</f>
        <v>Gobiernos Autonomos Municipales</v>
      </c>
      <c r="W784" s="383" t="str">
        <f>+V784</f>
        <v>Gobiernos Autonomos Municipales</v>
      </c>
      <c r="X784" s="242">
        <f>+VLOOKUP(A784,[3]Sheet1!$A$13:$D$744,4,FALSE)</f>
        <v>0</v>
      </c>
      <c r="Y784" s="242" t="e">
        <f>+VLOOKUP(X784,bd_lista!$A$3:$C$590,3,FALSE)</f>
        <v>#N/A</v>
      </c>
      <c r="Z784" s="294">
        <f>+X784</f>
        <v>0</v>
      </c>
      <c r="AA784" s="295" t="e">
        <f>+Y784</f>
        <v>#N/A</v>
      </c>
    </row>
    <row r="785" spans="1:27" customFormat="1" ht="27" hidden="1" customHeight="1">
      <c r="A785" s="32">
        <v>1411</v>
      </c>
      <c r="B785" s="389"/>
      <c r="C785" s="247" t="str">
        <f>+VLOOKUP(A785,bd_lista!$A$3:$C$590,3,FALSE)</f>
        <v>Gobierno Autónomo Municipal de Eucaliptus</v>
      </c>
      <c r="D785" s="386"/>
      <c r="E785" s="244" t="s">
        <v>1305</v>
      </c>
      <c r="F785" s="243">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3">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3">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3">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3">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3">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3">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3">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3">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3">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3">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3">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3">
        <f t="shared" ca="1" si="27"/>
        <v>0</v>
      </c>
      <c r="S785" s="249">
        <f ca="1">+R784+R785</f>
        <v>0</v>
      </c>
      <c r="T785" s="243">
        <f ca="1">+S785</f>
        <v>0</v>
      </c>
      <c r="U785" s="242">
        <f t="shared" si="28"/>
        <v>2</v>
      </c>
      <c r="V785" s="333" t="str">
        <f>+VLOOKUP(A785,bd_lista!$A$3:$E$590,5,FALSE)</f>
        <v>Gobiernos Autonomos Municipales</v>
      </c>
      <c r="W785" s="384"/>
      <c r="X785" s="242">
        <f>+VLOOKUP(A785,[3]Sheet1!$A$13:$D$744,4,FALSE)</f>
        <v>0</v>
      </c>
      <c r="Y785" s="242" t="e">
        <f>+VLOOKUP(X785,bd_lista!$A$3:$C$590,3,FALSE)</f>
        <v>#N/A</v>
      </c>
      <c r="Z785" s="292"/>
      <c r="AA785" s="293"/>
    </row>
    <row r="786" spans="1:27" customFormat="1" ht="15" hidden="1" customHeight="1">
      <c r="A786" s="32">
        <v>1412</v>
      </c>
      <c r="B786" s="388">
        <f>+A786</f>
        <v>1412</v>
      </c>
      <c r="C786" s="247" t="str">
        <f>+VLOOKUP(A786,bd_lista!$A$3:$C$590,3,FALSE)</f>
        <v>Gobierno Autónomo Municipal de Santiago de Huari</v>
      </c>
      <c r="D786" s="385" t="str">
        <f>+C786</f>
        <v>Gobierno Autónomo Municipal de Santiago de Huari</v>
      </c>
      <c r="E786" s="242" t="s">
        <v>1304</v>
      </c>
      <c r="F786" s="243">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3">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3">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3">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3">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3">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3">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3">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3">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3">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3">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3">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3">
        <f t="shared" ca="1" si="27"/>
        <v>0</v>
      </c>
      <c r="S786" s="249"/>
      <c r="T786" s="243">
        <f ca="1">+T787</f>
        <v>0</v>
      </c>
      <c r="U786" s="242">
        <f t="shared" si="28"/>
        <v>1</v>
      </c>
      <c r="V786" s="333" t="str">
        <f>+VLOOKUP(A786,bd_lista!$A$3:$E$590,5,FALSE)</f>
        <v>Gobiernos Autonomos Municipales</v>
      </c>
      <c r="W786" s="383" t="str">
        <f>+V786</f>
        <v>Gobiernos Autonomos Municipales</v>
      </c>
      <c r="X786" s="242">
        <f>+VLOOKUP(A786,[3]Sheet1!$A$13:$D$744,4,FALSE)</f>
        <v>0</v>
      </c>
      <c r="Y786" s="242" t="e">
        <f>+VLOOKUP(X786,bd_lista!$A$3:$C$590,3,FALSE)</f>
        <v>#N/A</v>
      </c>
      <c r="Z786" s="294">
        <f>+X786</f>
        <v>0</v>
      </c>
      <c r="AA786" s="295" t="e">
        <f>+Y786</f>
        <v>#N/A</v>
      </c>
    </row>
    <row r="787" spans="1:27" customFormat="1" ht="15" hidden="1" customHeight="1">
      <c r="A787" s="32">
        <v>1412</v>
      </c>
      <c r="B787" s="389"/>
      <c r="C787" s="247" t="str">
        <f>+VLOOKUP(A787,bd_lista!$A$3:$C$590,3,FALSE)</f>
        <v>Gobierno Autónomo Municipal de Santiago de Huari</v>
      </c>
      <c r="D787" s="386"/>
      <c r="E787" s="244" t="s">
        <v>1305</v>
      </c>
      <c r="F787" s="243">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3">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3">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3">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3">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3">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3">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3">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3">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3">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3">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3">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3">
        <f t="shared" ca="1" si="27"/>
        <v>0</v>
      </c>
      <c r="S787" s="249">
        <f ca="1">+R786+R787</f>
        <v>0</v>
      </c>
      <c r="T787" s="243">
        <f ca="1">+S787</f>
        <v>0</v>
      </c>
      <c r="U787" s="242">
        <f t="shared" si="28"/>
        <v>2</v>
      </c>
      <c r="V787" s="333" t="str">
        <f>+VLOOKUP(A787,bd_lista!$A$3:$E$590,5,FALSE)</f>
        <v>Gobiernos Autonomos Municipales</v>
      </c>
      <c r="W787" s="384"/>
      <c r="X787" s="242">
        <f>+VLOOKUP(A787,[3]Sheet1!$A$13:$D$744,4,FALSE)</f>
        <v>0</v>
      </c>
      <c r="Y787" s="242" t="e">
        <f>+VLOOKUP(X787,bd_lista!$A$3:$C$590,3,FALSE)</f>
        <v>#N/A</v>
      </c>
      <c r="Z787" s="292"/>
      <c r="AA787" s="293"/>
    </row>
    <row r="788" spans="1:27" customFormat="1" ht="15" hidden="1" customHeight="1">
      <c r="A788" s="32">
        <v>1413</v>
      </c>
      <c r="B788" s="388">
        <f>+A788</f>
        <v>1413</v>
      </c>
      <c r="C788" s="247" t="str">
        <f>+VLOOKUP(A788,bd_lista!$A$3:$C$590,3,FALSE)</f>
        <v>Gobierno Autónomo Municipal de Totora</v>
      </c>
      <c r="D788" s="385" t="str">
        <f>+C788</f>
        <v>Gobierno Autónomo Municipal de Totora</v>
      </c>
      <c r="E788" s="242" t="s">
        <v>1304</v>
      </c>
      <c r="F788" s="243">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3">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3">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3">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3">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3">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3">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3">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3">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3">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3">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3">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3">
        <f t="shared" ca="1" si="27"/>
        <v>0</v>
      </c>
      <c r="S788" s="249"/>
      <c r="T788" s="243">
        <f ca="1">+T789</f>
        <v>0</v>
      </c>
      <c r="U788" s="242">
        <f t="shared" si="28"/>
        <v>1</v>
      </c>
      <c r="V788" s="333" t="str">
        <f>+VLOOKUP(A788,bd_lista!$A$3:$E$590,5,FALSE)</f>
        <v>Gobiernos Autonomos Municipales</v>
      </c>
      <c r="W788" s="383" t="str">
        <f>+V788</f>
        <v>Gobiernos Autonomos Municipales</v>
      </c>
      <c r="X788" s="242">
        <f>+VLOOKUP(A788,[3]Sheet1!$A$13:$D$744,4,FALSE)</f>
        <v>0</v>
      </c>
      <c r="Y788" s="242" t="e">
        <f>+VLOOKUP(X788,bd_lista!$A$3:$C$590,3,FALSE)</f>
        <v>#N/A</v>
      </c>
      <c r="Z788" s="294">
        <f>+X788</f>
        <v>0</v>
      </c>
      <c r="AA788" s="295" t="e">
        <f>+Y788</f>
        <v>#N/A</v>
      </c>
    </row>
    <row r="789" spans="1:27" customFormat="1" ht="15" hidden="1" customHeight="1">
      <c r="A789" s="32">
        <v>1413</v>
      </c>
      <c r="B789" s="389"/>
      <c r="C789" s="247" t="str">
        <f>+VLOOKUP(A789,bd_lista!$A$3:$C$590,3,FALSE)</f>
        <v>Gobierno Autónomo Municipal de Totora</v>
      </c>
      <c r="D789" s="386"/>
      <c r="E789" s="244" t="s">
        <v>1305</v>
      </c>
      <c r="F789" s="243">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3">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3">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3">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3">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3">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3">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3">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3">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3">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3">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3">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3">
        <f t="shared" ca="1" si="27"/>
        <v>0</v>
      </c>
      <c r="S789" s="249">
        <f ca="1">+R788+R789</f>
        <v>0</v>
      </c>
      <c r="T789" s="243">
        <f ca="1">+S789</f>
        <v>0</v>
      </c>
      <c r="U789" s="242">
        <f t="shared" si="28"/>
        <v>2</v>
      </c>
      <c r="V789" s="333" t="str">
        <f>+VLOOKUP(A789,bd_lista!$A$3:$E$590,5,FALSE)</f>
        <v>Gobiernos Autonomos Municipales</v>
      </c>
      <c r="W789" s="384"/>
      <c r="X789" s="242">
        <f>+VLOOKUP(A789,[3]Sheet1!$A$13:$D$744,4,FALSE)</f>
        <v>0</v>
      </c>
      <c r="Y789" s="242" t="e">
        <f>+VLOOKUP(X789,bd_lista!$A$3:$C$590,3,FALSE)</f>
        <v>#N/A</v>
      </c>
      <c r="Z789" s="292"/>
      <c r="AA789" s="293"/>
    </row>
    <row r="790" spans="1:27" customFormat="1" ht="15" hidden="1" customHeight="1">
      <c r="A790" s="32">
        <v>1414</v>
      </c>
      <c r="B790" s="388">
        <f>+A790</f>
        <v>1414</v>
      </c>
      <c r="C790" s="247" t="str">
        <f>+VLOOKUP(A790,bd_lista!$A$3:$C$590,3,FALSE)</f>
        <v>Gobierno Autónomo Municipal de Corque</v>
      </c>
      <c r="D790" s="385" t="str">
        <f>+C790</f>
        <v>Gobierno Autónomo Municipal de Corque</v>
      </c>
      <c r="E790" s="242" t="s">
        <v>1304</v>
      </c>
      <c r="F790" s="243">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3">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3">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3">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3">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3">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3">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3">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3">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3">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3">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3">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3">
        <f t="shared" ca="1" si="27"/>
        <v>0</v>
      </c>
      <c r="S790" s="249"/>
      <c r="T790" s="243">
        <f ca="1">+T791</f>
        <v>0</v>
      </c>
      <c r="U790" s="242">
        <f t="shared" si="28"/>
        <v>1</v>
      </c>
      <c r="V790" s="333" t="str">
        <f>+VLOOKUP(A790,bd_lista!$A$3:$E$590,5,FALSE)</f>
        <v>Gobiernos Autonomos Municipales</v>
      </c>
      <c r="W790" s="383" t="str">
        <f>+V790</f>
        <v>Gobiernos Autonomos Municipales</v>
      </c>
      <c r="X790" s="242">
        <f>+VLOOKUP(A790,[3]Sheet1!$A$13:$D$744,4,FALSE)</f>
        <v>0</v>
      </c>
      <c r="Y790" s="242" t="e">
        <f>+VLOOKUP(X790,bd_lista!$A$3:$C$590,3,FALSE)</f>
        <v>#N/A</v>
      </c>
      <c r="Z790" s="294">
        <f>+X790</f>
        <v>0</v>
      </c>
      <c r="AA790" s="295" t="e">
        <f>+Y790</f>
        <v>#N/A</v>
      </c>
    </row>
    <row r="791" spans="1:27" customFormat="1" ht="15" hidden="1" customHeight="1">
      <c r="A791" s="32">
        <v>1414</v>
      </c>
      <c r="B791" s="389"/>
      <c r="C791" s="247" t="str">
        <f>+VLOOKUP(A791,bd_lista!$A$3:$C$590,3,FALSE)</f>
        <v>Gobierno Autónomo Municipal de Corque</v>
      </c>
      <c r="D791" s="386"/>
      <c r="E791" s="244" t="s">
        <v>1305</v>
      </c>
      <c r="F791" s="243">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3">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3">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3">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3">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3">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3">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3">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3">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3">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3">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3">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3">
        <f t="shared" ca="1" si="27"/>
        <v>0</v>
      </c>
      <c r="S791" s="249">
        <f ca="1">+R790+R791</f>
        <v>0</v>
      </c>
      <c r="T791" s="243">
        <f ca="1">+S791</f>
        <v>0</v>
      </c>
      <c r="U791" s="242">
        <f t="shared" si="28"/>
        <v>2</v>
      </c>
      <c r="V791" s="333" t="str">
        <f>+VLOOKUP(A791,bd_lista!$A$3:$E$590,5,FALSE)</f>
        <v>Gobiernos Autonomos Municipales</v>
      </c>
      <c r="W791" s="384"/>
      <c r="X791" s="242">
        <f>+VLOOKUP(A791,[3]Sheet1!$A$13:$D$744,4,FALSE)</f>
        <v>0</v>
      </c>
      <c r="Y791" s="242" t="e">
        <f>+VLOOKUP(X791,bd_lista!$A$3:$C$590,3,FALSE)</f>
        <v>#N/A</v>
      </c>
      <c r="Z791" s="292"/>
      <c r="AA791" s="293"/>
    </row>
    <row r="792" spans="1:27" customFormat="1" ht="15" hidden="1" customHeight="1">
      <c r="A792" s="32">
        <v>1415</v>
      </c>
      <c r="B792" s="388">
        <f>+A792</f>
        <v>1415</v>
      </c>
      <c r="C792" s="247" t="str">
        <f>+VLOOKUP(A792,bd_lista!$A$3:$C$590,3,FALSE)</f>
        <v>Gobierno Autónomo Municipal de Choquecota</v>
      </c>
      <c r="D792" s="385" t="str">
        <f>+C792</f>
        <v>Gobierno Autónomo Municipal de Choquecota</v>
      </c>
      <c r="E792" s="242" t="s">
        <v>1304</v>
      </c>
      <c r="F792" s="243">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3">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3">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3">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3">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3">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3">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3">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3">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3">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3">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3">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3">
        <f t="shared" ca="1" si="27"/>
        <v>0</v>
      </c>
      <c r="S792" s="249"/>
      <c r="T792" s="243">
        <f ca="1">+T793</f>
        <v>0</v>
      </c>
      <c r="U792" s="242">
        <f t="shared" si="28"/>
        <v>1</v>
      </c>
      <c r="V792" s="333" t="str">
        <f>+VLOOKUP(A792,bd_lista!$A$3:$E$590,5,FALSE)</f>
        <v>Gobiernos Autonomos Municipales</v>
      </c>
      <c r="W792" s="383" t="str">
        <f>+V792</f>
        <v>Gobiernos Autonomos Municipales</v>
      </c>
      <c r="X792" s="242">
        <f>+VLOOKUP(A792,[3]Sheet1!$A$13:$D$744,4,FALSE)</f>
        <v>0</v>
      </c>
      <c r="Y792" s="242" t="e">
        <f>+VLOOKUP(X792,bd_lista!$A$3:$C$590,3,FALSE)</f>
        <v>#N/A</v>
      </c>
      <c r="Z792" s="294">
        <f>+X792</f>
        <v>0</v>
      </c>
      <c r="AA792" s="295" t="e">
        <f>+Y792</f>
        <v>#N/A</v>
      </c>
    </row>
    <row r="793" spans="1:27" customFormat="1" ht="15" hidden="1" customHeight="1">
      <c r="A793" s="32">
        <v>1415</v>
      </c>
      <c r="B793" s="389"/>
      <c r="C793" s="247" t="str">
        <f>+VLOOKUP(A793,bd_lista!$A$3:$C$590,3,FALSE)</f>
        <v>Gobierno Autónomo Municipal de Choquecota</v>
      </c>
      <c r="D793" s="386"/>
      <c r="E793" s="244" t="s">
        <v>1305</v>
      </c>
      <c r="F793" s="243">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3">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3">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3">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3">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3">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3">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3">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3">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3">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3">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3">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3">
        <f t="shared" ca="1" si="27"/>
        <v>0</v>
      </c>
      <c r="S793" s="249">
        <f ca="1">+R792+R793</f>
        <v>0</v>
      </c>
      <c r="T793" s="243">
        <f ca="1">+S793</f>
        <v>0</v>
      </c>
      <c r="U793" s="242">
        <f t="shared" si="28"/>
        <v>2</v>
      </c>
      <c r="V793" s="333" t="str">
        <f>+VLOOKUP(A793,bd_lista!$A$3:$E$590,5,FALSE)</f>
        <v>Gobiernos Autonomos Municipales</v>
      </c>
      <c r="W793" s="384"/>
      <c r="X793" s="242">
        <f>+VLOOKUP(A793,[3]Sheet1!$A$13:$D$744,4,FALSE)</f>
        <v>0</v>
      </c>
      <c r="Y793" s="242" t="e">
        <f>+VLOOKUP(X793,bd_lista!$A$3:$C$590,3,FALSE)</f>
        <v>#N/A</v>
      </c>
      <c r="Z793" s="292"/>
      <c r="AA793" s="293"/>
    </row>
    <row r="794" spans="1:27" customFormat="1" ht="15" hidden="1" customHeight="1">
      <c r="A794" s="32">
        <v>1416</v>
      </c>
      <c r="B794" s="388">
        <f>+A794</f>
        <v>1416</v>
      </c>
      <c r="C794" s="247" t="str">
        <f>+VLOOKUP(A794,bd_lista!$A$3:$C$590,3,FALSE)</f>
        <v>Gobierno Autónomo Municipal de Curahuara de Carangas</v>
      </c>
      <c r="D794" s="385" t="str">
        <f>+C794</f>
        <v>Gobierno Autónomo Municipal de Curahuara de Carangas</v>
      </c>
      <c r="E794" s="242" t="s">
        <v>1304</v>
      </c>
      <c r="F794" s="243">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3">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3">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3">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3">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3">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3">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3">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3">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3">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3">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3">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3">
        <f t="shared" ca="1" si="27"/>
        <v>0</v>
      </c>
      <c r="S794" s="249"/>
      <c r="T794" s="243">
        <f ca="1">+T795</f>
        <v>0</v>
      </c>
      <c r="U794" s="242">
        <f t="shared" si="28"/>
        <v>1</v>
      </c>
      <c r="V794" s="333" t="str">
        <f>+VLOOKUP(A794,bd_lista!$A$3:$E$590,5,FALSE)</f>
        <v>Gobiernos Autonomos Municipales</v>
      </c>
      <c r="W794" s="383" t="str">
        <f>+V794</f>
        <v>Gobiernos Autonomos Municipales</v>
      </c>
      <c r="X794" s="242">
        <f>+VLOOKUP(A794,[3]Sheet1!$A$13:$D$744,4,FALSE)</f>
        <v>0</v>
      </c>
      <c r="Y794" s="242" t="e">
        <f>+VLOOKUP(X794,bd_lista!$A$3:$C$590,3,FALSE)</f>
        <v>#N/A</v>
      </c>
      <c r="Z794" s="294">
        <f>+X794</f>
        <v>0</v>
      </c>
      <c r="AA794" s="295" t="e">
        <f>+Y794</f>
        <v>#N/A</v>
      </c>
    </row>
    <row r="795" spans="1:27" customFormat="1" ht="15" hidden="1" customHeight="1">
      <c r="A795" s="32">
        <v>1416</v>
      </c>
      <c r="B795" s="389"/>
      <c r="C795" s="247" t="str">
        <f>+VLOOKUP(A795,bd_lista!$A$3:$C$590,3,FALSE)</f>
        <v>Gobierno Autónomo Municipal de Curahuara de Carangas</v>
      </c>
      <c r="D795" s="386"/>
      <c r="E795" s="244" t="s">
        <v>1305</v>
      </c>
      <c r="F795" s="243">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3">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3">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3">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3">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3">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3">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3">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3">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3">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3">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3">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3">
        <f t="shared" ca="1" si="27"/>
        <v>0</v>
      </c>
      <c r="S795" s="249">
        <f ca="1">+R794+R795</f>
        <v>0</v>
      </c>
      <c r="T795" s="243">
        <f ca="1">+S795</f>
        <v>0</v>
      </c>
      <c r="U795" s="242">
        <f t="shared" si="28"/>
        <v>2</v>
      </c>
      <c r="V795" s="333" t="str">
        <f>+VLOOKUP(A795,bd_lista!$A$3:$E$590,5,FALSE)</f>
        <v>Gobiernos Autonomos Municipales</v>
      </c>
      <c r="W795" s="384"/>
      <c r="X795" s="242">
        <f>+VLOOKUP(A795,[3]Sheet1!$A$13:$D$744,4,FALSE)</f>
        <v>0</v>
      </c>
      <c r="Y795" s="242" t="e">
        <f>+VLOOKUP(X795,bd_lista!$A$3:$C$590,3,FALSE)</f>
        <v>#N/A</v>
      </c>
      <c r="Z795" s="292"/>
      <c r="AA795" s="293"/>
    </row>
    <row r="796" spans="1:27" customFormat="1" ht="15" hidden="1" customHeight="1">
      <c r="A796" s="32">
        <v>1417</v>
      </c>
      <c r="B796" s="388">
        <f>+A796</f>
        <v>1417</v>
      </c>
      <c r="C796" s="247" t="str">
        <f>+VLOOKUP(A796,bd_lista!$A$3:$C$590,3,FALSE)</f>
        <v>Gobierno Autónomo Municipal de Turco</v>
      </c>
      <c r="D796" s="385" t="str">
        <f>+C796</f>
        <v>Gobierno Autónomo Municipal de Turco</v>
      </c>
      <c r="E796" s="242" t="s">
        <v>1304</v>
      </c>
      <c r="F796" s="243">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3">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3">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3">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3">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3">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3">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3">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3">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3">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3">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3">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3">
        <f t="shared" ca="1" si="27"/>
        <v>0</v>
      </c>
      <c r="S796" s="249"/>
      <c r="T796" s="243">
        <f ca="1">+T797</f>
        <v>0</v>
      </c>
      <c r="U796" s="242">
        <f t="shared" si="28"/>
        <v>1</v>
      </c>
      <c r="V796" s="333" t="str">
        <f>+VLOOKUP(A796,bd_lista!$A$3:$E$590,5,FALSE)</f>
        <v>Gobiernos Autonomos Municipales</v>
      </c>
      <c r="W796" s="383" t="str">
        <f>+V796</f>
        <v>Gobiernos Autonomos Municipales</v>
      </c>
      <c r="X796" s="242">
        <f>+VLOOKUP(A796,[3]Sheet1!$A$13:$D$744,4,FALSE)</f>
        <v>0</v>
      </c>
      <c r="Y796" s="242" t="e">
        <f>+VLOOKUP(X796,bd_lista!$A$3:$C$590,3,FALSE)</f>
        <v>#N/A</v>
      </c>
      <c r="Z796" s="294">
        <f>+X796</f>
        <v>0</v>
      </c>
      <c r="AA796" s="295" t="e">
        <f>+Y796</f>
        <v>#N/A</v>
      </c>
    </row>
    <row r="797" spans="1:27" customFormat="1" ht="15" hidden="1" customHeight="1">
      <c r="A797" s="32">
        <v>1417</v>
      </c>
      <c r="B797" s="389"/>
      <c r="C797" s="247" t="str">
        <f>+VLOOKUP(A797,bd_lista!$A$3:$C$590,3,FALSE)</f>
        <v>Gobierno Autónomo Municipal de Turco</v>
      </c>
      <c r="D797" s="386"/>
      <c r="E797" s="244" t="s">
        <v>1305</v>
      </c>
      <c r="F797" s="243">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3">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3">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3">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3">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3">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3">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3">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3">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3">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3">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3">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3">
        <f t="shared" ca="1" si="27"/>
        <v>0</v>
      </c>
      <c r="S797" s="249">
        <f ca="1">+R796+R797</f>
        <v>0</v>
      </c>
      <c r="T797" s="243">
        <f ca="1">+S797</f>
        <v>0</v>
      </c>
      <c r="U797" s="242">
        <f t="shared" si="28"/>
        <v>2</v>
      </c>
      <c r="V797" s="333" t="str">
        <f>+VLOOKUP(A797,bd_lista!$A$3:$E$590,5,FALSE)</f>
        <v>Gobiernos Autonomos Municipales</v>
      </c>
      <c r="W797" s="384"/>
      <c r="X797" s="242">
        <f>+VLOOKUP(A797,[3]Sheet1!$A$13:$D$744,4,FALSE)</f>
        <v>0</v>
      </c>
      <c r="Y797" s="242" t="e">
        <f>+VLOOKUP(X797,bd_lista!$A$3:$C$590,3,FALSE)</f>
        <v>#N/A</v>
      </c>
      <c r="Z797" s="292"/>
      <c r="AA797" s="293"/>
    </row>
    <row r="798" spans="1:27" customFormat="1" ht="15" hidden="1" customHeight="1">
      <c r="A798" s="32">
        <v>1418</v>
      </c>
      <c r="B798" s="388">
        <f>+A798</f>
        <v>1418</v>
      </c>
      <c r="C798" s="247" t="str">
        <f>+VLOOKUP(A798,bd_lista!$A$3:$C$590,3,FALSE)</f>
        <v>Gobierno Autónomo Municipal de Huachacalla</v>
      </c>
      <c r="D798" s="385" t="str">
        <f>+C798</f>
        <v>Gobierno Autónomo Municipal de Huachacalla</v>
      </c>
      <c r="E798" s="242" t="s">
        <v>1304</v>
      </c>
      <c r="F798" s="243">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3">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3">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3">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3">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3">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3">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3">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3">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3">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3">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3">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3">
        <f t="shared" ca="1" si="27"/>
        <v>0</v>
      </c>
      <c r="S798" s="249"/>
      <c r="T798" s="243">
        <f ca="1">+T799</f>
        <v>0</v>
      </c>
      <c r="U798" s="242">
        <f t="shared" si="28"/>
        <v>1</v>
      </c>
      <c r="V798" s="333" t="str">
        <f>+VLOOKUP(A798,bd_lista!$A$3:$E$590,5,FALSE)</f>
        <v>Gobiernos Autonomos Municipales</v>
      </c>
      <c r="W798" s="383" t="str">
        <f>+V798</f>
        <v>Gobiernos Autonomos Municipales</v>
      </c>
      <c r="X798" s="242">
        <f>+VLOOKUP(A798,[3]Sheet1!$A$13:$D$744,4,FALSE)</f>
        <v>0</v>
      </c>
      <c r="Y798" s="242" t="e">
        <f>+VLOOKUP(X798,bd_lista!$A$3:$C$590,3,FALSE)</f>
        <v>#N/A</v>
      </c>
      <c r="Z798" s="294">
        <f>+X798</f>
        <v>0</v>
      </c>
      <c r="AA798" s="295" t="e">
        <f>+Y798</f>
        <v>#N/A</v>
      </c>
    </row>
    <row r="799" spans="1:27" customFormat="1" ht="15" hidden="1" customHeight="1">
      <c r="A799" s="32">
        <v>1418</v>
      </c>
      <c r="B799" s="389"/>
      <c r="C799" s="247" t="str">
        <f>+VLOOKUP(A799,bd_lista!$A$3:$C$590,3,FALSE)</f>
        <v>Gobierno Autónomo Municipal de Huachacalla</v>
      </c>
      <c r="D799" s="386"/>
      <c r="E799" s="244" t="s">
        <v>1305</v>
      </c>
      <c r="F799" s="243">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3">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3">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3">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3">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3">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3">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3">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3">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3">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3">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3">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3">
        <f t="shared" ca="1" si="27"/>
        <v>0</v>
      </c>
      <c r="S799" s="249">
        <f ca="1">+R798+R799</f>
        <v>0</v>
      </c>
      <c r="T799" s="243">
        <f ca="1">+S799</f>
        <v>0</v>
      </c>
      <c r="U799" s="242">
        <f t="shared" si="28"/>
        <v>2</v>
      </c>
      <c r="V799" s="333" t="str">
        <f>+VLOOKUP(A799,bd_lista!$A$3:$E$590,5,FALSE)</f>
        <v>Gobiernos Autonomos Municipales</v>
      </c>
      <c r="W799" s="384"/>
      <c r="X799" s="242">
        <f>+VLOOKUP(A799,[3]Sheet1!$A$13:$D$744,4,FALSE)</f>
        <v>0</v>
      </c>
      <c r="Y799" s="242" t="e">
        <f>+VLOOKUP(X799,bd_lista!$A$3:$C$590,3,FALSE)</f>
        <v>#N/A</v>
      </c>
      <c r="Z799" s="292"/>
      <c r="AA799" s="293"/>
    </row>
    <row r="800" spans="1:27" customFormat="1" ht="27" hidden="1" customHeight="1">
      <c r="A800" s="32">
        <v>1419</v>
      </c>
      <c r="B800" s="388">
        <f>+A800</f>
        <v>1419</v>
      </c>
      <c r="C800" s="247" t="str">
        <f>+VLOOKUP(A800,bd_lista!$A$3:$C$590,3,FALSE)</f>
        <v>Gobierno Autónomo Municipal de Escara</v>
      </c>
      <c r="D800" s="385" t="str">
        <f>+C800</f>
        <v>Gobierno Autónomo Municipal de Escara</v>
      </c>
      <c r="E800" s="242" t="s">
        <v>1304</v>
      </c>
      <c r="F800" s="243">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3">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3">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3">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3">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3">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3">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3">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3">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3">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3">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3">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3">
        <f t="shared" ca="1" si="27"/>
        <v>0</v>
      </c>
      <c r="S800" s="249"/>
      <c r="T800" s="243">
        <f ca="1">+T801</f>
        <v>0</v>
      </c>
      <c r="U800" s="242">
        <f t="shared" si="28"/>
        <v>1</v>
      </c>
      <c r="V800" s="333" t="str">
        <f>+VLOOKUP(A800,bd_lista!$A$3:$E$590,5,FALSE)</f>
        <v>Gobiernos Autonomos Municipales</v>
      </c>
      <c r="W800" s="383" t="str">
        <f>+V800</f>
        <v>Gobiernos Autonomos Municipales</v>
      </c>
      <c r="X800" s="242">
        <f>+VLOOKUP(A800,[3]Sheet1!$A$13:$D$744,4,FALSE)</f>
        <v>0</v>
      </c>
      <c r="Y800" s="242" t="e">
        <f>+VLOOKUP(X800,bd_lista!$A$3:$C$590,3,FALSE)</f>
        <v>#N/A</v>
      </c>
      <c r="Z800" s="294">
        <f>+X800</f>
        <v>0</v>
      </c>
      <c r="AA800" s="295" t="e">
        <f>+Y800</f>
        <v>#N/A</v>
      </c>
    </row>
    <row r="801" spans="1:27" customFormat="1" ht="27" hidden="1" customHeight="1">
      <c r="A801" s="32">
        <v>1419</v>
      </c>
      <c r="B801" s="389"/>
      <c r="C801" s="247" t="str">
        <f>+VLOOKUP(A801,bd_lista!$A$3:$C$590,3,FALSE)</f>
        <v>Gobierno Autónomo Municipal de Escara</v>
      </c>
      <c r="D801" s="386"/>
      <c r="E801" s="244" t="s">
        <v>1305</v>
      </c>
      <c r="F801" s="243">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3">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3">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3">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3">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3">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3">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3">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3">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3">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3">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3">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3">
        <f t="shared" ca="1" si="27"/>
        <v>0</v>
      </c>
      <c r="S801" s="249">
        <f ca="1">+R800+R801</f>
        <v>0</v>
      </c>
      <c r="T801" s="243">
        <f ca="1">+S801</f>
        <v>0</v>
      </c>
      <c r="U801" s="242">
        <f t="shared" si="28"/>
        <v>2</v>
      </c>
      <c r="V801" s="333" t="str">
        <f>+VLOOKUP(A801,bd_lista!$A$3:$E$590,5,FALSE)</f>
        <v>Gobiernos Autonomos Municipales</v>
      </c>
      <c r="W801" s="384"/>
      <c r="X801" s="242">
        <f>+VLOOKUP(A801,[3]Sheet1!$A$13:$D$744,4,FALSE)</f>
        <v>0</v>
      </c>
      <c r="Y801" s="242" t="e">
        <f>+VLOOKUP(X801,bd_lista!$A$3:$C$590,3,FALSE)</f>
        <v>#N/A</v>
      </c>
      <c r="Z801" s="292"/>
      <c r="AA801" s="293"/>
    </row>
    <row r="802" spans="1:27" customFormat="1" ht="15" hidden="1" customHeight="1">
      <c r="A802" s="32">
        <v>1420</v>
      </c>
      <c r="B802" s="388">
        <f>+A802</f>
        <v>1420</v>
      </c>
      <c r="C802" s="247" t="str">
        <f>+VLOOKUP(A802,bd_lista!$A$3:$C$590,3,FALSE)</f>
        <v>Gobierno Autónomo Municipal de Cruz de Machacamarca</v>
      </c>
      <c r="D802" s="385" t="str">
        <f>+C802</f>
        <v>Gobierno Autónomo Municipal de Cruz de Machacamarca</v>
      </c>
      <c r="E802" s="242" t="s">
        <v>1304</v>
      </c>
      <c r="F802" s="243">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3">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3">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3">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3">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3">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3">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3">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3">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3">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3">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3">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3">
        <f t="shared" ca="1" si="27"/>
        <v>0</v>
      </c>
      <c r="S802" s="249"/>
      <c r="T802" s="243">
        <f ca="1">+T803</f>
        <v>0</v>
      </c>
      <c r="U802" s="242">
        <f t="shared" si="28"/>
        <v>1</v>
      </c>
      <c r="V802" s="333" t="str">
        <f>+VLOOKUP(A802,bd_lista!$A$3:$E$590,5,FALSE)</f>
        <v>Gobiernos Autonomos Municipales</v>
      </c>
      <c r="W802" s="383" t="str">
        <f>+V802</f>
        <v>Gobiernos Autonomos Municipales</v>
      </c>
      <c r="X802" s="242">
        <f>+VLOOKUP(A802,[3]Sheet1!$A$13:$D$744,4,FALSE)</f>
        <v>0</v>
      </c>
      <c r="Y802" s="242" t="e">
        <f>+VLOOKUP(X802,bd_lista!$A$3:$C$590,3,FALSE)</f>
        <v>#N/A</v>
      </c>
      <c r="Z802" s="294">
        <f>+X802</f>
        <v>0</v>
      </c>
      <c r="AA802" s="295" t="e">
        <f>+Y802</f>
        <v>#N/A</v>
      </c>
    </row>
    <row r="803" spans="1:27" customFormat="1" ht="15" hidden="1" customHeight="1">
      <c r="A803" s="32">
        <v>1420</v>
      </c>
      <c r="B803" s="389"/>
      <c r="C803" s="247" t="str">
        <f>+VLOOKUP(A803,bd_lista!$A$3:$C$590,3,FALSE)</f>
        <v>Gobierno Autónomo Municipal de Cruz de Machacamarca</v>
      </c>
      <c r="D803" s="386"/>
      <c r="E803" s="244" t="s">
        <v>1305</v>
      </c>
      <c r="F803" s="243">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3">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3">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3">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3">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3">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3">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3">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3">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3">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3">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3">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3">
        <f t="shared" ca="1" si="27"/>
        <v>0</v>
      </c>
      <c r="S803" s="249">
        <f ca="1">+R802+R803</f>
        <v>0</v>
      </c>
      <c r="T803" s="243">
        <f ca="1">+S803</f>
        <v>0</v>
      </c>
      <c r="U803" s="242">
        <f t="shared" si="28"/>
        <v>2</v>
      </c>
      <c r="V803" s="333" t="str">
        <f>+VLOOKUP(A803,bd_lista!$A$3:$E$590,5,FALSE)</f>
        <v>Gobiernos Autonomos Municipales</v>
      </c>
      <c r="W803" s="384"/>
      <c r="X803" s="242">
        <f>+VLOOKUP(A803,[3]Sheet1!$A$13:$D$744,4,FALSE)</f>
        <v>0</v>
      </c>
      <c r="Y803" s="242" t="e">
        <f>+VLOOKUP(X803,bd_lista!$A$3:$C$590,3,FALSE)</f>
        <v>#N/A</v>
      </c>
      <c r="Z803" s="292"/>
      <c r="AA803" s="293"/>
    </row>
    <row r="804" spans="1:27" customFormat="1" ht="15" hidden="1" customHeight="1">
      <c r="A804" s="32">
        <v>1421</v>
      </c>
      <c r="B804" s="388">
        <f>+A804</f>
        <v>1421</v>
      </c>
      <c r="C804" s="247" t="str">
        <f>+VLOOKUP(A804,bd_lista!$A$3:$C$590,3,FALSE)</f>
        <v>Gobierno Autónomo Municipal de Yunguyo de Litoral</v>
      </c>
      <c r="D804" s="385" t="str">
        <f>+C804</f>
        <v>Gobierno Autónomo Municipal de Yunguyo de Litoral</v>
      </c>
      <c r="E804" s="242" t="s">
        <v>1304</v>
      </c>
      <c r="F804" s="243">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3">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3">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3">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3">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3">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3">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3">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3">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3">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3">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3">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3">
        <f t="shared" ca="1" si="27"/>
        <v>0</v>
      </c>
      <c r="S804" s="249"/>
      <c r="T804" s="243">
        <f ca="1">+T805</f>
        <v>0</v>
      </c>
      <c r="U804" s="242">
        <f t="shared" si="28"/>
        <v>1</v>
      </c>
      <c r="V804" s="333" t="str">
        <f>+VLOOKUP(A804,bd_lista!$A$3:$E$590,5,FALSE)</f>
        <v>Gobiernos Autonomos Municipales</v>
      </c>
      <c r="W804" s="383" t="str">
        <f>+V804</f>
        <v>Gobiernos Autonomos Municipales</v>
      </c>
      <c r="X804" s="242">
        <f>+VLOOKUP(A804,[3]Sheet1!$A$13:$D$744,4,FALSE)</f>
        <v>0</v>
      </c>
      <c r="Y804" s="242" t="e">
        <f>+VLOOKUP(X804,bd_lista!$A$3:$C$590,3,FALSE)</f>
        <v>#N/A</v>
      </c>
      <c r="Z804" s="294">
        <f>+X804</f>
        <v>0</v>
      </c>
      <c r="AA804" s="295" t="e">
        <f>+Y804</f>
        <v>#N/A</v>
      </c>
    </row>
    <row r="805" spans="1:27" customFormat="1" ht="15" hidden="1" customHeight="1">
      <c r="A805" s="32">
        <v>1421</v>
      </c>
      <c r="B805" s="389"/>
      <c r="C805" s="247" t="str">
        <f>+VLOOKUP(A805,bd_lista!$A$3:$C$590,3,FALSE)</f>
        <v>Gobierno Autónomo Municipal de Yunguyo de Litoral</v>
      </c>
      <c r="D805" s="386"/>
      <c r="E805" s="244" t="s">
        <v>1305</v>
      </c>
      <c r="F805" s="243">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3">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3">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3">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3">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3">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3">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3">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3">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3">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3">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3">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3">
        <f t="shared" ca="1" si="27"/>
        <v>0</v>
      </c>
      <c r="S805" s="249">
        <f ca="1">+R804+R805</f>
        <v>0</v>
      </c>
      <c r="T805" s="243">
        <f ca="1">+S805</f>
        <v>0</v>
      </c>
      <c r="U805" s="242">
        <f t="shared" si="28"/>
        <v>2</v>
      </c>
      <c r="V805" s="333" t="str">
        <f>+VLOOKUP(A805,bd_lista!$A$3:$E$590,5,FALSE)</f>
        <v>Gobiernos Autonomos Municipales</v>
      </c>
      <c r="W805" s="384"/>
      <c r="X805" s="242">
        <f>+VLOOKUP(A805,[3]Sheet1!$A$13:$D$744,4,FALSE)</f>
        <v>0</v>
      </c>
      <c r="Y805" s="242" t="e">
        <f>+VLOOKUP(X805,bd_lista!$A$3:$C$590,3,FALSE)</f>
        <v>#N/A</v>
      </c>
      <c r="Z805" s="292"/>
      <c r="AA805" s="293"/>
    </row>
    <row r="806" spans="1:27" customFormat="1" ht="15" hidden="1" customHeight="1">
      <c r="A806" s="32">
        <v>1422</v>
      </c>
      <c r="B806" s="388">
        <f>+A806</f>
        <v>1422</v>
      </c>
      <c r="C806" s="247" t="str">
        <f>+VLOOKUP(A806,bd_lista!$A$3:$C$590,3,FALSE)</f>
        <v>Gobierno Autónomo Municipal de Esmeralda</v>
      </c>
      <c r="D806" s="385" t="str">
        <f>+C806</f>
        <v>Gobierno Autónomo Municipal de Esmeralda</v>
      </c>
      <c r="E806" s="242" t="s">
        <v>1304</v>
      </c>
      <c r="F806" s="243">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3">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3">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3">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3">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3">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3">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3">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3">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3">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3">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3">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3">
        <f t="shared" ca="1" si="27"/>
        <v>0</v>
      </c>
      <c r="S806" s="249"/>
      <c r="T806" s="243">
        <f ca="1">+T807</f>
        <v>0</v>
      </c>
      <c r="U806" s="242">
        <f t="shared" si="28"/>
        <v>1</v>
      </c>
      <c r="V806" s="333" t="str">
        <f>+VLOOKUP(A806,bd_lista!$A$3:$E$590,5,FALSE)</f>
        <v>Gobiernos Autonomos Municipales</v>
      </c>
      <c r="W806" s="383" t="str">
        <f>+V806</f>
        <v>Gobiernos Autonomos Municipales</v>
      </c>
      <c r="X806" s="242">
        <f>+VLOOKUP(A806,[3]Sheet1!$A$13:$D$744,4,FALSE)</f>
        <v>0</v>
      </c>
      <c r="Y806" s="242" t="e">
        <f>+VLOOKUP(X806,bd_lista!$A$3:$C$590,3,FALSE)</f>
        <v>#N/A</v>
      </c>
      <c r="Z806" s="294">
        <f>+X806</f>
        <v>0</v>
      </c>
      <c r="AA806" s="295" t="e">
        <f>+Y806</f>
        <v>#N/A</v>
      </c>
    </row>
    <row r="807" spans="1:27" customFormat="1" ht="15" hidden="1" customHeight="1">
      <c r="A807" s="32">
        <v>1422</v>
      </c>
      <c r="B807" s="389"/>
      <c r="C807" s="247" t="str">
        <f>+VLOOKUP(A807,bd_lista!$A$3:$C$590,3,FALSE)</f>
        <v>Gobierno Autónomo Municipal de Esmeralda</v>
      </c>
      <c r="D807" s="386"/>
      <c r="E807" s="244" t="s">
        <v>1305</v>
      </c>
      <c r="F807" s="243">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3">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3">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3">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3">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3">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3">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3">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3">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3">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3">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3">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3">
        <f t="shared" ca="1" si="27"/>
        <v>0</v>
      </c>
      <c r="S807" s="249">
        <f ca="1">+R806+R807</f>
        <v>0</v>
      </c>
      <c r="T807" s="243">
        <f ca="1">+S807</f>
        <v>0</v>
      </c>
      <c r="U807" s="242">
        <f t="shared" si="28"/>
        <v>2</v>
      </c>
      <c r="V807" s="333" t="str">
        <f>+VLOOKUP(A807,bd_lista!$A$3:$E$590,5,FALSE)</f>
        <v>Gobiernos Autonomos Municipales</v>
      </c>
      <c r="W807" s="384"/>
      <c r="X807" s="242">
        <f>+VLOOKUP(A807,[3]Sheet1!$A$13:$D$744,4,FALSE)</f>
        <v>0</v>
      </c>
      <c r="Y807" s="242" t="e">
        <f>+VLOOKUP(X807,bd_lista!$A$3:$C$590,3,FALSE)</f>
        <v>#N/A</v>
      </c>
      <c r="Z807" s="292"/>
      <c r="AA807" s="293"/>
    </row>
    <row r="808" spans="1:27" customFormat="1" ht="27" hidden="1" customHeight="1">
      <c r="A808" s="32">
        <v>1423</v>
      </c>
      <c r="B808" s="388">
        <f>+A808</f>
        <v>1423</v>
      </c>
      <c r="C808" s="247" t="str">
        <f>+VLOOKUP(A808,bd_lista!$A$3:$C$590,3,FALSE)</f>
        <v>Gobierno Autónomo Municipal de Toledo</v>
      </c>
      <c r="D808" s="385" t="str">
        <f>+C808</f>
        <v>Gobierno Autónomo Municipal de Toledo</v>
      </c>
      <c r="E808" s="242" t="s">
        <v>1304</v>
      </c>
      <c r="F808" s="243">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3">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3">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3">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3">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3">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3">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3">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3">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3">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3">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3">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3">
        <f t="shared" ca="1" si="27"/>
        <v>0</v>
      </c>
      <c r="S808" s="249"/>
      <c r="T808" s="243">
        <f ca="1">+T809</f>
        <v>0</v>
      </c>
      <c r="U808" s="242">
        <f t="shared" si="28"/>
        <v>1</v>
      </c>
      <c r="V808" s="333" t="str">
        <f>+VLOOKUP(A808,bd_lista!$A$3:$E$590,5,FALSE)</f>
        <v>Gobiernos Autonomos Municipales</v>
      </c>
      <c r="W808" s="383" t="str">
        <f>+V808</f>
        <v>Gobiernos Autonomos Municipales</v>
      </c>
      <c r="X808" s="242">
        <f>+VLOOKUP(A808,[3]Sheet1!$A$13:$D$744,4,FALSE)</f>
        <v>0</v>
      </c>
      <c r="Y808" s="242" t="e">
        <f>+VLOOKUP(X808,bd_lista!$A$3:$C$590,3,FALSE)</f>
        <v>#N/A</v>
      </c>
      <c r="Z808" s="294">
        <f>+X808</f>
        <v>0</v>
      </c>
      <c r="AA808" s="295" t="e">
        <f>+Y808</f>
        <v>#N/A</v>
      </c>
    </row>
    <row r="809" spans="1:27" customFormat="1" ht="27" hidden="1" customHeight="1">
      <c r="A809" s="32">
        <v>1423</v>
      </c>
      <c r="B809" s="389"/>
      <c r="C809" s="247" t="str">
        <f>+VLOOKUP(A809,bd_lista!$A$3:$C$590,3,FALSE)</f>
        <v>Gobierno Autónomo Municipal de Toledo</v>
      </c>
      <c r="D809" s="386"/>
      <c r="E809" s="244" t="s">
        <v>1305</v>
      </c>
      <c r="F809" s="243">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3">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3">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3">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3">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3">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3">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3">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3">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3">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3">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3">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3">
        <f t="shared" ca="1" si="27"/>
        <v>0</v>
      </c>
      <c r="S809" s="249">
        <f ca="1">+R808+R809</f>
        <v>0</v>
      </c>
      <c r="T809" s="243">
        <f ca="1">+S809</f>
        <v>0</v>
      </c>
      <c r="U809" s="242">
        <f t="shared" si="28"/>
        <v>2</v>
      </c>
      <c r="V809" s="333" t="str">
        <f>+VLOOKUP(A809,bd_lista!$A$3:$E$590,5,FALSE)</f>
        <v>Gobiernos Autonomos Municipales</v>
      </c>
      <c r="W809" s="384"/>
      <c r="X809" s="242">
        <f>+VLOOKUP(A809,[3]Sheet1!$A$13:$D$744,4,FALSE)</f>
        <v>0</v>
      </c>
      <c r="Y809" s="242" t="e">
        <f>+VLOOKUP(X809,bd_lista!$A$3:$C$590,3,FALSE)</f>
        <v>#N/A</v>
      </c>
      <c r="Z809" s="292"/>
      <c r="AA809" s="293"/>
    </row>
    <row r="810" spans="1:27" customFormat="1" ht="27" hidden="1" customHeight="1">
      <c r="A810" s="32">
        <v>1424</v>
      </c>
      <c r="B810" s="388">
        <f>+A810</f>
        <v>1424</v>
      </c>
      <c r="C810" s="247" t="str">
        <f>+VLOOKUP(A810,bd_lista!$A$3:$C$590,3,FALSE)</f>
        <v>Gobierno Autónomo Municipal de Andamarca (Santiago de Andamarca)</v>
      </c>
      <c r="D810" s="385" t="str">
        <f>+C810</f>
        <v>Gobierno Autónomo Municipal de Andamarca (Santiago de Andamarca)</v>
      </c>
      <c r="E810" s="242" t="s">
        <v>1304</v>
      </c>
      <c r="F810" s="243">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3">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3">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3">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3">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3">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3">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3">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3">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3">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3">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3">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3">
        <f t="shared" ca="1" si="27"/>
        <v>0</v>
      </c>
      <c r="S810" s="249"/>
      <c r="T810" s="243">
        <f ca="1">+T811</f>
        <v>0</v>
      </c>
      <c r="U810" s="242">
        <f t="shared" si="28"/>
        <v>1</v>
      </c>
      <c r="V810" s="333" t="str">
        <f>+VLOOKUP(A810,bd_lista!$A$3:$E$590,5,FALSE)</f>
        <v>Gobiernos Autonomos Municipales</v>
      </c>
      <c r="W810" s="383" t="str">
        <f>+V810</f>
        <v>Gobiernos Autonomos Municipales</v>
      </c>
      <c r="X810" s="242">
        <f>+VLOOKUP(A810,[3]Sheet1!$A$13:$D$744,4,FALSE)</f>
        <v>0</v>
      </c>
      <c r="Y810" s="242" t="e">
        <f>+VLOOKUP(X810,bd_lista!$A$3:$C$590,3,FALSE)</f>
        <v>#N/A</v>
      </c>
      <c r="Z810" s="294">
        <f>+X810</f>
        <v>0</v>
      </c>
      <c r="AA810" s="295" t="e">
        <f>+Y810</f>
        <v>#N/A</v>
      </c>
    </row>
    <row r="811" spans="1:27" customFormat="1" ht="27" hidden="1" customHeight="1">
      <c r="A811" s="32">
        <v>1424</v>
      </c>
      <c r="B811" s="389"/>
      <c r="C811" s="247" t="str">
        <f>+VLOOKUP(A811,bd_lista!$A$3:$C$590,3,FALSE)</f>
        <v>Gobierno Autónomo Municipal de Andamarca (Santiago de Andamarca)</v>
      </c>
      <c r="D811" s="386"/>
      <c r="E811" s="244" t="s">
        <v>1305</v>
      </c>
      <c r="F811" s="243">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3">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3">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3">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3">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3">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3">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3">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3">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3">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3">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3">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3">
        <f t="shared" ca="1" si="27"/>
        <v>0</v>
      </c>
      <c r="S811" s="249">
        <f ca="1">+R810+R811</f>
        <v>0</v>
      </c>
      <c r="T811" s="243">
        <f ca="1">+S811</f>
        <v>0</v>
      </c>
      <c r="U811" s="242">
        <f t="shared" si="28"/>
        <v>2</v>
      </c>
      <c r="V811" s="333" t="str">
        <f>+VLOOKUP(A811,bd_lista!$A$3:$E$590,5,FALSE)</f>
        <v>Gobiernos Autonomos Municipales</v>
      </c>
      <c r="W811" s="384"/>
      <c r="X811" s="242">
        <f>+VLOOKUP(A811,[3]Sheet1!$A$13:$D$744,4,FALSE)</f>
        <v>0</v>
      </c>
      <c r="Y811" s="242" t="e">
        <f>+VLOOKUP(X811,bd_lista!$A$3:$C$590,3,FALSE)</f>
        <v>#N/A</v>
      </c>
      <c r="Z811" s="292"/>
      <c r="AA811" s="293"/>
    </row>
    <row r="812" spans="1:27" customFormat="1" ht="15" hidden="1" customHeight="1">
      <c r="A812" s="32">
        <v>1425</v>
      </c>
      <c r="B812" s="388">
        <f>+A812</f>
        <v>1425</v>
      </c>
      <c r="C812" s="247" t="str">
        <f>+VLOOKUP(A812,bd_lista!$A$3:$C$590,3,FALSE)</f>
        <v>Gobierno Autónomo Municipal de Belén de Andamarca</v>
      </c>
      <c r="D812" s="385" t="str">
        <f>+C812</f>
        <v>Gobierno Autónomo Municipal de Belén de Andamarca</v>
      </c>
      <c r="E812" s="242" t="s">
        <v>1304</v>
      </c>
      <c r="F812" s="243">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3">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3">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3">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3">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3">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3">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3">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3">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3">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3">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3">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3">
        <f t="shared" ca="1" si="27"/>
        <v>0</v>
      </c>
      <c r="S812" s="249"/>
      <c r="T812" s="243">
        <f ca="1">+T813</f>
        <v>0</v>
      </c>
      <c r="U812" s="242">
        <f t="shared" si="28"/>
        <v>1</v>
      </c>
      <c r="V812" s="333" t="str">
        <f>+VLOOKUP(A812,bd_lista!$A$3:$E$590,5,FALSE)</f>
        <v>Gobiernos Autonomos Municipales</v>
      </c>
      <c r="W812" s="383" t="str">
        <f>+V812</f>
        <v>Gobiernos Autonomos Municipales</v>
      </c>
      <c r="X812" s="242">
        <f>+VLOOKUP(A812,[3]Sheet1!$A$13:$D$744,4,FALSE)</f>
        <v>0</v>
      </c>
      <c r="Y812" s="242" t="e">
        <f>+VLOOKUP(X812,bd_lista!$A$3:$C$590,3,FALSE)</f>
        <v>#N/A</v>
      </c>
      <c r="Z812" s="294">
        <f>+X812</f>
        <v>0</v>
      </c>
      <c r="AA812" s="295" t="e">
        <f>+Y812</f>
        <v>#N/A</v>
      </c>
    </row>
    <row r="813" spans="1:27" customFormat="1" ht="15" hidden="1" customHeight="1">
      <c r="A813" s="32">
        <v>1425</v>
      </c>
      <c r="B813" s="389"/>
      <c r="C813" s="247" t="str">
        <f>+VLOOKUP(A813,bd_lista!$A$3:$C$590,3,FALSE)</f>
        <v>Gobierno Autónomo Municipal de Belén de Andamarca</v>
      </c>
      <c r="D813" s="386"/>
      <c r="E813" s="244" t="s">
        <v>1305</v>
      </c>
      <c r="F813" s="243">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3">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3">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3">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3">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3">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3">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3">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3">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3">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3">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3">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3">
        <f t="shared" ca="1" si="27"/>
        <v>0</v>
      </c>
      <c r="S813" s="249">
        <f ca="1">+R812+R813</f>
        <v>0</v>
      </c>
      <c r="T813" s="243">
        <f ca="1">+S813</f>
        <v>0</v>
      </c>
      <c r="U813" s="242">
        <f t="shared" si="28"/>
        <v>2</v>
      </c>
      <c r="V813" s="333" t="str">
        <f>+VLOOKUP(A813,bd_lista!$A$3:$E$590,5,FALSE)</f>
        <v>Gobiernos Autonomos Municipales</v>
      </c>
      <c r="W813" s="384"/>
      <c r="X813" s="242">
        <f>+VLOOKUP(A813,[3]Sheet1!$A$13:$D$744,4,FALSE)</f>
        <v>0</v>
      </c>
      <c r="Y813" s="242" t="e">
        <f>+VLOOKUP(X813,bd_lista!$A$3:$C$590,3,FALSE)</f>
        <v>#N/A</v>
      </c>
      <c r="Z813" s="292"/>
      <c r="AA813" s="293"/>
    </row>
    <row r="814" spans="1:27" customFormat="1" ht="15" hidden="1" customHeight="1">
      <c r="A814" s="32">
        <v>1426</v>
      </c>
      <c r="B814" s="388">
        <f>+A814</f>
        <v>1426</v>
      </c>
      <c r="C814" s="247" t="str">
        <f>+VLOOKUP(A814,bd_lista!$A$3:$C$590,3,FALSE)</f>
        <v>Gobierno Autónomo Municipal de Salinas de G. Mendoza</v>
      </c>
      <c r="D814" s="385" t="str">
        <f>+C814</f>
        <v>Gobierno Autónomo Municipal de Salinas de G. Mendoza</v>
      </c>
      <c r="E814" s="242" t="s">
        <v>1304</v>
      </c>
      <c r="F814" s="243">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3">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3">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3">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3">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3">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3">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3">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3">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3">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3">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3">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3">
        <f t="shared" ca="1" si="27"/>
        <v>0</v>
      </c>
      <c r="S814" s="249"/>
      <c r="T814" s="243">
        <f ca="1">+T815</f>
        <v>0</v>
      </c>
      <c r="U814" s="242">
        <f t="shared" si="28"/>
        <v>1</v>
      </c>
      <c r="V814" s="333" t="str">
        <f>+VLOOKUP(A814,bd_lista!$A$3:$E$590,5,FALSE)</f>
        <v>Gobiernos Autonomos Municipales</v>
      </c>
      <c r="W814" s="383" t="str">
        <f>+V814</f>
        <v>Gobiernos Autonomos Municipales</v>
      </c>
      <c r="X814" s="242">
        <f>+VLOOKUP(A814,[3]Sheet1!$A$13:$D$744,4,FALSE)</f>
        <v>0</v>
      </c>
      <c r="Y814" s="242" t="e">
        <f>+VLOOKUP(X814,bd_lista!$A$3:$C$590,3,FALSE)</f>
        <v>#N/A</v>
      </c>
      <c r="Z814" s="294">
        <f>+X814</f>
        <v>0</v>
      </c>
      <c r="AA814" s="295" t="e">
        <f>+Y814</f>
        <v>#N/A</v>
      </c>
    </row>
    <row r="815" spans="1:27" customFormat="1" ht="15" hidden="1" customHeight="1">
      <c r="A815" s="32">
        <v>1426</v>
      </c>
      <c r="B815" s="389"/>
      <c r="C815" s="247" t="str">
        <f>+VLOOKUP(A815,bd_lista!$A$3:$C$590,3,FALSE)</f>
        <v>Gobierno Autónomo Municipal de Salinas de G. Mendoza</v>
      </c>
      <c r="D815" s="386"/>
      <c r="E815" s="244" t="s">
        <v>1305</v>
      </c>
      <c r="F815" s="243">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3">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3">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3">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3">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3">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3">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3">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3">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3">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3">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3">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3">
        <f t="shared" ca="1" si="27"/>
        <v>0</v>
      </c>
      <c r="S815" s="249">
        <f ca="1">+R814+R815</f>
        <v>0</v>
      </c>
      <c r="T815" s="243">
        <f ca="1">+S815</f>
        <v>0</v>
      </c>
      <c r="U815" s="242">
        <f t="shared" si="28"/>
        <v>2</v>
      </c>
      <c r="V815" s="333" t="str">
        <f>+VLOOKUP(A815,bd_lista!$A$3:$E$590,5,FALSE)</f>
        <v>Gobiernos Autonomos Municipales</v>
      </c>
      <c r="W815" s="384"/>
      <c r="X815" s="242">
        <f>+VLOOKUP(A815,[3]Sheet1!$A$13:$D$744,4,FALSE)</f>
        <v>0</v>
      </c>
      <c r="Y815" s="242" t="e">
        <f>+VLOOKUP(X815,bd_lista!$A$3:$C$590,3,FALSE)</f>
        <v>#N/A</v>
      </c>
      <c r="Z815" s="292"/>
      <c r="AA815" s="293"/>
    </row>
    <row r="816" spans="1:27" customFormat="1" ht="27" hidden="1" customHeight="1">
      <c r="A816" s="32">
        <v>1427</v>
      </c>
      <c r="B816" s="388">
        <f>+A816</f>
        <v>1427</v>
      </c>
      <c r="C816" s="247" t="str">
        <f>+VLOOKUP(A816,bd_lista!$A$3:$C$590,3,FALSE)</f>
        <v>Gobierno Autónomo Municipal de Pampa Aullagas</v>
      </c>
      <c r="D816" s="385" t="str">
        <f>+C816</f>
        <v>Gobierno Autónomo Municipal de Pampa Aullagas</v>
      </c>
      <c r="E816" s="242" t="s">
        <v>1304</v>
      </c>
      <c r="F816" s="243">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3">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3">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3">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3">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3">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3">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3">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3">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3">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3">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3">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3">
        <f t="shared" ca="1" si="27"/>
        <v>0</v>
      </c>
      <c r="S816" s="249"/>
      <c r="T816" s="243">
        <f ca="1">+T817</f>
        <v>0</v>
      </c>
      <c r="U816" s="242">
        <f t="shared" si="28"/>
        <v>1</v>
      </c>
      <c r="V816" s="333" t="str">
        <f>+VLOOKUP(A816,bd_lista!$A$3:$E$590,5,FALSE)</f>
        <v>Gobiernos Autonomos Municipales</v>
      </c>
      <c r="W816" s="383" t="str">
        <f>+V816</f>
        <v>Gobiernos Autonomos Municipales</v>
      </c>
      <c r="X816" s="242">
        <f>+VLOOKUP(A816,[3]Sheet1!$A$13:$D$744,4,FALSE)</f>
        <v>0</v>
      </c>
      <c r="Y816" s="242" t="e">
        <f>+VLOOKUP(X816,bd_lista!$A$3:$C$590,3,FALSE)</f>
        <v>#N/A</v>
      </c>
      <c r="Z816" s="294">
        <f>+X816</f>
        <v>0</v>
      </c>
      <c r="AA816" s="295" t="e">
        <f>+Y816</f>
        <v>#N/A</v>
      </c>
    </row>
    <row r="817" spans="1:27" customFormat="1" ht="27" hidden="1" customHeight="1">
      <c r="A817" s="32">
        <v>1427</v>
      </c>
      <c r="B817" s="389"/>
      <c r="C817" s="247" t="str">
        <f>+VLOOKUP(A817,bd_lista!$A$3:$C$590,3,FALSE)</f>
        <v>Gobierno Autónomo Municipal de Pampa Aullagas</v>
      </c>
      <c r="D817" s="386"/>
      <c r="E817" s="244" t="s">
        <v>1305</v>
      </c>
      <c r="F817" s="243">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3">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3">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3">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3">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3">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3">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3">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3">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3">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3">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3">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3">
        <f t="shared" ca="1" si="27"/>
        <v>0</v>
      </c>
      <c r="S817" s="249">
        <f ca="1">+R816+R817</f>
        <v>0</v>
      </c>
      <c r="T817" s="243">
        <f ca="1">+S817</f>
        <v>0</v>
      </c>
      <c r="U817" s="242">
        <f t="shared" si="28"/>
        <v>2</v>
      </c>
      <c r="V817" s="333" t="str">
        <f>+VLOOKUP(A817,bd_lista!$A$3:$E$590,5,FALSE)</f>
        <v>Gobiernos Autonomos Municipales</v>
      </c>
      <c r="W817" s="384"/>
      <c r="X817" s="242">
        <f>+VLOOKUP(A817,[3]Sheet1!$A$13:$D$744,4,FALSE)</f>
        <v>0</v>
      </c>
      <c r="Y817" s="242" t="e">
        <f>+VLOOKUP(X817,bd_lista!$A$3:$C$590,3,FALSE)</f>
        <v>#N/A</v>
      </c>
      <c r="Z817" s="292"/>
      <c r="AA817" s="293"/>
    </row>
    <row r="818" spans="1:27" customFormat="1" ht="27" hidden="1" customHeight="1">
      <c r="A818" s="32">
        <v>1428</v>
      </c>
      <c r="B818" s="388">
        <f>+A818</f>
        <v>1428</v>
      </c>
      <c r="C818" s="247" t="str">
        <f>+VLOOKUP(A818,bd_lista!$A$3:$C$590,3,FALSE)</f>
        <v>Gobierno Autónomo Municipal de La Rivera</v>
      </c>
      <c r="D818" s="385" t="str">
        <f>+C818</f>
        <v>Gobierno Autónomo Municipal de La Rivera</v>
      </c>
      <c r="E818" s="242" t="s">
        <v>1304</v>
      </c>
      <c r="F818" s="243">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3">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3">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3">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3">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3">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3">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3">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3">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3">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3">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3">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3">
        <f t="shared" ca="1" si="27"/>
        <v>0</v>
      </c>
      <c r="S818" s="249"/>
      <c r="T818" s="243">
        <f ca="1">+T819</f>
        <v>0</v>
      </c>
      <c r="U818" s="242">
        <f t="shared" si="28"/>
        <v>1</v>
      </c>
      <c r="V818" s="333" t="str">
        <f>+VLOOKUP(A818,bd_lista!$A$3:$E$590,5,FALSE)</f>
        <v>Gobiernos Autonomos Municipales</v>
      </c>
      <c r="W818" s="383" t="str">
        <f>+V818</f>
        <v>Gobiernos Autonomos Municipales</v>
      </c>
      <c r="X818" s="242">
        <f>+VLOOKUP(A818,[3]Sheet1!$A$13:$D$744,4,FALSE)</f>
        <v>0</v>
      </c>
      <c r="Y818" s="242" t="e">
        <f>+VLOOKUP(X818,bd_lista!$A$3:$C$590,3,FALSE)</f>
        <v>#N/A</v>
      </c>
      <c r="Z818" s="294">
        <f>+X818</f>
        <v>0</v>
      </c>
      <c r="AA818" s="295" t="e">
        <f>+Y818</f>
        <v>#N/A</v>
      </c>
    </row>
    <row r="819" spans="1:27" customFormat="1" ht="27" hidden="1" customHeight="1">
      <c r="A819" s="32">
        <v>1428</v>
      </c>
      <c r="B819" s="389"/>
      <c r="C819" s="247" t="str">
        <f>+VLOOKUP(A819,bd_lista!$A$3:$C$590,3,FALSE)</f>
        <v>Gobierno Autónomo Municipal de La Rivera</v>
      </c>
      <c r="D819" s="386"/>
      <c r="E819" s="244" t="s">
        <v>1305</v>
      </c>
      <c r="F819" s="243">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3">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3">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3">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3">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3">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3">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3">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3">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3">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3">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3">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3">
        <f t="shared" ca="1" si="27"/>
        <v>0</v>
      </c>
      <c r="S819" s="249">
        <f ca="1">+R818+R819</f>
        <v>0</v>
      </c>
      <c r="T819" s="243">
        <f ca="1">+S819</f>
        <v>0</v>
      </c>
      <c r="U819" s="242">
        <f t="shared" si="28"/>
        <v>2</v>
      </c>
      <c r="V819" s="333" t="str">
        <f>+VLOOKUP(A819,bd_lista!$A$3:$E$590,5,FALSE)</f>
        <v>Gobiernos Autonomos Municipales</v>
      </c>
      <c r="W819" s="384"/>
      <c r="X819" s="242">
        <f>+VLOOKUP(A819,[3]Sheet1!$A$13:$D$744,4,FALSE)</f>
        <v>0</v>
      </c>
      <c r="Y819" s="242" t="e">
        <f>+VLOOKUP(X819,bd_lista!$A$3:$C$590,3,FALSE)</f>
        <v>#N/A</v>
      </c>
      <c r="Z819" s="292"/>
      <c r="AA819" s="293"/>
    </row>
    <row r="820" spans="1:27" customFormat="1" ht="27" hidden="1" customHeight="1">
      <c r="A820" s="32">
        <v>1429</v>
      </c>
      <c r="B820" s="388">
        <f>+A820</f>
        <v>1429</v>
      </c>
      <c r="C820" s="247" t="str">
        <f>+VLOOKUP(A820,bd_lista!$A$3:$C$590,3,FALSE)</f>
        <v>Gobierno Autónomo Municipal de Todos Santos</v>
      </c>
      <c r="D820" s="385" t="str">
        <f>+C820</f>
        <v>Gobierno Autónomo Municipal de Todos Santos</v>
      </c>
      <c r="E820" s="242" t="s">
        <v>1304</v>
      </c>
      <c r="F820" s="243">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3">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3">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3">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3">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3">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3">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3">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3">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3">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3">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3">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3">
        <f t="shared" ca="1" si="27"/>
        <v>0</v>
      </c>
      <c r="S820" s="249"/>
      <c r="T820" s="243">
        <f ca="1">+T821</f>
        <v>0</v>
      </c>
      <c r="U820" s="242">
        <f t="shared" si="28"/>
        <v>1</v>
      </c>
      <c r="V820" s="333" t="str">
        <f>+VLOOKUP(A820,bd_lista!$A$3:$E$590,5,FALSE)</f>
        <v>Gobiernos Autonomos Municipales</v>
      </c>
      <c r="W820" s="383" t="str">
        <f>+V820</f>
        <v>Gobiernos Autonomos Municipales</v>
      </c>
      <c r="X820" s="242">
        <f>+VLOOKUP(A820,[3]Sheet1!$A$13:$D$744,4,FALSE)</f>
        <v>0</v>
      </c>
      <c r="Y820" s="242" t="e">
        <f>+VLOOKUP(X820,bd_lista!$A$3:$C$590,3,FALSE)</f>
        <v>#N/A</v>
      </c>
      <c r="Z820" s="294">
        <f>+X820</f>
        <v>0</v>
      </c>
      <c r="AA820" s="295" t="e">
        <f>+Y820</f>
        <v>#N/A</v>
      </c>
    </row>
    <row r="821" spans="1:27" customFormat="1" ht="27" hidden="1" customHeight="1">
      <c r="A821" s="32">
        <v>1429</v>
      </c>
      <c r="B821" s="389"/>
      <c r="C821" s="247" t="str">
        <f>+VLOOKUP(A821,bd_lista!$A$3:$C$590,3,FALSE)</f>
        <v>Gobierno Autónomo Municipal de Todos Santos</v>
      </c>
      <c r="D821" s="386"/>
      <c r="E821" s="244" t="s">
        <v>1305</v>
      </c>
      <c r="F821" s="243">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3">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3">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3">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3">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3">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3">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3">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3">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3">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3">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3">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3">
        <f t="shared" ca="1" si="27"/>
        <v>0</v>
      </c>
      <c r="S821" s="249">
        <f ca="1">+R820+R821</f>
        <v>0</v>
      </c>
      <c r="T821" s="243">
        <f ca="1">+S821</f>
        <v>0</v>
      </c>
      <c r="U821" s="242">
        <f t="shared" si="28"/>
        <v>2</v>
      </c>
      <c r="V821" s="333" t="str">
        <f>+VLOOKUP(A821,bd_lista!$A$3:$E$590,5,FALSE)</f>
        <v>Gobiernos Autonomos Municipales</v>
      </c>
      <c r="W821" s="384"/>
      <c r="X821" s="242">
        <f>+VLOOKUP(A821,[3]Sheet1!$A$13:$D$744,4,FALSE)</f>
        <v>0</v>
      </c>
      <c r="Y821" s="242" t="e">
        <f>+VLOOKUP(X821,bd_lista!$A$3:$C$590,3,FALSE)</f>
        <v>#N/A</v>
      </c>
      <c r="Z821" s="292"/>
      <c r="AA821" s="293"/>
    </row>
    <row r="822" spans="1:27" customFormat="1" ht="15" hidden="1" customHeight="1">
      <c r="A822" s="32">
        <v>1430</v>
      </c>
      <c r="B822" s="388">
        <f>+A822</f>
        <v>1430</v>
      </c>
      <c r="C822" s="247" t="str">
        <f>+VLOOKUP(A822,bd_lista!$A$3:$C$590,3,FALSE)</f>
        <v>Gobierno Autónomo Municipal de Carangas</v>
      </c>
      <c r="D822" s="385" t="str">
        <f>+C822</f>
        <v>Gobierno Autónomo Municipal de Carangas</v>
      </c>
      <c r="E822" s="242" t="s">
        <v>1304</v>
      </c>
      <c r="F822" s="243">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3">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3">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3">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3">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3">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3">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3">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3">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3">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3">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3">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3">
        <f t="shared" ca="1" si="27"/>
        <v>0</v>
      </c>
      <c r="S822" s="249"/>
      <c r="T822" s="243">
        <f ca="1">+T823</f>
        <v>0</v>
      </c>
      <c r="U822" s="242">
        <f t="shared" si="28"/>
        <v>1</v>
      </c>
      <c r="V822" s="333" t="str">
        <f>+VLOOKUP(A822,bd_lista!$A$3:$E$590,5,FALSE)</f>
        <v>Gobiernos Autonomos Municipales</v>
      </c>
      <c r="W822" s="383" t="str">
        <f>+V822</f>
        <v>Gobiernos Autonomos Municipales</v>
      </c>
      <c r="X822" s="242">
        <f>+VLOOKUP(A822,[3]Sheet1!$A$13:$D$744,4,FALSE)</f>
        <v>0</v>
      </c>
      <c r="Y822" s="242" t="e">
        <f>+VLOOKUP(X822,bd_lista!$A$3:$C$590,3,FALSE)</f>
        <v>#N/A</v>
      </c>
      <c r="Z822" s="294">
        <f>+X822</f>
        <v>0</v>
      </c>
      <c r="AA822" s="295" t="e">
        <f>+Y822</f>
        <v>#N/A</v>
      </c>
    </row>
    <row r="823" spans="1:27" customFormat="1" ht="15" hidden="1" customHeight="1">
      <c r="A823" s="32">
        <v>1430</v>
      </c>
      <c r="B823" s="389"/>
      <c r="C823" s="247" t="str">
        <f>+VLOOKUP(A823,bd_lista!$A$3:$C$590,3,FALSE)</f>
        <v>Gobierno Autónomo Municipal de Carangas</v>
      </c>
      <c r="D823" s="386"/>
      <c r="E823" s="244" t="s">
        <v>1305</v>
      </c>
      <c r="F823" s="243">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3">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3">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3">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3">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3">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3">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3">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3">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3">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3">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3">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3">
        <f t="shared" ca="1" si="27"/>
        <v>0</v>
      </c>
      <c r="S823" s="249">
        <f ca="1">+R822+R823</f>
        <v>0</v>
      </c>
      <c r="T823" s="243">
        <f ca="1">+S823</f>
        <v>0</v>
      </c>
      <c r="U823" s="242">
        <f t="shared" si="28"/>
        <v>2</v>
      </c>
      <c r="V823" s="333" t="str">
        <f>+VLOOKUP(A823,bd_lista!$A$3:$E$590,5,FALSE)</f>
        <v>Gobiernos Autonomos Municipales</v>
      </c>
      <c r="W823" s="384"/>
      <c r="X823" s="242">
        <f>+VLOOKUP(A823,[3]Sheet1!$A$13:$D$744,4,FALSE)</f>
        <v>0</v>
      </c>
      <c r="Y823" s="242" t="e">
        <f>+VLOOKUP(X823,bd_lista!$A$3:$C$590,3,FALSE)</f>
        <v>#N/A</v>
      </c>
      <c r="Z823" s="292"/>
      <c r="AA823" s="293"/>
    </row>
    <row r="824" spans="1:27" customFormat="1" ht="15" hidden="1" customHeight="1">
      <c r="A824" s="32">
        <v>1431</v>
      </c>
      <c r="B824" s="388">
        <f>+A824</f>
        <v>1431</v>
      </c>
      <c r="C824" s="247" t="str">
        <f>+VLOOKUP(A824,bd_lista!$A$3:$C$590,3,FALSE)</f>
        <v>Gobierno Autónomo Municipal de Sabaya</v>
      </c>
      <c r="D824" s="385" t="str">
        <f>+C824</f>
        <v>Gobierno Autónomo Municipal de Sabaya</v>
      </c>
      <c r="E824" s="242" t="s">
        <v>1304</v>
      </c>
      <c r="F824" s="243">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3">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3">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3">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3">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3">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3">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3">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3">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3">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3">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3">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3">
        <f t="shared" ca="1" si="27"/>
        <v>0</v>
      </c>
      <c r="S824" s="249"/>
      <c r="T824" s="243">
        <f ca="1">+T825</f>
        <v>0</v>
      </c>
      <c r="U824" s="242">
        <f t="shared" si="28"/>
        <v>1</v>
      </c>
      <c r="V824" s="333" t="str">
        <f>+VLOOKUP(A824,bd_lista!$A$3:$E$590,5,FALSE)</f>
        <v>Gobiernos Autonomos Municipales</v>
      </c>
      <c r="W824" s="383" t="str">
        <f>+V824</f>
        <v>Gobiernos Autonomos Municipales</v>
      </c>
      <c r="X824" s="242">
        <f>+VLOOKUP(A824,[3]Sheet1!$A$13:$D$744,4,FALSE)</f>
        <v>0</v>
      </c>
      <c r="Y824" s="242" t="e">
        <f>+VLOOKUP(X824,bd_lista!$A$3:$C$590,3,FALSE)</f>
        <v>#N/A</v>
      </c>
      <c r="Z824" s="294">
        <f>+X824</f>
        <v>0</v>
      </c>
      <c r="AA824" s="295" t="e">
        <f>+Y824</f>
        <v>#N/A</v>
      </c>
    </row>
    <row r="825" spans="1:27" customFormat="1" ht="15" hidden="1" customHeight="1">
      <c r="A825" s="32">
        <v>1431</v>
      </c>
      <c r="B825" s="389"/>
      <c r="C825" s="247" t="str">
        <f>+VLOOKUP(A825,bd_lista!$A$3:$C$590,3,FALSE)</f>
        <v>Gobierno Autónomo Municipal de Sabaya</v>
      </c>
      <c r="D825" s="386"/>
      <c r="E825" s="244" t="s">
        <v>1305</v>
      </c>
      <c r="F825" s="243">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3">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3">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3">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3">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3">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3">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3">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3">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3">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3">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3">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3">
        <f t="shared" ca="1" si="27"/>
        <v>0</v>
      </c>
      <c r="S825" s="249">
        <f ca="1">+R824+R825</f>
        <v>0</v>
      </c>
      <c r="T825" s="243">
        <f ca="1">+S825</f>
        <v>0</v>
      </c>
      <c r="U825" s="242">
        <f t="shared" si="28"/>
        <v>2</v>
      </c>
      <c r="V825" s="333" t="str">
        <f>+VLOOKUP(A825,bd_lista!$A$3:$E$590,5,FALSE)</f>
        <v>Gobiernos Autonomos Municipales</v>
      </c>
      <c r="W825" s="384"/>
      <c r="X825" s="242">
        <f>+VLOOKUP(A825,[3]Sheet1!$A$13:$D$744,4,FALSE)</f>
        <v>0</v>
      </c>
      <c r="Y825" s="242" t="e">
        <f>+VLOOKUP(X825,bd_lista!$A$3:$C$590,3,FALSE)</f>
        <v>#N/A</v>
      </c>
      <c r="Z825" s="292"/>
      <c r="AA825" s="293"/>
    </row>
    <row r="826" spans="1:27" customFormat="1" ht="15" hidden="1" customHeight="1">
      <c r="A826" s="32">
        <v>1432</v>
      </c>
      <c r="B826" s="388">
        <f>+A826</f>
        <v>1432</v>
      </c>
      <c r="C826" s="247" t="str">
        <f>+VLOOKUP(A826,bd_lista!$A$3:$C$590,3,FALSE)</f>
        <v>Gobierno Autónomo Municipal de Coipasa</v>
      </c>
      <c r="D826" s="385" t="str">
        <f>+C826</f>
        <v>Gobierno Autónomo Municipal de Coipasa</v>
      </c>
      <c r="E826" s="242" t="s">
        <v>1304</v>
      </c>
      <c r="F826" s="243">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3">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3">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3">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3">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3">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3">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3">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3">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3">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3">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3">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3">
        <f t="shared" ca="1" si="27"/>
        <v>0</v>
      </c>
      <c r="S826" s="249"/>
      <c r="T826" s="243">
        <f ca="1">+T827</f>
        <v>0</v>
      </c>
      <c r="U826" s="242">
        <f t="shared" si="28"/>
        <v>1</v>
      </c>
      <c r="V826" s="333" t="str">
        <f>+VLOOKUP(A826,bd_lista!$A$3:$E$590,5,FALSE)</f>
        <v>Gobiernos Autonomos Municipales</v>
      </c>
      <c r="W826" s="383" t="str">
        <f>+V826</f>
        <v>Gobiernos Autonomos Municipales</v>
      </c>
      <c r="X826" s="242">
        <f>+VLOOKUP(A826,[3]Sheet1!$A$13:$D$744,4,FALSE)</f>
        <v>0</v>
      </c>
      <c r="Y826" s="242" t="e">
        <f>+VLOOKUP(X826,bd_lista!$A$3:$C$590,3,FALSE)</f>
        <v>#N/A</v>
      </c>
      <c r="Z826" s="294">
        <f>+X826</f>
        <v>0</v>
      </c>
      <c r="AA826" s="295" t="e">
        <f>+Y826</f>
        <v>#N/A</v>
      </c>
    </row>
    <row r="827" spans="1:27" customFormat="1" ht="15" hidden="1" customHeight="1">
      <c r="A827" s="32">
        <v>1432</v>
      </c>
      <c r="B827" s="389"/>
      <c r="C827" s="247" t="str">
        <f>+VLOOKUP(A827,bd_lista!$A$3:$C$590,3,FALSE)</f>
        <v>Gobierno Autónomo Municipal de Coipasa</v>
      </c>
      <c r="D827" s="386"/>
      <c r="E827" s="244" t="s">
        <v>1305</v>
      </c>
      <c r="F827" s="243">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3">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3">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3">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3">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3">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3">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3">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3">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3">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3">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3">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3">
        <f t="shared" ca="1" si="27"/>
        <v>0</v>
      </c>
      <c r="S827" s="249">
        <f ca="1">+R826+R827</f>
        <v>0</v>
      </c>
      <c r="T827" s="243">
        <f ca="1">+S827</f>
        <v>0</v>
      </c>
      <c r="U827" s="242">
        <f t="shared" si="28"/>
        <v>2</v>
      </c>
      <c r="V827" s="333" t="str">
        <f>+VLOOKUP(A827,bd_lista!$A$3:$E$590,5,FALSE)</f>
        <v>Gobiernos Autonomos Municipales</v>
      </c>
      <c r="W827" s="384"/>
      <c r="X827" s="242">
        <f>+VLOOKUP(A827,[3]Sheet1!$A$13:$D$744,4,FALSE)</f>
        <v>0</v>
      </c>
      <c r="Y827" s="242" t="e">
        <f>+VLOOKUP(X827,bd_lista!$A$3:$C$590,3,FALSE)</f>
        <v>#N/A</v>
      </c>
      <c r="Z827" s="292"/>
      <c r="AA827" s="293"/>
    </row>
    <row r="828" spans="1:27" customFormat="1" ht="15" hidden="1" customHeight="1">
      <c r="A828" s="32">
        <v>1433</v>
      </c>
      <c r="B828" s="388">
        <f>+A828</f>
        <v>1433</v>
      </c>
      <c r="C828" s="247" t="e">
        <f>+VLOOKUP(A828,bd_lista!$A$3:$C$590,3,FALSE)</f>
        <v>#N/A</v>
      </c>
      <c r="D828" s="385" t="e">
        <f>+C828</f>
        <v>#N/A</v>
      </c>
      <c r="E828" s="242" t="s">
        <v>1304</v>
      </c>
      <c r="F828" s="243">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3">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3">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3">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3">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3">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3">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3">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3">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3">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3">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3">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3">
        <f t="shared" ca="1" si="27"/>
        <v>0</v>
      </c>
      <c r="S828" s="249"/>
      <c r="T828" s="243">
        <f ca="1">+T829</f>
        <v>0</v>
      </c>
      <c r="U828" s="242">
        <f t="shared" si="28"/>
        <v>1</v>
      </c>
      <c r="V828" s="333" t="e">
        <f>+VLOOKUP(A828,bd_lista!$A$3:$E$590,5,FALSE)</f>
        <v>#N/A</v>
      </c>
      <c r="W828" s="383" t="e">
        <f>+V828</f>
        <v>#N/A</v>
      </c>
      <c r="X828" s="242" t="e">
        <f>+VLOOKUP(A828,[3]Sheet1!$A$13:$D$744,4,FALSE)</f>
        <v>#N/A</v>
      </c>
      <c r="Y828" s="242" t="e">
        <f>+VLOOKUP(X828,bd_lista!$A$3:$C$590,3,FALSE)</f>
        <v>#N/A</v>
      </c>
      <c r="Z828" s="294" t="e">
        <f>+X828</f>
        <v>#N/A</v>
      </c>
      <c r="AA828" s="295" t="e">
        <f>+Y828</f>
        <v>#N/A</v>
      </c>
    </row>
    <row r="829" spans="1:27" customFormat="1" ht="15" hidden="1" customHeight="1">
      <c r="A829" s="32">
        <v>1433</v>
      </c>
      <c r="B829" s="389"/>
      <c r="C829" s="247" t="e">
        <f>+VLOOKUP(A829,bd_lista!$A$3:$C$590,3,FALSE)</f>
        <v>#N/A</v>
      </c>
      <c r="D829" s="386"/>
      <c r="E829" s="244" t="s">
        <v>1305</v>
      </c>
      <c r="F829" s="243">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3">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3">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3">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3">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3">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3">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3">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3">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3">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3">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3">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3">
        <f t="shared" ca="1" si="27"/>
        <v>0</v>
      </c>
      <c r="S829" s="249">
        <f ca="1">+R828+R829</f>
        <v>0</v>
      </c>
      <c r="T829" s="243">
        <f ca="1">+S829</f>
        <v>0</v>
      </c>
      <c r="U829" s="242">
        <f t="shared" si="28"/>
        <v>2</v>
      </c>
      <c r="V829" s="333" t="e">
        <f>+VLOOKUP(A829,bd_lista!$A$3:$E$590,5,FALSE)</f>
        <v>#N/A</v>
      </c>
      <c r="W829" s="384"/>
      <c r="X829" s="242" t="e">
        <f>+VLOOKUP(A829,[3]Sheet1!$A$13:$D$744,4,FALSE)</f>
        <v>#N/A</v>
      </c>
      <c r="Y829" s="242" t="e">
        <f>+VLOOKUP(X829,bd_lista!$A$3:$C$590,3,FALSE)</f>
        <v>#N/A</v>
      </c>
      <c r="Z829" s="292"/>
      <c r="AA829" s="293"/>
    </row>
    <row r="830" spans="1:27" customFormat="1" ht="15" hidden="1" customHeight="1">
      <c r="A830" s="32">
        <v>1434</v>
      </c>
      <c r="B830" s="388">
        <f>+A830</f>
        <v>1434</v>
      </c>
      <c r="C830" s="247" t="str">
        <f>+VLOOKUP(A830,bd_lista!$A$3:$C$590,3,FALSE)</f>
        <v>Gobierno Autónomo Municipal de Huayllamarca (Santiago de Huayllamarca)</v>
      </c>
      <c r="D830" s="385" t="str">
        <f>+C830</f>
        <v>Gobierno Autónomo Municipal de Huayllamarca (Santiago de Huayllamarca)</v>
      </c>
      <c r="E830" s="242" t="s">
        <v>1304</v>
      </c>
      <c r="F830" s="243">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3">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3">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3">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3">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3">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3">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3">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3">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3">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3">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3">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3">
        <f t="shared" ca="1" si="27"/>
        <v>0</v>
      </c>
      <c r="S830" s="249"/>
      <c r="T830" s="243">
        <f ca="1">+T831</f>
        <v>0</v>
      </c>
      <c r="U830" s="242">
        <f t="shared" si="28"/>
        <v>1</v>
      </c>
      <c r="V830" s="333" t="str">
        <f>+VLOOKUP(A830,bd_lista!$A$3:$E$590,5,FALSE)</f>
        <v>Gobiernos Autonomos Municipales</v>
      </c>
      <c r="W830" s="383" t="str">
        <f>+V830</f>
        <v>Gobiernos Autonomos Municipales</v>
      </c>
      <c r="X830" s="242">
        <f>+VLOOKUP(A830,[3]Sheet1!$A$13:$D$744,4,FALSE)</f>
        <v>0</v>
      </c>
      <c r="Y830" s="242" t="e">
        <f>+VLOOKUP(X830,bd_lista!$A$3:$C$590,3,FALSE)</f>
        <v>#N/A</v>
      </c>
      <c r="Z830" s="294">
        <f>+X830</f>
        <v>0</v>
      </c>
      <c r="AA830" s="295" t="e">
        <f>+Y830</f>
        <v>#N/A</v>
      </c>
    </row>
    <row r="831" spans="1:27" customFormat="1" ht="15" hidden="1" customHeight="1">
      <c r="A831" s="32">
        <v>1434</v>
      </c>
      <c r="B831" s="389"/>
      <c r="C831" s="247" t="str">
        <f>+VLOOKUP(A831,bd_lista!$A$3:$C$590,3,FALSE)</f>
        <v>Gobierno Autónomo Municipal de Huayllamarca (Santiago de Huayllamarca)</v>
      </c>
      <c r="D831" s="386"/>
      <c r="E831" s="244" t="s">
        <v>1305</v>
      </c>
      <c r="F831" s="243">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3">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3">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3">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3">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3">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3">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3">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3">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3">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3">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3">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3">
        <f t="shared" ca="1" si="27"/>
        <v>0</v>
      </c>
      <c r="S831" s="249">
        <f ca="1">+R830+R831</f>
        <v>0</v>
      </c>
      <c r="T831" s="243">
        <f ca="1">+S831</f>
        <v>0</v>
      </c>
      <c r="U831" s="242">
        <f t="shared" si="28"/>
        <v>2</v>
      </c>
      <c r="V831" s="333" t="str">
        <f>+VLOOKUP(A831,bd_lista!$A$3:$E$590,5,FALSE)</f>
        <v>Gobiernos Autonomos Municipales</v>
      </c>
      <c r="W831" s="384"/>
      <c r="X831" s="242">
        <f>+VLOOKUP(A831,[3]Sheet1!$A$13:$D$744,4,FALSE)</f>
        <v>0</v>
      </c>
      <c r="Y831" s="242" t="e">
        <f>+VLOOKUP(X831,bd_lista!$A$3:$C$590,3,FALSE)</f>
        <v>#N/A</v>
      </c>
      <c r="Z831" s="292"/>
      <c r="AA831" s="293"/>
    </row>
    <row r="832" spans="1:27" customFormat="1" ht="15" hidden="1" customHeight="1">
      <c r="A832" s="32">
        <v>1435</v>
      </c>
      <c r="B832" s="388">
        <f>+A832</f>
        <v>1435</v>
      </c>
      <c r="C832" s="247" t="str">
        <f>+VLOOKUP(A832,bd_lista!$A$3:$C$590,3,FALSE)</f>
        <v>Gobierno Autónomo Municipal de Soracachi</v>
      </c>
      <c r="D832" s="385" t="str">
        <f>+C832</f>
        <v>Gobierno Autónomo Municipal de Soracachi</v>
      </c>
      <c r="E832" s="242" t="s">
        <v>1304</v>
      </c>
      <c r="F832" s="243">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3">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3">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3">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3">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3">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3">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3">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3">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3">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3">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3">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3">
        <f t="shared" ca="1" si="27"/>
        <v>0</v>
      </c>
      <c r="S832" s="249"/>
      <c r="T832" s="243">
        <f ca="1">+T833</f>
        <v>0</v>
      </c>
      <c r="U832" s="242">
        <f t="shared" si="28"/>
        <v>1</v>
      </c>
      <c r="V832" s="333" t="str">
        <f>+VLOOKUP(A832,bd_lista!$A$3:$E$590,5,FALSE)</f>
        <v>Gobiernos Autonomos Municipales</v>
      </c>
      <c r="W832" s="383" t="str">
        <f>+V832</f>
        <v>Gobiernos Autonomos Municipales</v>
      </c>
      <c r="X832" s="242">
        <f>+VLOOKUP(A832,[3]Sheet1!$A$13:$D$744,4,FALSE)</f>
        <v>0</v>
      </c>
      <c r="Y832" s="242" t="e">
        <f>+VLOOKUP(X832,bd_lista!$A$3:$C$590,3,FALSE)</f>
        <v>#N/A</v>
      </c>
      <c r="Z832" s="294">
        <f>+X832</f>
        <v>0</v>
      </c>
      <c r="AA832" s="295" t="e">
        <f>+Y832</f>
        <v>#N/A</v>
      </c>
    </row>
    <row r="833" spans="1:27" customFormat="1" ht="15" hidden="1" customHeight="1">
      <c r="A833" s="32">
        <v>1435</v>
      </c>
      <c r="B833" s="389"/>
      <c r="C833" s="247" t="str">
        <f>+VLOOKUP(A833,bd_lista!$A$3:$C$590,3,FALSE)</f>
        <v>Gobierno Autónomo Municipal de Soracachi</v>
      </c>
      <c r="D833" s="386"/>
      <c r="E833" s="244" t="s">
        <v>1305</v>
      </c>
      <c r="F833" s="243">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3">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3">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3">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3">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3">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3">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3">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3">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3">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3">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3">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3">
        <f t="shared" ca="1" si="27"/>
        <v>0</v>
      </c>
      <c r="S833" s="249">
        <f ca="1">+R832+R833</f>
        <v>0</v>
      </c>
      <c r="T833" s="243">
        <f ca="1">+S833</f>
        <v>0</v>
      </c>
      <c r="U833" s="242">
        <f t="shared" si="28"/>
        <v>2</v>
      </c>
      <c r="V833" s="333" t="str">
        <f>+VLOOKUP(A833,bd_lista!$A$3:$E$590,5,FALSE)</f>
        <v>Gobiernos Autonomos Municipales</v>
      </c>
      <c r="W833" s="384"/>
      <c r="X833" s="242">
        <f>+VLOOKUP(A833,[3]Sheet1!$A$13:$D$744,4,FALSE)</f>
        <v>0</v>
      </c>
      <c r="Y833" s="242" t="e">
        <f>+VLOOKUP(X833,bd_lista!$A$3:$C$590,3,FALSE)</f>
        <v>#N/A</v>
      </c>
      <c r="Z833" s="292"/>
      <c r="AA833" s="293"/>
    </row>
    <row r="834" spans="1:27" customFormat="1" ht="15" hidden="1" customHeight="1">
      <c r="A834" s="32">
        <v>1501</v>
      </c>
      <c r="B834" s="388">
        <f>+A834</f>
        <v>1501</v>
      </c>
      <c r="C834" s="247" t="str">
        <f>+VLOOKUP(A834,bd_lista!$A$3:$C$590,3,FALSE)</f>
        <v>Gobierno Autónomo Municipal de Potosí</v>
      </c>
      <c r="D834" s="385" t="str">
        <f>+C834</f>
        <v>Gobierno Autónomo Municipal de Potosí</v>
      </c>
      <c r="E834" s="242" t="s">
        <v>1304</v>
      </c>
      <c r="F834" s="243">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3">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3">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3">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3">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3">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3">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3">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3">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3">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3">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3">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3">
        <f t="shared" ca="1" si="27"/>
        <v>0</v>
      </c>
      <c r="S834" s="249"/>
      <c r="T834" s="243">
        <f ca="1">+T835</f>
        <v>0</v>
      </c>
      <c r="U834" s="242">
        <f t="shared" si="28"/>
        <v>1</v>
      </c>
      <c r="V834" s="333" t="str">
        <f>+VLOOKUP(A834,bd_lista!$A$3:$E$590,5,FALSE)</f>
        <v>Gobiernos Autonomos Municipales</v>
      </c>
      <c r="W834" s="383" t="str">
        <f>+V834</f>
        <v>Gobiernos Autonomos Municipales</v>
      </c>
      <c r="X834" s="242">
        <f>+VLOOKUP(A834,[3]Sheet1!$A$13:$D$744,4,FALSE)</f>
        <v>0</v>
      </c>
      <c r="Y834" s="242" t="e">
        <f>+VLOOKUP(X834,bd_lista!$A$3:$C$590,3,FALSE)</f>
        <v>#N/A</v>
      </c>
      <c r="Z834" s="294">
        <f>+X834</f>
        <v>0</v>
      </c>
      <c r="AA834" s="295" t="e">
        <f>+Y834</f>
        <v>#N/A</v>
      </c>
    </row>
    <row r="835" spans="1:27" customFormat="1" ht="15" hidden="1" customHeight="1">
      <c r="A835" s="32">
        <v>1501</v>
      </c>
      <c r="B835" s="389"/>
      <c r="C835" s="247" t="str">
        <f>+VLOOKUP(A835,bd_lista!$A$3:$C$590,3,FALSE)</f>
        <v>Gobierno Autónomo Municipal de Potosí</v>
      </c>
      <c r="D835" s="386"/>
      <c r="E835" s="244" t="s">
        <v>1305</v>
      </c>
      <c r="F835" s="243">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3">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3">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3">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3">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3">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3">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3">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3">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3">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3">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3">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3">
        <f t="shared" ca="1" si="27"/>
        <v>0</v>
      </c>
      <c r="S835" s="249">
        <f ca="1">+R834+R835</f>
        <v>0</v>
      </c>
      <c r="T835" s="243">
        <f ca="1">+S835</f>
        <v>0</v>
      </c>
      <c r="U835" s="242">
        <f t="shared" si="28"/>
        <v>2</v>
      </c>
      <c r="V835" s="333" t="str">
        <f>+VLOOKUP(A835,bd_lista!$A$3:$E$590,5,FALSE)</f>
        <v>Gobiernos Autonomos Municipales</v>
      </c>
      <c r="W835" s="384"/>
      <c r="X835" s="242">
        <f>+VLOOKUP(A835,[3]Sheet1!$A$13:$D$744,4,FALSE)</f>
        <v>0</v>
      </c>
      <c r="Y835" s="242" t="e">
        <f>+VLOOKUP(X835,bd_lista!$A$3:$C$590,3,FALSE)</f>
        <v>#N/A</v>
      </c>
      <c r="Z835" s="292"/>
      <c r="AA835" s="293"/>
    </row>
    <row r="836" spans="1:27" customFormat="1" ht="27" hidden="1" customHeight="1">
      <c r="A836" s="32">
        <v>1502</v>
      </c>
      <c r="B836" s="388">
        <f>+A836</f>
        <v>1502</v>
      </c>
      <c r="C836" s="247" t="str">
        <f>+VLOOKUP(A836,bd_lista!$A$3:$C$590,3,FALSE)</f>
        <v>Gobierno Autónomo Municipal de Tinguipaya</v>
      </c>
      <c r="D836" s="385" t="str">
        <f>+C836</f>
        <v>Gobierno Autónomo Municipal de Tinguipaya</v>
      </c>
      <c r="E836" s="242" t="s">
        <v>1304</v>
      </c>
      <c r="F836" s="243">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3">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3">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3">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3">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3">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3">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3">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3">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3">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3">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3">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3">
        <f t="shared" ca="1" si="27"/>
        <v>0</v>
      </c>
      <c r="S836" s="249"/>
      <c r="T836" s="243">
        <f ca="1">+T837</f>
        <v>0</v>
      </c>
      <c r="U836" s="242">
        <f t="shared" si="28"/>
        <v>1</v>
      </c>
      <c r="V836" s="333" t="str">
        <f>+VLOOKUP(A836,bd_lista!$A$3:$E$590,5,FALSE)</f>
        <v>Gobiernos Autonomos Municipales</v>
      </c>
      <c r="W836" s="383" t="str">
        <f>+V836</f>
        <v>Gobiernos Autonomos Municipales</v>
      </c>
      <c r="X836" s="242">
        <f>+VLOOKUP(A836,[3]Sheet1!$A$13:$D$744,4,FALSE)</f>
        <v>0</v>
      </c>
      <c r="Y836" s="242" t="e">
        <f>+VLOOKUP(X836,bd_lista!$A$3:$C$590,3,FALSE)</f>
        <v>#N/A</v>
      </c>
      <c r="Z836" s="294">
        <f>+X836</f>
        <v>0</v>
      </c>
      <c r="AA836" s="295" t="e">
        <f>+Y836</f>
        <v>#N/A</v>
      </c>
    </row>
    <row r="837" spans="1:27" customFormat="1" ht="27" hidden="1" customHeight="1">
      <c r="A837" s="32">
        <v>1502</v>
      </c>
      <c r="B837" s="389"/>
      <c r="C837" s="247" t="str">
        <f>+VLOOKUP(A837,bd_lista!$A$3:$C$590,3,FALSE)</f>
        <v>Gobierno Autónomo Municipal de Tinguipaya</v>
      </c>
      <c r="D837" s="386"/>
      <c r="E837" s="244" t="s">
        <v>1305</v>
      </c>
      <c r="F837" s="243">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3">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3">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3">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3">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3">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3">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3">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3">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3">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3">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3">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3">
        <f t="shared" ca="1" si="27"/>
        <v>0</v>
      </c>
      <c r="S837" s="249">
        <f ca="1">+R836+R837</f>
        <v>0</v>
      </c>
      <c r="T837" s="243">
        <f ca="1">+S837</f>
        <v>0</v>
      </c>
      <c r="U837" s="242">
        <f t="shared" si="28"/>
        <v>2</v>
      </c>
      <c r="V837" s="333" t="str">
        <f>+VLOOKUP(A837,bd_lista!$A$3:$E$590,5,FALSE)</f>
        <v>Gobiernos Autonomos Municipales</v>
      </c>
      <c r="W837" s="384"/>
      <c r="X837" s="242">
        <f>+VLOOKUP(A837,[3]Sheet1!$A$13:$D$744,4,FALSE)</f>
        <v>0</v>
      </c>
      <c r="Y837" s="242" t="e">
        <f>+VLOOKUP(X837,bd_lista!$A$3:$C$590,3,FALSE)</f>
        <v>#N/A</v>
      </c>
      <c r="Z837" s="292"/>
      <c r="AA837" s="293"/>
    </row>
    <row r="838" spans="1:27" customFormat="1" ht="15" hidden="1" customHeight="1">
      <c r="A838" s="32">
        <v>1503</v>
      </c>
      <c r="B838" s="388">
        <f>+A838</f>
        <v>1503</v>
      </c>
      <c r="C838" s="247" t="str">
        <f>+VLOOKUP(A838,bd_lista!$A$3:$C$590,3,FALSE)</f>
        <v>Gobierno Autónomo Municipal de Yocalla</v>
      </c>
      <c r="D838" s="385" t="str">
        <f>+C838</f>
        <v>Gobierno Autónomo Municipal de Yocalla</v>
      </c>
      <c r="E838" s="242" t="s">
        <v>1304</v>
      </c>
      <c r="F838" s="243">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3">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3">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3">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3">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3">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3">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3">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3">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3">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3">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3">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3">
        <f t="shared" ref="R838:R901" ca="1" si="29">+SUM(F838:Q838)</f>
        <v>0</v>
      </c>
      <c r="S838" s="249"/>
      <c r="T838" s="243">
        <f ca="1">+T839</f>
        <v>0</v>
      </c>
      <c r="U838" s="242">
        <f t="shared" ref="U838:U901" si="30">+IF(E838="Débitos",1,2)</f>
        <v>1</v>
      </c>
      <c r="V838" s="333" t="str">
        <f>+VLOOKUP(A838,bd_lista!$A$3:$E$590,5,FALSE)</f>
        <v>Gobiernos Autonomos Municipales</v>
      </c>
      <c r="W838" s="383" t="str">
        <f>+V838</f>
        <v>Gobiernos Autonomos Municipales</v>
      </c>
      <c r="X838" s="242">
        <f>+VLOOKUP(A838,[3]Sheet1!$A$13:$D$744,4,FALSE)</f>
        <v>0</v>
      </c>
      <c r="Y838" s="242" t="e">
        <f>+VLOOKUP(X838,bd_lista!$A$3:$C$590,3,FALSE)</f>
        <v>#N/A</v>
      </c>
      <c r="Z838" s="294">
        <f>+X838</f>
        <v>0</v>
      </c>
      <c r="AA838" s="295" t="e">
        <f>+Y838</f>
        <v>#N/A</v>
      </c>
    </row>
    <row r="839" spans="1:27" customFormat="1" ht="15" hidden="1" customHeight="1">
      <c r="A839" s="32">
        <v>1503</v>
      </c>
      <c r="B839" s="389"/>
      <c r="C839" s="247" t="str">
        <f>+VLOOKUP(A839,bd_lista!$A$3:$C$590,3,FALSE)</f>
        <v>Gobierno Autónomo Municipal de Yocalla</v>
      </c>
      <c r="D839" s="386"/>
      <c r="E839" s="244" t="s">
        <v>1305</v>
      </c>
      <c r="F839" s="245">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5">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5">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5">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5">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5">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5">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5">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5">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5">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5">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5">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5">
        <f t="shared" ca="1" si="29"/>
        <v>0</v>
      </c>
      <c r="S839" s="259">
        <f ca="1">+R838+R839</f>
        <v>0</v>
      </c>
      <c r="T839" s="245">
        <f ca="1">+S839</f>
        <v>0</v>
      </c>
      <c r="U839" s="244">
        <f t="shared" si="30"/>
        <v>2</v>
      </c>
      <c r="V839" s="333" t="str">
        <f>+VLOOKUP(A839,bd_lista!$A$3:$E$590,5,FALSE)</f>
        <v>Gobiernos Autonomos Municipales</v>
      </c>
      <c r="W839" s="384"/>
      <c r="X839" s="242">
        <f>+VLOOKUP(A839,[3]Sheet1!$A$13:$D$744,4,FALSE)</f>
        <v>0</v>
      </c>
      <c r="Y839" s="242" t="e">
        <f>+VLOOKUP(X839,bd_lista!$A$3:$C$590,3,FALSE)</f>
        <v>#N/A</v>
      </c>
      <c r="Z839" s="292"/>
      <c r="AA839" s="293"/>
    </row>
    <row r="840" spans="1:27" customFormat="1" ht="15" hidden="1" customHeight="1">
      <c r="A840" s="32">
        <v>1504</v>
      </c>
      <c r="B840" s="388">
        <f>+A840</f>
        <v>1504</v>
      </c>
      <c r="C840" s="247" t="str">
        <f>+VLOOKUP(A840,bd_lista!$A$3:$C$590,3,FALSE)</f>
        <v>Gobierno Autónomo Municipal de Urmiri</v>
      </c>
      <c r="D840" s="385" t="str">
        <f>+C840</f>
        <v>Gobierno Autónomo Municipal de Urmiri</v>
      </c>
      <c r="E840" s="242" t="s">
        <v>1304</v>
      </c>
      <c r="F840" s="243">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3">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3">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3">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3">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3">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3">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3">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3">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3">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3">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3">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3">
        <f t="shared" ca="1" si="29"/>
        <v>0</v>
      </c>
      <c r="S840" s="249"/>
      <c r="T840" s="243">
        <f ca="1">+T841</f>
        <v>0</v>
      </c>
      <c r="U840" s="242">
        <f t="shared" si="30"/>
        <v>1</v>
      </c>
      <c r="V840" s="333" t="str">
        <f>+VLOOKUP(A840,bd_lista!$A$3:$E$590,5,FALSE)</f>
        <v>Gobiernos Autonomos Municipales</v>
      </c>
      <c r="W840" s="383" t="str">
        <f>+V840</f>
        <v>Gobiernos Autonomos Municipales</v>
      </c>
      <c r="X840" s="242">
        <f>+VLOOKUP(A840,[3]Sheet1!$A$13:$D$744,4,FALSE)</f>
        <v>0</v>
      </c>
      <c r="Y840" s="242" t="e">
        <f>+VLOOKUP(X840,bd_lista!$A$3:$C$590,3,FALSE)</f>
        <v>#N/A</v>
      </c>
      <c r="Z840" s="294">
        <f>+X840</f>
        <v>0</v>
      </c>
      <c r="AA840" s="295" t="e">
        <f>+Y840</f>
        <v>#N/A</v>
      </c>
    </row>
    <row r="841" spans="1:27" customFormat="1" ht="15" hidden="1" customHeight="1">
      <c r="A841" s="32">
        <v>1504</v>
      </c>
      <c r="B841" s="389"/>
      <c r="C841" s="247" t="str">
        <f>+VLOOKUP(A841,bd_lista!$A$3:$C$590,3,FALSE)</f>
        <v>Gobierno Autónomo Municipal de Urmiri</v>
      </c>
      <c r="D841" s="386"/>
      <c r="E841" s="244" t="s">
        <v>1305</v>
      </c>
      <c r="F841" s="245">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5">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5">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5">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5">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5">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5">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5">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5">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5">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5">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5">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5">
        <f t="shared" ca="1" si="29"/>
        <v>0</v>
      </c>
      <c r="S841" s="259">
        <f ca="1">+R840+R841</f>
        <v>0</v>
      </c>
      <c r="T841" s="245">
        <f ca="1">+S841</f>
        <v>0</v>
      </c>
      <c r="U841" s="244">
        <f t="shared" si="30"/>
        <v>2</v>
      </c>
      <c r="V841" s="333" t="str">
        <f>+VLOOKUP(A841,bd_lista!$A$3:$E$590,5,FALSE)</f>
        <v>Gobiernos Autonomos Municipales</v>
      </c>
      <c r="W841" s="384"/>
      <c r="X841" s="242">
        <f>+VLOOKUP(A841,[3]Sheet1!$A$13:$D$744,4,FALSE)</f>
        <v>0</v>
      </c>
      <c r="Y841" s="242" t="e">
        <f>+VLOOKUP(X841,bd_lista!$A$3:$C$590,3,FALSE)</f>
        <v>#N/A</v>
      </c>
      <c r="Z841" s="292"/>
      <c r="AA841" s="293"/>
    </row>
    <row r="842" spans="1:27" customFormat="1" ht="15" hidden="1" customHeight="1">
      <c r="A842" s="32">
        <v>1505</v>
      </c>
      <c r="B842" s="388">
        <f>+A842</f>
        <v>1505</v>
      </c>
      <c r="C842" s="247" t="str">
        <f>+VLOOKUP(A842,bd_lista!$A$3:$C$590,3,FALSE)</f>
        <v>Gobierno Autónomo Municipal de Uncía</v>
      </c>
      <c r="D842" s="385" t="str">
        <f>+C842</f>
        <v>Gobierno Autónomo Municipal de Uncía</v>
      </c>
      <c r="E842" s="242" t="s">
        <v>1304</v>
      </c>
      <c r="F842" s="243">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3">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3">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3">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3">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3">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3">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3">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3">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3">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3">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3">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3">
        <f t="shared" ca="1" si="29"/>
        <v>0</v>
      </c>
      <c r="S842" s="249"/>
      <c r="T842" s="243">
        <f ca="1">+T843</f>
        <v>0</v>
      </c>
      <c r="U842" s="242">
        <f t="shared" si="30"/>
        <v>1</v>
      </c>
      <c r="V842" s="333" t="str">
        <f>+VLOOKUP(A842,bd_lista!$A$3:$E$590,5,FALSE)</f>
        <v>Gobiernos Autonomos Municipales</v>
      </c>
      <c r="W842" s="383" t="str">
        <f>+V842</f>
        <v>Gobiernos Autonomos Municipales</v>
      </c>
      <c r="X842" s="242">
        <f>+VLOOKUP(A842,[3]Sheet1!$A$13:$D$744,4,FALSE)</f>
        <v>0</v>
      </c>
      <c r="Y842" s="242" t="e">
        <f>+VLOOKUP(X842,bd_lista!$A$3:$C$590,3,FALSE)</f>
        <v>#N/A</v>
      </c>
      <c r="Z842" s="294">
        <f>+X842</f>
        <v>0</v>
      </c>
      <c r="AA842" s="295" t="e">
        <f>+Y842</f>
        <v>#N/A</v>
      </c>
    </row>
    <row r="843" spans="1:27" customFormat="1" ht="15" hidden="1" customHeight="1">
      <c r="A843" s="32">
        <v>1505</v>
      </c>
      <c r="B843" s="389"/>
      <c r="C843" s="247" t="str">
        <f>+VLOOKUP(A843,bd_lista!$A$3:$C$590,3,FALSE)</f>
        <v>Gobierno Autónomo Municipal de Uncía</v>
      </c>
      <c r="D843" s="386"/>
      <c r="E843" s="244" t="s">
        <v>1305</v>
      </c>
      <c r="F843" s="245">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5">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5">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5">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5">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5">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5">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5">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5">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5">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5">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5">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5">
        <f t="shared" ca="1" si="29"/>
        <v>0</v>
      </c>
      <c r="S843" s="259">
        <f ca="1">+R842+R843</f>
        <v>0</v>
      </c>
      <c r="T843" s="245">
        <f ca="1">+S843</f>
        <v>0</v>
      </c>
      <c r="U843" s="244">
        <f t="shared" si="30"/>
        <v>2</v>
      </c>
      <c r="V843" s="333" t="str">
        <f>+VLOOKUP(A843,bd_lista!$A$3:$E$590,5,FALSE)</f>
        <v>Gobiernos Autonomos Municipales</v>
      </c>
      <c r="W843" s="384"/>
      <c r="X843" s="242">
        <f>+VLOOKUP(A843,[3]Sheet1!$A$13:$D$744,4,FALSE)</f>
        <v>0</v>
      </c>
      <c r="Y843" s="242" t="e">
        <f>+VLOOKUP(X843,bd_lista!$A$3:$C$590,3,FALSE)</f>
        <v>#N/A</v>
      </c>
      <c r="Z843" s="292"/>
      <c r="AA843" s="293"/>
    </row>
    <row r="844" spans="1:27" customFormat="1" ht="15" hidden="1" customHeight="1">
      <c r="A844" s="32">
        <v>1506</v>
      </c>
      <c r="B844" s="388">
        <f>+A844</f>
        <v>1506</v>
      </c>
      <c r="C844" s="247" t="str">
        <f>+VLOOKUP(A844,bd_lista!$A$3:$C$590,3,FALSE)</f>
        <v>Gobierno Autónomo Municipal de Chayanta</v>
      </c>
      <c r="D844" s="385" t="str">
        <f>+C844</f>
        <v>Gobierno Autónomo Municipal de Chayanta</v>
      </c>
      <c r="E844" s="242" t="s">
        <v>1304</v>
      </c>
      <c r="F844" s="243">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3">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3">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3">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3">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3">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3">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3">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3">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3">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3">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3">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3">
        <f t="shared" ca="1" si="29"/>
        <v>0</v>
      </c>
      <c r="S844" s="249"/>
      <c r="T844" s="243">
        <f ca="1">+T845</f>
        <v>0</v>
      </c>
      <c r="U844" s="242">
        <f t="shared" si="30"/>
        <v>1</v>
      </c>
      <c r="V844" s="333" t="str">
        <f>+VLOOKUP(A844,bd_lista!$A$3:$E$590,5,FALSE)</f>
        <v>Gobiernos Autonomos Municipales</v>
      </c>
      <c r="W844" s="383" t="str">
        <f>+V844</f>
        <v>Gobiernos Autonomos Municipales</v>
      </c>
      <c r="X844" s="242">
        <f>+VLOOKUP(A844,[3]Sheet1!$A$13:$D$744,4,FALSE)</f>
        <v>0</v>
      </c>
      <c r="Y844" s="242" t="e">
        <f>+VLOOKUP(X844,bd_lista!$A$3:$C$590,3,FALSE)</f>
        <v>#N/A</v>
      </c>
      <c r="Z844" s="294">
        <f>+X844</f>
        <v>0</v>
      </c>
      <c r="AA844" s="295" t="e">
        <f>+Y844</f>
        <v>#N/A</v>
      </c>
    </row>
    <row r="845" spans="1:27" customFormat="1" ht="15" hidden="1" customHeight="1">
      <c r="A845" s="32">
        <v>1506</v>
      </c>
      <c r="B845" s="389"/>
      <c r="C845" s="247" t="str">
        <f>+VLOOKUP(A845,bd_lista!$A$3:$C$590,3,FALSE)</f>
        <v>Gobierno Autónomo Municipal de Chayanta</v>
      </c>
      <c r="D845" s="386"/>
      <c r="E845" s="244" t="s">
        <v>1305</v>
      </c>
      <c r="F845" s="245">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5">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5">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5">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5">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5">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5">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5">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5">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5">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5">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5">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5">
        <f t="shared" ca="1" si="29"/>
        <v>0</v>
      </c>
      <c r="S845" s="259">
        <f ca="1">+R844+R845</f>
        <v>0</v>
      </c>
      <c r="T845" s="245">
        <f ca="1">+S845</f>
        <v>0</v>
      </c>
      <c r="U845" s="244">
        <f t="shared" si="30"/>
        <v>2</v>
      </c>
      <c r="V845" s="333" t="str">
        <f>+VLOOKUP(A845,bd_lista!$A$3:$E$590,5,FALSE)</f>
        <v>Gobiernos Autonomos Municipales</v>
      </c>
      <c r="W845" s="384"/>
      <c r="X845" s="242">
        <f>+VLOOKUP(A845,[3]Sheet1!$A$13:$D$744,4,FALSE)</f>
        <v>0</v>
      </c>
      <c r="Y845" s="242" t="e">
        <f>+VLOOKUP(X845,bd_lista!$A$3:$C$590,3,FALSE)</f>
        <v>#N/A</v>
      </c>
      <c r="Z845" s="292"/>
      <c r="AA845" s="293"/>
    </row>
    <row r="846" spans="1:27" customFormat="1" ht="15" hidden="1" customHeight="1">
      <c r="A846" s="32">
        <v>1507</v>
      </c>
      <c r="B846" s="388">
        <f>+A846</f>
        <v>1507</v>
      </c>
      <c r="C846" s="247" t="str">
        <f>+VLOOKUP(A846,bd_lista!$A$3:$C$590,3,FALSE)</f>
        <v>Gobierno Autónomo Municipal de Llallagua</v>
      </c>
      <c r="D846" s="385" t="str">
        <f>+C846</f>
        <v>Gobierno Autónomo Municipal de Llallagua</v>
      </c>
      <c r="E846" s="242" t="s">
        <v>1304</v>
      </c>
      <c r="F846" s="243">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3">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3">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3">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3">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3">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3">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3">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3">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3">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3">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3">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3">
        <f t="shared" ca="1" si="29"/>
        <v>0</v>
      </c>
      <c r="S846" s="249"/>
      <c r="T846" s="243">
        <f ca="1">+T847</f>
        <v>0</v>
      </c>
      <c r="U846" s="242">
        <f t="shared" si="30"/>
        <v>1</v>
      </c>
      <c r="V846" s="333" t="str">
        <f>+VLOOKUP(A846,bd_lista!$A$3:$E$590,5,FALSE)</f>
        <v>Gobiernos Autonomos Municipales</v>
      </c>
      <c r="W846" s="383" t="str">
        <f>+V846</f>
        <v>Gobiernos Autonomos Municipales</v>
      </c>
      <c r="X846" s="242">
        <f>+VLOOKUP(A846,[3]Sheet1!$A$13:$D$744,4,FALSE)</f>
        <v>0</v>
      </c>
      <c r="Y846" s="242" t="e">
        <f>+VLOOKUP(X846,bd_lista!$A$3:$C$590,3,FALSE)</f>
        <v>#N/A</v>
      </c>
      <c r="Z846" s="294">
        <f>+X846</f>
        <v>0</v>
      </c>
      <c r="AA846" s="295" t="e">
        <f>+Y846</f>
        <v>#N/A</v>
      </c>
    </row>
    <row r="847" spans="1:27" customFormat="1" ht="15" hidden="1" customHeight="1">
      <c r="A847" s="32">
        <v>1507</v>
      </c>
      <c r="B847" s="389"/>
      <c r="C847" s="247" t="str">
        <f>+VLOOKUP(A847,bd_lista!$A$3:$C$590,3,FALSE)</f>
        <v>Gobierno Autónomo Municipal de Llallagua</v>
      </c>
      <c r="D847" s="386"/>
      <c r="E847" s="244" t="s">
        <v>1305</v>
      </c>
      <c r="F847" s="245">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5">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5">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5">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5">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5">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5">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5">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5">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5">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5">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5">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5">
        <f t="shared" ca="1" si="29"/>
        <v>0</v>
      </c>
      <c r="S847" s="259">
        <f ca="1">+R846+R847</f>
        <v>0</v>
      </c>
      <c r="T847" s="245">
        <f ca="1">+S847</f>
        <v>0</v>
      </c>
      <c r="U847" s="244">
        <f t="shared" si="30"/>
        <v>2</v>
      </c>
      <c r="V847" s="333" t="str">
        <f>+VLOOKUP(A847,bd_lista!$A$3:$E$590,5,FALSE)</f>
        <v>Gobiernos Autonomos Municipales</v>
      </c>
      <c r="W847" s="384"/>
      <c r="X847" s="242">
        <f>+VLOOKUP(A847,[3]Sheet1!$A$13:$D$744,4,FALSE)</f>
        <v>0</v>
      </c>
      <c r="Y847" s="242" t="e">
        <f>+VLOOKUP(X847,bd_lista!$A$3:$C$590,3,FALSE)</f>
        <v>#N/A</v>
      </c>
      <c r="Z847" s="292"/>
      <c r="AA847" s="293"/>
    </row>
    <row r="848" spans="1:27" customFormat="1" ht="15" hidden="1" customHeight="1">
      <c r="A848" s="32">
        <v>1508</v>
      </c>
      <c r="B848" s="388">
        <f>+A848</f>
        <v>1508</v>
      </c>
      <c r="C848" s="247" t="str">
        <f>+VLOOKUP(A848,bd_lista!$A$3:$C$590,3,FALSE)</f>
        <v>Gobierno Autónomo Municipal de Betanzos</v>
      </c>
      <c r="D848" s="385" t="str">
        <f>+C848</f>
        <v>Gobierno Autónomo Municipal de Betanzos</v>
      </c>
      <c r="E848" s="242" t="s">
        <v>1304</v>
      </c>
      <c r="F848" s="243">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3">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3">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3">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3">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3">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3">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3">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3">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3">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3">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3">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3">
        <f t="shared" ca="1" si="29"/>
        <v>0</v>
      </c>
      <c r="S848" s="249"/>
      <c r="T848" s="243">
        <f ca="1">+T849</f>
        <v>0</v>
      </c>
      <c r="U848" s="242">
        <f t="shared" si="30"/>
        <v>1</v>
      </c>
      <c r="V848" s="333" t="str">
        <f>+VLOOKUP(A848,bd_lista!$A$3:$E$590,5,FALSE)</f>
        <v>Gobiernos Autonomos Municipales</v>
      </c>
      <c r="W848" s="383" t="str">
        <f>+V848</f>
        <v>Gobiernos Autonomos Municipales</v>
      </c>
      <c r="X848" s="242">
        <f>+VLOOKUP(A848,[3]Sheet1!$A$13:$D$744,4,FALSE)</f>
        <v>0</v>
      </c>
      <c r="Y848" s="242" t="e">
        <f>+VLOOKUP(X848,bd_lista!$A$3:$C$590,3,FALSE)</f>
        <v>#N/A</v>
      </c>
      <c r="Z848" s="294">
        <f>+X848</f>
        <v>0</v>
      </c>
      <c r="AA848" s="295" t="e">
        <f>+Y848</f>
        <v>#N/A</v>
      </c>
    </row>
    <row r="849" spans="1:27" customFormat="1" ht="15" hidden="1" customHeight="1">
      <c r="A849" s="32">
        <v>1508</v>
      </c>
      <c r="B849" s="389"/>
      <c r="C849" s="247" t="str">
        <f>+VLOOKUP(A849,bd_lista!$A$3:$C$590,3,FALSE)</f>
        <v>Gobierno Autónomo Municipal de Betanzos</v>
      </c>
      <c r="D849" s="386"/>
      <c r="E849" s="244" t="s">
        <v>1305</v>
      </c>
      <c r="F849" s="245">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5">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5">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5">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5">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5">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5">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5">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5">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5">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5">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5">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5">
        <f t="shared" ca="1" si="29"/>
        <v>0</v>
      </c>
      <c r="S849" s="259">
        <f ca="1">+R848+R849</f>
        <v>0</v>
      </c>
      <c r="T849" s="245">
        <f ca="1">+S849</f>
        <v>0</v>
      </c>
      <c r="U849" s="244">
        <f t="shared" si="30"/>
        <v>2</v>
      </c>
      <c r="V849" s="333" t="str">
        <f>+VLOOKUP(A849,bd_lista!$A$3:$E$590,5,FALSE)</f>
        <v>Gobiernos Autonomos Municipales</v>
      </c>
      <c r="W849" s="384"/>
      <c r="X849" s="242">
        <f>+VLOOKUP(A849,[3]Sheet1!$A$13:$D$744,4,FALSE)</f>
        <v>0</v>
      </c>
      <c r="Y849" s="242" t="e">
        <f>+VLOOKUP(X849,bd_lista!$A$3:$C$590,3,FALSE)</f>
        <v>#N/A</v>
      </c>
      <c r="Z849" s="292"/>
      <c r="AA849" s="293"/>
    </row>
    <row r="850" spans="1:27" customFormat="1" ht="15" hidden="1" customHeight="1">
      <c r="A850" s="32">
        <v>1509</v>
      </c>
      <c r="B850" s="388">
        <f>+A850</f>
        <v>1509</v>
      </c>
      <c r="C850" s="247" t="str">
        <f>+VLOOKUP(A850,bd_lista!$A$3:$C$590,3,FALSE)</f>
        <v>Gobierno Autónomo Municipal de Chaqui</v>
      </c>
      <c r="D850" s="385" t="str">
        <f>+C850</f>
        <v>Gobierno Autónomo Municipal de Chaqui</v>
      </c>
      <c r="E850" s="242" t="s">
        <v>1304</v>
      </c>
      <c r="F850" s="243">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3">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3">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3">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3">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3">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3">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3">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3">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3">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3">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3">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3">
        <f t="shared" ca="1" si="29"/>
        <v>0</v>
      </c>
      <c r="S850" s="249"/>
      <c r="T850" s="243">
        <f ca="1">+T851</f>
        <v>0</v>
      </c>
      <c r="U850" s="242">
        <f t="shared" si="30"/>
        <v>1</v>
      </c>
      <c r="V850" s="333" t="str">
        <f>+VLOOKUP(A850,bd_lista!$A$3:$E$590,5,FALSE)</f>
        <v>Gobiernos Autonomos Municipales</v>
      </c>
      <c r="W850" s="383" t="str">
        <f>+V850</f>
        <v>Gobiernos Autonomos Municipales</v>
      </c>
      <c r="X850" s="242">
        <f>+VLOOKUP(A850,[3]Sheet1!$A$13:$D$744,4,FALSE)</f>
        <v>0</v>
      </c>
      <c r="Y850" s="242" t="e">
        <f>+VLOOKUP(X850,bd_lista!$A$3:$C$590,3,FALSE)</f>
        <v>#N/A</v>
      </c>
      <c r="Z850" s="294">
        <f>+X850</f>
        <v>0</v>
      </c>
      <c r="AA850" s="295" t="e">
        <f>+Y850</f>
        <v>#N/A</v>
      </c>
    </row>
    <row r="851" spans="1:27" customFormat="1" ht="15" hidden="1" customHeight="1">
      <c r="A851" s="32">
        <v>1509</v>
      </c>
      <c r="B851" s="389"/>
      <c r="C851" s="247" t="str">
        <f>+VLOOKUP(A851,bd_lista!$A$3:$C$590,3,FALSE)</f>
        <v>Gobierno Autónomo Municipal de Chaqui</v>
      </c>
      <c r="D851" s="386"/>
      <c r="E851" s="244" t="s">
        <v>1305</v>
      </c>
      <c r="F851" s="245">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5">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5">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5">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5">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5">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5">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5">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5">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5">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5">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5">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5">
        <f t="shared" ca="1" si="29"/>
        <v>0</v>
      </c>
      <c r="S851" s="259">
        <f ca="1">+R850+R851</f>
        <v>0</v>
      </c>
      <c r="T851" s="245">
        <f ca="1">+S851</f>
        <v>0</v>
      </c>
      <c r="U851" s="244">
        <f t="shared" si="30"/>
        <v>2</v>
      </c>
      <c r="V851" s="333" t="str">
        <f>+VLOOKUP(A851,bd_lista!$A$3:$E$590,5,FALSE)</f>
        <v>Gobiernos Autonomos Municipales</v>
      </c>
      <c r="W851" s="384"/>
      <c r="X851" s="242">
        <f>+VLOOKUP(A851,[3]Sheet1!$A$13:$D$744,4,FALSE)</f>
        <v>0</v>
      </c>
      <c r="Y851" s="242" t="e">
        <f>+VLOOKUP(X851,bd_lista!$A$3:$C$590,3,FALSE)</f>
        <v>#N/A</v>
      </c>
      <c r="Z851" s="292"/>
      <c r="AA851" s="293"/>
    </row>
    <row r="852" spans="1:27" customFormat="1" ht="15" hidden="1" customHeight="1">
      <c r="A852" s="32">
        <v>1510</v>
      </c>
      <c r="B852" s="388">
        <f>+A852</f>
        <v>1510</v>
      </c>
      <c r="C852" s="247" t="str">
        <f>+VLOOKUP(A852,bd_lista!$A$3:$C$590,3,FALSE)</f>
        <v>Gobierno Autónomo Municipal de Tacobamba</v>
      </c>
      <c r="D852" s="385" t="str">
        <f>+C852</f>
        <v>Gobierno Autónomo Municipal de Tacobamba</v>
      </c>
      <c r="E852" s="242" t="s">
        <v>1304</v>
      </c>
      <c r="F852" s="243">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3">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3">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3">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3">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3">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3">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3">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3">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3">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3">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3">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3">
        <f t="shared" ca="1" si="29"/>
        <v>0</v>
      </c>
      <c r="S852" s="249"/>
      <c r="T852" s="243">
        <f ca="1">+T853</f>
        <v>0</v>
      </c>
      <c r="U852" s="242">
        <f t="shared" si="30"/>
        <v>1</v>
      </c>
      <c r="V852" s="333" t="str">
        <f>+VLOOKUP(A852,bd_lista!$A$3:$E$590,5,FALSE)</f>
        <v>Gobiernos Autonomos Municipales</v>
      </c>
      <c r="W852" s="383" t="str">
        <f>+V852</f>
        <v>Gobiernos Autonomos Municipales</v>
      </c>
      <c r="X852" s="242">
        <f>+VLOOKUP(A852,[3]Sheet1!$A$13:$D$744,4,FALSE)</f>
        <v>0</v>
      </c>
      <c r="Y852" s="242" t="e">
        <f>+VLOOKUP(X852,bd_lista!$A$3:$C$590,3,FALSE)</f>
        <v>#N/A</v>
      </c>
      <c r="Z852" s="294">
        <f>+X852</f>
        <v>0</v>
      </c>
      <c r="AA852" s="295" t="e">
        <f>+Y852</f>
        <v>#N/A</v>
      </c>
    </row>
    <row r="853" spans="1:27" customFormat="1" ht="15" hidden="1" customHeight="1">
      <c r="A853" s="32">
        <v>1510</v>
      </c>
      <c r="B853" s="389"/>
      <c r="C853" s="247" t="str">
        <f>+VLOOKUP(A853,bd_lista!$A$3:$C$590,3,FALSE)</f>
        <v>Gobierno Autónomo Municipal de Tacobamba</v>
      </c>
      <c r="D853" s="386"/>
      <c r="E853" s="244" t="s">
        <v>1305</v>
      </c>
      <c r="F853" s="245">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5">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5">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5">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5">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5">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5">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5">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5">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5">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5">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5">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5">
        <f t="shared" ca="1" si="29"/>
        <v>0</v>
      </c>
      <c r="S853" s="259">
        <f ca="1">+R852+R853</f>
        <v>0</v>
      </c>
      <c r="T853" s="245">
        <f ca="1">+S853</f>
        <v>0</v>
      </c>
      <c r="U853" s="244">
        <f t="shared" si="30"/>
        <v>2</v>
      </c>
      <c r="V853" s="333" t="str">
        <f>+VLOOKUP(A853,bd_lista!$A$3:$E$590,5,FALSE)</f>
        <v>Gobiernos Autonomos Municipales</v>
      </c>
      <c r="W853" s="384"/>
      <c r="X853" s="242">
        <f>+VLOOKUP(A853,[3]Sheet1!$A$13:$D$744,4,FALSE)</f>
        <v>0</v>
      </c>
      <c r="Y853" s="242" t="e">
        <f>+VLOOKUP(X853,bd_lista!$A$3:$C$590,3,FALSE)</f>
        <v>#N/A</v>
      </c>
      <c r="Z853" s="292"/>
      <c r="AA853" s="293"/>
    </row>
    <row r="854" spans="1:27" customFormat="1" ht="15" hidden="1" customHeight="1">
      <c r="A854" s="32">
        <v>1511</v>
      </c>
      <c r="B854" s="388">
        <f>+A854</f>
        <v>1511</v>
      </c>
      <c r="C854" s="247" t="str">
        <f>+VLOOKUP(A854,bd_lista!$A$3:$C$590,3,FALSE)</f>
        <v>Gobierno Autónomo Municipal de Colquechaca</v>
      </c>
      <c r="D854" s="385" t="str">
        <f>+C854</f>
        <v>Gobierno Autónomo Municipal de Colquechaca</v>
      </c>
      <c r="E854" s="242" t="s">
        <v>1304</v>
      </c>
      <c r="F854" s="243">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3">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3">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3">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3">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3">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3">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3">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3">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3">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3">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3">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3">
        <f t="shared" ca="1" si="29"/>
        <v>0</v>
      </c>
      <c r="S854" s="249"/>
      <c r="T854" s="243">
        <f ca="1">+T855</f>
        <v>0</v>
      </c>
      <c r="U854" s="242">
        <f t="shared" si="30"/>
        <v>1</v>
      </c>
      <c r="V854" s="333" t="str">
        <f>+VLOOKUP(A854,bd_lista!$A$3:$E$590,5,FALSE)</f>
        <v>Gobiernos Autonomos Municipales</v>
      </c>
      <c r="W854" s="383" t="str">
        <f>+V854</f>
        <v>Gobiernos Autonomos Municipales</v>
      </c>
      <c r="X854" s="242">
        <f>+VLOOKUP(A854,[3]Sheet1!$A$13:$D$744,4,FALSE)</f>
        <v>0</v>
      </c>
      <c r="Y854" s="242" t="e">
        <f>+VLOOKUP(X854,bd_lista!$A$3:$C$590,3,FALSE)</f>
        <v>#N/A</v>
      </c>
      <c r="Z854" s="294">
        <f>+X854</f>
        <v>0</v>
      </c>
      <c r="AA854" s="295" t="e">
        <f>+Y854</f>
        <v>#N/A</v>
      </c>
    </row>
    <row r="855" spans="1:27" customFormat="1" ht="15" hidden="1" customHeight="1">
      <c r="A855" s="32">
        <v>1511</v>
      </c>
      <c r="B855" s="389"/>
      <c r="C855" s="247" t="str">
        <f>+VLOOKUP(A855,bd_lista!$A$3:$C$590,3,FALSE)</f>
        <v>Gobierno Autónomo Municipal de Colquechaca</v>
      </c>
      <c r="D855" s="386"/>
      <c r="E855" s="244" t="s">
        <v>1305</v>
      </c>
      <c r="F855" s="245">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5">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5">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5">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5">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5">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5">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5">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5">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5">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5">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5">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5">
        <f t="shared" ca="1" si="29"/>
        <v>0</v>
      </c>
      <c r="S855" s="259">
        <f ca="1">+R854+R855</f>
        <v>0</v>
      </c>
      <c r="T855" s="245">
        <f ca="1">+S855</f>
        <v>0</v>
      </c>
      <c r="U855" s="244">
        <f t="shared" si="30"/>
        <v>2</v>
      </c>
      <c r="V855" s="333" t="str">
        <f>+VLOOKUP(A855,bd_lista!$A$3:$E$590,5,FALSE)</f>
        <v>Gobiernos Autonomos Municipales</v>
      </c>
      <c r="W855" s="384"/>
      <c r="X855" s="242">
        <f>+VLOOKUP(A855,[3]Sheet1!$A$13:$D$744,4,FALSE)</f>
        <v>0</v>
      </c>
      <c r="Y855" s="242" t="e">
        <f>+VLOOKUP(X855,bd_lista!$A$3:$C$590,3,FALSE)</f>
        <v>#N/A</v>
      </c>
      <c r="Z855" s="292"/>
      <c r="AA855" s="293"/>
    </row>
    <row r="856" spans="1:27" customFormat="1" ht="15" hidden="1" customHeight="1">
      <c r="A856" s="32">
        <v>1512</v>
      </c>
      <c r="B856" s="388">
        <f>+A856</f>
        <v>1512</v>
      </c>
      <c r="C856" s="247" t="str">
        <f>+VLOOKUP(A856,bd_lista!$A$3:$C$590,3,FALSE)</f>
        <v>Gobierno Autónomo Municipal de Ravelo</v>
      </c>
      <c r="D856" s="385" t="str">
        <f>+C856</f>
        <v>Gobierno Autónomo Municipal de Ravelo</v>
      </c>
      <c r="E856" s="242" t="s">
        <v>1304</v>
      </c>
      <c r="F856" s="243">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3">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3">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3">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3">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3">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3">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3">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3">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3">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3">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3">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3">
        <f t="shared" ca="1" si="29"/>
        <v>0</v>
      </c>
      <c r="S856" s="249"/>
      <c r="T856" s="243">
        <f ca="1">+T857</f>
        <v>0</v>
      </c>
      <c r="U856" s="242">
        <f t="shared" si="30"/>
        <v>1</v>
      </c>
      <c r="V856" s="333" t="str">
        <f>+VLOOKUP(A856,bd_lista!$A$3:$E$590,5,FALSE)</f>
        <v>Gobiernos Autonomos Municipales</v>
      </c>
      <c r="W856" s="383" t="str">
        <f>+V856</f>
        <v>Gobiernos Autonomos Municipales</v>
      </c>
      <c r="X856" s="242">
        <f>+VLOOKUP(A856,[3]Sheet1!$A$13:$D$744,4,FALSE)</f>
        <v>0</v>
      </c>
      <c r="Y856" s="242" t="e">
        <f>+VLOOKUP(X856,bd_lista!$A$3:$C$590,3,FALSE)</f>
        <v>#N/A</v>
      </c>
      <c r="Z856" s="294">
        <f>+X856</f>
        <v>0</v>
      </c>
      <c r="AA856" s="295" t="e">
        <f>+Y856</f>
        <v>#N/A</v>
      </c>
    </row>
    <row r="857" spans="1:27" customFormat="1" ht="15" hidden="1" customHeight="1">
      <c r="A857" s="32">
        <v>1512</v>
      </c>
      <c r="B857" s="389"/>
      <c r="C857" s="247" t="str">
        <f>+VLOOKUP(A857,bd_lista!$A$3:$C$590,3,FALSE)</f>
        <v>Gobierno Autónomo Municipal de Ravelo</v>
      </c>
      <c r="D857" s="386"/>
      <c r="E857" s="244" t="s">
        <v>1305</v>
      </c>
      <c r="F857" s="245">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5">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5">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5">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5">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5">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5">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5">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5">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5">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5">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5">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5">
        <f t="shared" ca="1" si="29"/>
        <v>0</v>
      </c>
      <c r="S857" s="259">
        <f ca="1">+R856+R857</f>
        <v>0</v>
      </c>
      <c r="T857" s="245">
        <f ca="1">+S857</f>
        <v>0</v>
      </c>
      <c r="U857" s="244">
        <f t="shared" si="30"/>
        <v>2</v>
      </c>
      <c r="V857" s="333" t="str">
        <f>+VLOOKUP(A857,bd_lista!$A$3:$E$590,5,FALSE)</f>
        <v>Gobiernos Autonomos Municipales</v>
      </c>
      <c r="W857" s="384"/>
      <c r="X857" s="242">
        <f>+VLOOKUP(A857,[3]Sheet1!$A$13:$D$744,4,FALSE)</f>
        <v>0</v>
      </c>
      <c r="Y857" s="242" t="e">
        <f>+VLOOKUP(X857,bd_lista!$A$3:$C$590,3,FALSE)</f>
        <v>#N/A</v>
      </c>
      <c r="Z857" s="292"/>
      <c r="AA857" s="293"/>
    </row>
    <row r="858" spans="1:27" customFormat="1" ht="15" hidden="1" customHeight="1">
      <c r="A858" s="32">
        <v>1513</v>
      </c>
      <c r="B858" s="388">
        <f>+A858</f>
        <v>1513</v>
      </c>
      <c r="C858" s="247" t="str">
        <f>+VLOOKUP(A858,bd_lista!$A$3:$C$590,3,FALSE)</f>
        <v>Gobierno Autónomo Municipal de Pocoata</v>
      </c>
      <c r="D858" s="385" t="str">
        <f>+C858</f>
        <v>Gobierno Autónomo Municipal de Pocoata</v>
      </c>
      <c r="E858" s="242" t="s">
        <v>1304</v>
      </c>
      <c r="F858" s="243">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3">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3">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3">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3">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3">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3">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3">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3">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3">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3">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3">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3">
        <f t="shared" ca="1" si="29"/>
        <v>0</v>
      </c>
      <c r="S858" s="249"/>
      <c r="T858" s="243">
        <f ca="1">+T859</f>
        <v>0</v>
      </c>
      <c r="U858" s="242">
        <f t="shared" si="30"/>
        <v>1</v>
      </c>
      <c r="V858" s="333" t="str">
        <f>+VLOOKUP(A858,bd_lista!$A$3:$E$590,5,FALSE)</f>
        <v>Gobiernos Autonomos Municipales</v>
      </c>
      <c r="W858" s="383" t="str">
        <f>+V858</f>
        <v>Gobiernos Autonomos Municipales</v>
      </c>
      <c r="X858" s="242">
        <f>+VLOOKUP(A858,[3]Sheet1!$A$13:$D$744,4,FALSE)</f>
        <v>0</v>
      </c>
      <c r="Y858" s="242" t="e">
        <f>+VLOOKUP(X858,bd_lista!$A$3:$C$590,3,FALSE)</f>
        <v>#N/A</v>
      </c>
      <c r="Z858" s="294">
        <f>+X858</f>
        <v>0</v>
      </c>
      <c r="AA858" s="295" t="e">
        <f>+Y858</f>
        <v>#N/A</v>
      </c>
    </row>
    <row r="859" spans="1:27" customFormat="1" ht="15" hidden="1" customHeight="1">
      <c r="A859" s="32">
        <v>1513</v>
      </c>
      <c r="B859" s="389"/>
      <c r="C859" s="247" t="str">
        <f>+VLOOKUP(A859,bd_lista!$A$3:$C$590,3,FALSE)</f>
        <v>Gobierno Autónomo Municipal de Pocoata</v>
      </c>
      <c r="D859" s="386"/>
      <c r="E859" s="244" t="s">
        <v>1305</v>
      </c>
      <c r="F859" s="245">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5">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5">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5">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5">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5">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5">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5">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5">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5">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5">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5">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5">
        <f t="shared" ca="1" si="29"/>
        <v>0</v>
      </c>
      <c r="S859" s="259">
        <f ca="1">+R858+R859</f>
        <v>0</v>
      </c>
      <c r="T859" s="245">
        <f ca="1">+S859</f>
        <v>0</v>
      </c>
      <c r="U859" s="244">
        <f t="shared" si="30"/>
        <v>2</v>
      </c>
      <c r="V859" s="333" t="str">
        <f>+VLOOKUP(A859,bd_lista!$A$3:$E$590,5,FALSE)</f>
        <v>Gobiernos Autonomos Municipales</v>
      </c>
      <c r="W859" s="384"/>
      <c r="X859" s="242">
        <f>+VLOOKUP(A859,[3]Sheet1!$A$13:$D$744,4,FALSE)</f>
        <v>0</v>
      </c>
      <c r="Y859" s="242" t="e">
        <f>+VLOOKUP(X859,bd_lista!$A$3:$C$590,3,FALSE)</f>
        <v>#N/A</v>
      </c>
      <c r="Z859" s="292"/>
      <c r="AA859" s="293"/>
    </row>
    <row r="860" spans="1:27" customFormat="1" ht="15" hidden="1" customHeight="1">
      <c r="A860" s="32">
        <v>1514</v>
      </c>
      <c r="B860" s="388">
        <f>+A860</f>
        <v>1514</v>
      </c>
      <c r="C860" s="247" t="str">
        <f>+VLOOKUP(A860,bd_lista!$A$3:$C$590,3,FALSE)</f>
        <v>Gobierno Autónomo Municipal de Ocurí</v>
      </c>
      <c r="D860" s="385" t="str">
        <f>+C860</f>
        <v>Gobierno Autónomo Municipal de Ocurí</v>
      </c>
      <c r="E860" s="242" t="s">
        <v>1304</v>
      </c>
      <c r="F860" s="243">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3">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3">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3">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3">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3">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3">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3">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3">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3">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3">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3">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3">
        <f t="shared" ca="1" si="29"/>
        <v>0</v>
      </c>
      <c r="S860" s="249"/>
      <c r="T860" s="243">
        <f ca="1">+T861</f>
        <v>0</v>
      </c>
      <c r="U860" s="242">
        <f t="shared" si="30"/>
        <v>1</v>
      </c>
      <c r="V860" s="333" t="str">
        <f>+VLOOKUP(A860,bd_lista!$A$3:$E$590,5,FALSE)</f>
        <v>Gobiernos Autonomos Municipales</v>
      </c>
      <c r="W860" s="383" t="str">
        <f>+V860</f>
        <v>Gobiernos Autonomos Municipales</v>
      </c>
      <c r="X860" s="242">
        <f>+VLOOKUP(A860,[3]Sheet1!$A$13:$D$744,4,FALSE)</f>
        <v>0</v>
      </c>
      <c r="Y860" s="242" t="e">
        <f>+VLOOKUP(X860,bd_lista!$A$3:$C$590,3,FALSE)</f>
        <v>#N/A</v>
      </c>
      <c r="Z860" s="294">
        <f>+X860</f>
        <v>0</v>
      </c>
      <c r="AA860" s="295" t="e">
        <f>+Y860</f>
        <v>#N/A</v>
      </c>
    </row>
    <row r="861" spans="1:27" customFormat="1" ht="15" hidden="1" customHeight="1">
      <c r="A861" s="32">
        <v>1514</v>
      </c>
      <c r="B861" s="389"/>
      <c r="C861" s="247" t="str">
        <f>+VLOOKUP(A861,bd_lista!$A$3:$C$590,3,FALSE)</f>
        <v>Gobierno Autónomo Municipal de Ocurí</v>
      </c>
      <c r="D861" s="386"/>
      <c r="E861" s="244" t="s">
        <v>1305</v>
      </c>
      <c r="F861" s="245">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5">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5">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5">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5">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5">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5">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5">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5">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5">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5">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5">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5">
        <f t="shared" ca="1" si="29"/>
        <v>0</v>
      </c>
      <c r="S861" s="259">
        <f ca="1">+R860+R861</f>
        <v>0</v>
      </c>
      <c r="T861" s="245">
        <f ca="1">+S861</f>
        <v>0</v>
      </c>
      <c r="U861" s="244">
        <f t="shared" si="30"/>
        <v>2</v>
      </c>
      <c r="V861" s="333" t="str">
        <f>+VLOOKUP(A861,bd_lista!$A$3:$E$590,5,FALSE)</f>
        <v>Gobiernos Autonomos Municipales</v>
      </c>
      <c r="W861" s="384"/>
      <c r="X861" s="242">
        <f>+VLOOKUP(A861,[3]Sheet1!$A$13:$D$744,4,FALSE)</f>
        <v>0</v>
      </c>
      <c r="Y861" s="242" t="e">
        <f>+VLOOKUP(X861,bd_lista!$A$3:$C$590,3,FALSE)</f>
        <v>#N/A</v>
      </c>
      <c r="Z861" s="292"/>
      <c r="AA861" s="293"/>
    </row>
    <row r="862" spans="1:27" customFormat="1" ht="15" hidden="1" customHeight="1">
      <c r="A862" s="32">
        <v>1515</v>
      </c>
      <c r="B862" s="388">
        <f>+A862</f>
        <v>1515</v>
      </c>
      <c r="C862" s="247" t="str">
        <f>+VLOOKUP(A862,bd_lista!$A$3:$C$590,3,FALSE)</f>
        <v>Gobierno Autónomo Municipal de San Pedro de Buena Vista</v>
      </c>
      <c r="D862" s="385" t="str">
        <f>+C862</f>
        <v>Gobierno Autónomo Municipal de San Pedro de Buena Vista</v>
      </c>
      <c r="E862" s="242" t="s">
        <v>1304</v>
      </c>
      <c r="F862" s="243">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3">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3">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3">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3">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3">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3">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3">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3">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3">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3">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3">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3">
        <f t="shared" ca="1" si="29"/>
        <v>0</v>
      </c>
      <c r="S862" s="249"/>
      <c r="T862" s="243">
        <f ca="1">+T863</f>
        <v>0</v>
      </c>
      <c r="U862" s="242">
        <f t="shared" si="30"/>
        <v>1</v>
      </c>
      <c r="V862" s="333" t="str">
        <f>+VLOOKUP(A862,bd_lista!$A$3:$E$590,5,FALSE)</f>
        <v>Gobiernos Autonomos Municipales</v>
      </c>
      <c r="W862" s="383" t="str">
        <f>+V862</f>
        <v>Gobiernos Autonomos Municipales</v>
      </c>
      <c r="X862" s="242">
        <f>+VLOOKUP(A862,[3]Sheet1!$A$13:$D$744,4,FALSE)</f>
        <v>0</v>
      </c>
      <c r="Y862" s="242" t="e">
        <f>+VLOOKUP(X862,bd_lista!$A$3:$C$590,3,FALSE)</f>
        <v>#N/A</v>
      </c>
      <c r="Z862" s="294">
        <f>+X862</f>
        <v>0</v>
      </c>
      <c r="AA862" s="295" t="e">
        <f>+Y862</f>
        <v>#N/A</v>
      </c>
    </row>
    <row r="863" spans="1:27" customFormat="1" ht="15" hidden="1" customHeight="1">
      <c r="A863" s="32">
        <v>1515</v>
      </c>
      <c r="B863" s="389"/>
      <c r="C863" s="247" t="str">
        <f>+VLOOKUP(A863,bd_lista!$A$3:$C$590,3,FALSE)</f>
        <v>Gobierno Autónomo Municipal de San Pedro de Buena Vista</v>
      </c>
      <c r="D863" s="386"/>
      <c r="E863" s="244" t="s">
        <v>1305</v>
      </c>
      <c r="F863" s="245">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5">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5">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5">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5">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5">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5">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5">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5">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5">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5">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5">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5">
        <f t="shared" ca="1" si="29"/>
        <v>0</v>
      </c>
      <c r="S863" s="259">
        <f ca="1">+R862+R863</f>
        <v>0</v>
      </c>
      <c r="T863" s="245">
        <f ca="1">+S863</f>
        <v>0</v>
      </c>
      <c r="U863" s="244">
        <f t="shared" si="30"/>
        <v>2</v>
      </c>
      <c r="V863" s="333" t="str">
        <f>+VLOOKUP(A863,bd_lista!$A$3:$E$590,5,FALSE)</f>
        <v>Gobiernos Autonomos Municipales</v>
      </c>
      <c r="W863" s="384"/>
      <c r="X863" s="242">
        <f>+VLOOKUP(A863,[3]Sheet1!$A$13:$D$744,4,FALSE)</f>
        <v>0</v>
      </c>
      <c r="Y863" s="242" t="e">
        <f>+VLOOKUP(X863,bd_lista!$A$3:$C$590,3,FALSE)</f>
        <v>#N/A</v>
      </c>
      <c r="Z863" s="292"/>
      <c r="AA863" s="293"/>
    </row>
    <row r="864" spans="1:27" customFormat="1" ht="15" hidden="1" customHeight="1">
      <c r="A864" s="32">
        <v>1516</v>
      </c>
      <c r="B864" s="388">
        <f>+A864</f>
        <v>1516</v>
      </c>
      <c r="C864" s="247" t="str">
        <f>+VLOOKUP(A864,bd_lista!$A$3:$C$590,3,FALSE)</f>
        <v>Gobierno Autónomo Municipal de Toro Toro</v>
      </c>
      <c r="D864" s="385" t="str">
        <f>+C864</f>
        <v>Gobierno Autónomo Municipal de Toro Toro</v>
      </c>
      <c r="E864" s="242" t="s">
        <v>1304</v>
      </c>
      <c r="F864" s="243">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3">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3">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3">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3">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3">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3">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3">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3">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3">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3">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3">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3">
        <f t="shared" ca="1" si="29"/>
        <v>0</v>
      </c>
      <c r="S864" s="249"/>
      <c r="T864" s="243">
        <f ca="1">+T865</f>
        <v>0</v>
      </c>
      <c r="U864" s="242">
        <f t="shared" si="30"/>
        <v>1</v>
      </c>
      <c r="V864" s="333" t="str">
        <f>+VLOOKUP(A864,bd_lista!$A$3:$E$590,5,FALSE)</f>
        <v>Gobiernos Autonomos Municipales</v>
      </c>
      <c r="W864" s="383" t="str">
        <f>+V864</f>
        <v>Gobiernos Autonomos Municipales</v>
      </c>
      <c r="X864" s="242">
        <f>+VLOOKUP(A864,[3]Sheet1!$A$13:$D$744,4,FALSE)</f>
        <v>0</v>
      </c>
      <c r="Y864" s="242" t="e">
        <f>+VLOOKUP(X864,bd_lista!$A$3:$C$590,3,FALSE)</f>
        <v>#N/A</v>
      </c>
      <c r="Z864" s="294">
        <f>+X864</f>
        <v>0</v>
      </c>
      <c r="AA864" s="295" t="e">
        <f>+Y864</f>
        <v>#N/A</v>
      </c>
    </row>
    <row r="865" spans="1:27" customFormat="1" ht="15" hidden="1" customHeight="1">
      <c r="A865" s="32">
        <v>1516</v>
      </c>
      <c r="B865" s="389"/>
      <c r="C865" s="247" t="str">
        <f>+VLOOKUP(A865,bd_lista!$A$3:$C$590,3,FALSE)</f>
        <v>Gobierno Autónomo Municipal de Toro Toro</v>
      </c>
      <c r="D865" s="386"/>
      <c r="E865" s="244" t="s">
        <v>1305</v>
      </c>
      <c r="F865" s="245">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5">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5">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5">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5">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5">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5">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5">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5">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5">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5">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5">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5">
        <f t="shared" ca="1" si="29"/>
        <v>0</v>
      </c>
      <c r="S865" s="259">
        <f ca="1">+R864+R865</f>
        <v>0</v>
      </c>
      <c r="T865" s="245">
        <f ca="1">+S865</f>
        <v>0</v>
      </c>
      <c r="U865" s="244">
        <f t="shared" si="30"/>
        <v>2</v>
      </c>
      <c r="V865" s="333" t="str">
        <f>+VLOOKUP(A865,bd_lista!$A$3:$E$590,5,FALSE)</f>
        <v>Gobiernos Autonomos Municipales</v>
      </c>
      <c r="W865" s="384"/>
      <c r="X865" s="242">
        <f>+VLOOKUP(A865,[3]Sheet1!$A$13:$D$744,4,FALSE)</f>
        <v>0</v>
      </c>
      <c r="Y865" s="242" t="e">
        <f>+VLOOKUP(X865,bd_lista!$A$3:$C$590,3,FALSE)</f>
        <v>#N/A</v>
      </c>
      <c r="Z865" s="292"/>
      <c r="AA865" s="293"/>
    </row>
    <row r="866" spans="1:27" customFormat="1" ht="15" hidden="1" customHeight="1">
      <c r="A866" s="32">
        <v>1517</v>
      </c>
      <c r="B866" s="388">
        <f>+A866</f>
        <v>1517</v>
      </c>
      <c r="C866" s="247" t="str">
        <f>+VLOOKUP(A866,bd_lista!$A$3:$C$590,3,FALSE)</f>
        <v>Gobierno Autónomo Municipal de Cotagaita</v>
      </c>
      <c r="D866" s="385" t="str">
        <f>+C866</f>
        <v>Gobierno Autónomo Municipal de Cotagaita</v>
      </c>
      <c r="E866" s="242" t="s">
        <v>1304</v>
      </c>
      <c r="F866" s="243">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3">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3">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3">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3">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3">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3">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3">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3">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3">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3">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3">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3">
        <f t="shared" ca="1" si="29"/>
        <v>0</v>
      </c>
      <c r="S866" s="249"/>
      <c r="T866" s="243">
        <f ca="1">+T867</f>
        <v>0</v>
      </c>
      <c r="U866" s="242">
        <f t="shared" si="30"/>
        <v>1</v>
      </c>
      <c r="V866" s="333" t="str">
        <f>+VLOOKUP(A866,bd_lista!$A$3:$E$590,5,FALSE)</f>
        <v>Gobiernos Autonomos Municipales</v>
      </c>
      <c r="W866" s="383" t="str">
        <f>+V866</f>
        <v>Gobiernos Autonomos Municipales</v>
      </c>
      <c r="X866" s="242">
        <f>+VLOOKUP(A866,[3]Sheet1!$A$13:$D$744,4,FALSE)</f>
        <v>0</v>
      </c>
      <c r="Y866" s="242" t="e">
        <f>+VLOOKUP(X866,bd_lista!$A$3:$C$590,3,FALSE)</f>
        <v>#N/A</v>
      </c>
      <c r="Z866" s="294">
        <f>+X866</f>
        <v>0</v>
      </c>
      <c r="AA866" s="295" t="e">
        <f>+Y866</f>
        <v>#N/A</v>
      </c>
    </row>
    <row r="867" spans="1:27" customFormat="1" ht="15" hidden="1" customHeight="1">
      <c r="A867" s="32">
        <v>1517</v>
      </c>
      <c r="B867" s="389"/>
      <c r="C867" s="247" t="str">
        <f>+VLOOKUP(A867,bd_lista!$A$3:$C$590,3,FALSE)</f>
        <v>Gobierno Autónomo Municipal de Cotagaita</v>
      </c>
      <c r="D867" s="386"/>
      <c r="E867" s="244" t="s">
        <v>1305</v>
      </c>
      <c r="F867" s="245">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5">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5">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5">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5">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5">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5">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5">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5">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5">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5">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5">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5">
        <f t="shared" ca="1" si="29"/>
        <v>0</v>
      </c>
      <c r="S867" s="259">
        <f ca="1">+R866+R867</f>
        <v>0</v>
      </c>
      <c r="T867" s="245">
        <f ca="1">+S867</f>
        <v>0</v>
      </c>
      <c r="U867" s="244">
        <f t="shared" si="30"/>
        <v>2</v>
      </c>
      <c r="V867" s="333" t="str">
        <f>+VLOOKUP(A867,bd_lista!$A$3:$E$590,5,FALSE)</f>
        <v>Gobiernos Autonomos Municipales</v>
      </c>
      <c r="W867" s="384"/>
      <c r="X867" s="242">
        <f>+VLOOKUP(A867,[3]Sheet1!$A$13:$D$744,4,FALSE)</f>
        <v>0</v>
      </c>
      <c r="Y867" s="242" t="e">
        <f>+VLOOKUP(X867,bd_lista!$A$3:$C$590,3,FALSE)</f>
        <v>#N/A</v>
      </c>
      <c r="Z867" s="292"/>
      <c r="AA867" s="293"/>
    </row>
    <row r="868" spans="1:27" customFormat="1" ht="15" hidden="1" customHeight="1">
      <c r="A868" s="32">
        <v>1518</v>
      </c>
      <c r="B868" s="388">
        <f>+A868</f>
        <v>1518</v>
      </c>
      <c r="C868" s="247" t="str">
        <f>+VLOOKUP(A868,bd_lista!$A$3:$C$590,3,FALSE)</f>
        <v>Gobierno Autónomo Municipal de Vitichi</v>
      </c>
      <c r="D868" s="385" t="str">
        <f>+C868</f>
        <v>Gobierno Autónomo Municipal de Vitichi</v>
      </c>
      <c r="E868" s="242" t="s">
        <v>1304</v>
      </c>
      <c r="F868" s="243">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3">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3">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3">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3">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3">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3">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3">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3">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3">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3">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3">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3">
        <f t="shared" ca="1" si="29"/>
        <v>0</v>
      </c>
      <c r="S868" s="249"/>
      <c r="T868" s="243">
        <f ca="1">+T869</f>
        <v>0</v>
      </c>
      <c r="U868" s="242">
        <f t="shared" si="30"/>
        <v>1</v>
      </c>
      <c r="V868" s="333" t="str">
        <f>+VLOOKUP(A868,bd_lista!$A$3:$E$590,5,FALSE)</f>
        <v>Gobiernos Autonomos Municipales</v>
      </c>
      <c r="W868" s="383" t="str">
        <f>+V868</f>
        <v>Gobiernos Autonomos Municipales</v>
      </c>
      <c r="X868" s="242">
        <f>+VLOOKUP(A868,[3]Sheet1!$A$13:$D$744,4,FALSE)</f>
        <v>0</v>
      </c>
      <c r="Y868" s="242" t="e">
        <f>+VLOOKUP(X868,bd_lista!$A$3:$C$590,3,FALSE)</f>
        <v>#N/A</v>
      </c>
      <c r="Z868" s="294">
        <f>+X868</f>
        <v>0</v>
      </c>
      <c r="AA868" s="295" t="e">
        <f>+Y868</f>
        <v>#N/A</v>
      </c>
    </row>
    <row r="869" spans="1:27" customFormat="1" ht="15" hidden="1" customHeight="1">
      <c r="A869" s="32">
        <v>1518</v>
      </c>
      <c r="B869" s="389"/>
      <c r="C869" s="247" t="str">
        <f>+VLOOKUP(A869,bd_lista!$A$3:$C$590,3,FALSE)</f>
        <v>Gobierno Autónomo Municipal de Vitichi</v>
      </c>
      <c r="D869" s="386"/>
      <c r="E869" s="244" t="s">
        <v>1305</v>
      </c>
      <c r="F869" s="245">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5">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5">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5">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5">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5">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5">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5">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5">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5">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5">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5">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5">
        <f t="shared" ca="1" si="29"/>
        <v>0</v>
      </c>
      <c r="S869" s="259">
        <f ca="1">+R868+R869</f>
        <v>0</v>
      </c>
      <c r="T869" s="245">
        <f ca="1">+S869</f>
        <v>0</v>
      </c>
      <c r="U869" s="244">
        <f t="shared" si="30"/>
        <v>2</v>
      </c>
      <c r="V869" s="333" t="str">
        <f>+VLOOKUP(A869,bd_lista!$A$3:$E$590,5,FALSE)</f>
        <v>Gobiernos Autonomos Municipales</v>
      </c>
      <c r="W869" s="384"/>
      <c r="X869" s="242">
        <f>+VLOOKUP(A869,[3]Sheet1!$A$13:$D$744,4,FALSE)</f>
        <v>0</v>
      </c>
      <c r="Y869" s="242" t="e">
        <f>+VLOOKUP(X869,bd_lista!$A$3:$C$590,3,FALSE)</f>
        <v>#N/A</v>
      </c>
      <c r="Z869" s="292"/>
      <c r="AA869" s="293"/>
    </row>
    <row r="870" spans="1:27" customFormat="1" ht="15" hidden="1" customHeight="1">
      <c r="A870" s="32">
        <v>1519</v>
      </c>
      <c r="B870" s="388">
        <f>+A870</f>
        <v>1519</v>
      </c>
      <c r="C870" s="247" t="str">
        <f>+VLOOKUP(A870,bd_lista!$A$3:$C$590,3,FALSE)</f>
        <v>Gobierno Autónomo Municipal de Tupiza</v>
      </c>
      <c r="D870" s="385" t="str">
        <f>+C870</f>
        <v>Gobierno Autónomo Municipal de Tupiza</v>
      </c>
      <c r="E870" s="242" t="s">
        <v>1304</v>
      </c>
      <c r="F870" s="243">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3">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3">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3">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3">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3">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3">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3">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3">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3">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3">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3">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3">
        <f t="shared" ca="1" si="29"/>
        <v>0</v>
      </c>
      <c r="S870" s="249"/>
      <c r="T870" s="243">
        <f ca="1">+T871</f>
        <v>0</v>
      </c>
      <c r="U870" s="242">
        <f t="shared" si="30"/>
        <v>1</v>
      </c>
      <c r="V870" s="333" t="str">
        <f>+VLOOKUP(A870,bd_lista!$A$3:$E$590,5,FALSE)</f>
        <v>Gobiernos Autonomos Municipales</v>
      </c>
      <c r="W870" s="383" t="str">
        <f>+V870</f>
        <v>Gobiernos Autonomos Municipales</v>
      </c>
      <c r="X870" s="242">
        <f>+VLOOKUP(A870,[3]Sheet1!$A$13:$D$744,4,FALSE)</f>
        <v>0</v>
      </c>
      <c r="Y870" s="242" t="e">
        <f>+VLOOKUP(X870,bd_lista!$A$3:$C$590,3,FALSE)</f>
        <v>#N/A</v>
      </c>
      <c r="Z870" s="294">
        <f>+X870</f>
        <v>0</v>
      </c>
      <c r="AA870" s="295" t="e">
        <f>+Y870</f>
        <v>#N/A</v>
      </c>
    </row>
    <row r="871" spans="1:27" customFormat="1" ht="15" hidden="1" customHeight="1">
      <c r="A871" s="32">
        <v>1519</v>
      </c>
      <c r="B871" s="389"/>
      <c r="C871" s="247" t="str">
        <f>+VLOOKUP(A871,bd_lista!$A$3:$C$590,3,FALSE)</f>
        <v>Gobierno Autónomo Municipal de Tupiza</v>
      </c>
      <c r="D871" s="386"/>
      <c r="E871" s="244" t="s">
        <v>1305</v>
      </c>
      <c r="F871" s="245">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5">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5">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5">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5">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5">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5">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5">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5">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5">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5">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5">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5">
        <f t="shared" ca="1" si="29"/>
        <v>0</v>
      </c>
      <c r="S871" s="259">
        <f ca="1">+R870+R871</f>
        <v>0</v>
      </c>
      <c r="T871" s="245">
        <f ca="1">+S871</f>
        <v>0</v>
      </c>
      <c r="U871" s="244">
        <f t="shared" si="30"/>
        <v>2</v>
      </c>
      <c r="V871" s="333" t="str">
        <f>+VLOOKUP(A871,bd_lista!$A$3:$E$590,5,FALSE)</f>
        <v>Gobiernos Autonomos Municipales</v>
      </c>
      <c r="W871" s="384"/>
      <c r="X871" s="242">
        <f>+VLOOKUP(A871,[3]Sheet1!$A$13:$D$744,4,FALSE)</f>
        <v>0</v>
      </c>
      <c r="Y871" s="242" t="e">
        <f>+VLOOKUP(X871,bd_lista!$A$3:$C$590,3,FALSE)</f>
        <v>#N/A</v>
      </c>
      <c r="Z871" s="292"/>
      <c r="AA871" s="293"/>
    </row>
    <row r="872" spans="1:27" customFormat="1" ht="15" hidden="1" customHeight="1">
      <c r="A872" s="32">
        <v>1520</v>
      </c>
      <c r="B872" s="388">
        <f>+A872</f>
        <v>1520</v>
      </c>
      <c r="C872" s="247" t="str">
        <f>+VLOOKUP(A872,bd_lista!$A$3:$C$590,3,FALSE)</f>
        <v>Gobierno Autónomo Municipal de Atocha</v>
      </c>
      <c r="D872" s="385" t="str">
        <f>+C872</f>
        <v>Gobierno Autónomo Municipal de Atocha</v>
      </c>
      <c r="E872" s="242" t="s">
        <v>1304</v>
      </c>
      <c r="F872" s="243">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3">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3">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3">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3">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3">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3">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3">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3">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3">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3">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3">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3">
        <f t="shared" ca="1" si="29"/>
        <v>0</v>
      </c>
      <c r="S872" s="249"/>
      <c r="T872" s="243">
        <f ca="1">+T873</f>
        <v>0</v>
      </c>
      <c r="U872" s="242">
        <f t="shared" si="30"/>
        <v>1</v>
      </c>
      <c r="V872" s="333" t="str">
        <f>+VLOOKUP(A872,bd_lista!$A$3:$E$590,5,FALSE)</f>
        <v>Gobiernos Autonomos Municipales</v>
      </c>
      <c r="W872" s="383" t="str">
        <f>+V872</f>
        <v>Gobiernos Autonomos Municipales</v>
      </c>
      <c r="X872" s="242">
        <f>+VLOOKUP(A872,[3]Sheet1!$A$13:$D$744,4,FALSE)</f>
        <v>0</v>
      </c>
      <c r="Y872" s="242" t="e">
        <f>+VLOOKUP(X872,bd_lista!$A$3:$C$590,3,FALSE)</f>
        <v>#N/A</v>
      </c>
      <c r="Z872" s="294">
        <f>+X872</f>
        <v>0</v>
      </c>
      <c r="AA872" s="295" t="e">
        <f>+Y872</f>
        <v>#N/A</v>
      </c>
    </row>
    <row r="873" spans="1:27" customFormat="1" ht="15" hidden="1" customHeight="1">
      <c r="A873" s="32">
        <v>1520</v>
      </c>
      <c r="B873" s="389"/>
      <c r="C873" s="247" t="str">
        <f>+VLOOKUP(A873,bd_lista!$A$3:$C$590,3,FALSE)</f>
        <v>Gobierno Autónomo Municipal de Atocha</v>
      </c>
      <c r="D873" s="386"/>
      <c r="E873" s="244" t="s">
        <v>1305</v>
      </c>
      <c r="F873" s="245">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5">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5">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5">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5">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5">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5">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5">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5">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5">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5">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5">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5">
        <f t="shared" ca="1" si="29"/>
        <v>0</v>
      </c>
      <c r="S873" s="259">
        <f ca="1">+R872+R873</f>
        <v>0</v>
      </c>
      <c r="T873" s="245">
        <f ca="1">+S873</f>
        <v>0</v>
      </c>
      <c r="U873" s="244">
        <f t="shared" si="30"/>
        <v>2</v>
      </c>
      <c r="V873" s="333" t="str">
        <f>+VLOOKUP(A873,bd_lista!$A$3:$E$590,5,FALSE)</f>
        <v>Gobiernos Autonomos Municipales</v>
      </c>
      <c r="W873" s="384"/>
      <c r="X873" s="242">
        <f>+VLOOKUP(A873,[3]Sheet1!$A$13:$D$744,4,FALSE)</f>
        <v>0</v>
      </c>
      <c r="Y873" s="242" t="e">
        <f>+VLOOKUP(X873,bd_lista!$A$3:$C$590,3,FALSE)</f>
        <v>#N/A</v>
      </c>
      <c r="Z873" s="292"/>
      <c r="AA873" s="293"/>
    </row>
    <row r="874" spans="1:27" customFormat="1" ht="15" hidden="1" customHeight="1">
      <c r="A874" s="32">
        <v>1521</v>
      </c>
      <c r="B874" s="388">
        <f>+A874</f>
        <v>1521</v>
      </c>
      <c r="C874" s="247" t="str">
        <f>+VLOOKUP(A874,bd_lista!$A$3:$C$590,3,FALSE)</f>
        <v>Gobierno Autónomo Municipal de Colcha"K" (Villa Martín)</v>
      </c>
      <c r="D874" s="385" t="str">
        <f>+C874</f>
        <v>Gobierno Autónomo Municipal de Colcha"K" (Villa Martín)</v>
      </c>
      <c r="E874" s="242" t="s">
        <v>1304</v>
      </c>
      <c r="F874" s="243">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3">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3">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3">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3">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3">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3">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3">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3">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3">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3">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3">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3">
        <f t="shared" ca="1" si="29"/>
        <v>0</v>
      </c>
      <c r="S874" s="249"/>
      <c r="T874" s="243">
        <f ca="1">+T875</f>
        <v>0</v>
      </c>
      <c r="U874" s="242">
        <f t="shared" si="30"/>
        <v>1</v>
      </c>
      <c r="V874" s="333" t="str">
        <f>+VLOOKUP(A874,bd_lista!$A$3:$E$590,5,FALSE)</f>
        <v>Gobiernos Autonomos Municipales</v>
      </c>
      <c r="W874" s="383" t="str">
        <f>+V874</f>
        <v>Gobiernos Autonomos Municipales</v>
      </c>
      <c r="X874" s="242">
        <f>+VLOOKUP(A874,[3]Sheet1!$A$13:$D$744,4,FALSE)</f>
        <v>0</v>
      </c>
      <c r="Y874" s="242" t="e">
        <f>+VLOOKUP(X874,bd_lista!$A$3:$C$590,3,FALSE)</f>
        <v>#N/A</v>
      </c>
      <c r="Z874" s="294">
        <f>+X874</f>
        <v>0</v>
      </c>
      <c r="AA874" s="295" t="e">
        <f>+Y874</f>
        <v>#N/A</v>
      </c>
    </row>
    <row r="875" spans="1:27" customFormat="1" ht="15" hidden="1" customHeight="1">
      <c r="A875" s="32">
        <v>1521</v>
      </c>
      <c r="B875" s="389"/>
      <c r="C875" s="247" t="str">
        <f>+VLOOKUP(A875,bd_lista!$A$3:$C$590,3,FALSE)</f>
        <v>Gobierno Autónomo Municipal de Colcha"K" (Villa Martín)</v>
      </c>
      <c r="D875" s="386"/>
      <c r="E875" s="244" t="s">
        <v>1305</v>
      </c>
      <c r="F875" s="245">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5">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5">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5">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5">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5">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5">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5">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5">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5">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5">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5">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5">
        <f t="shared" ca="1" si="29"/>
        <v>0</v>
      </c>
      <c r="S875" s="259">
        <f ca="1">+R874+R875</f>
        <v>0</v>
      </c>
      <c r="T875" s="245">
        <f ca="1">+S875</f>
        <v>0</v>
      </c>
      <c r="U875" s="244">
        <f t="shared" si="30"/>
        <v>2</v>
      </c>
      <c r="V875" s="333" t="str">
        <f>+VLOOKUP(A875,bd_lista!$A$3:$E$590,5,FALSE)</f>
        <v>Gobiernos Autonomos Municipales</v>
      </c>
      <c r="W875" s="384"/>
      <c r="X875" s="242">
        <f>+VLOOKUP(A875,[3]Sheet1!$A$13:$D$744,4,FALSE)</f>
        <v>0</v>
      </c>
      <c r="Y875" s="242" t="e">
        <f>+VLOOKUP(X875,bd_lista!$A$3:$C$590,3,FALSE)</f>
        <v>#N/A</v>
      </c>
      <c r="Z875" s="292"/>
      <c r="AA875" s="293"/>
    </row>
    <row r="876" spans="1:27" customFormat="1" ht="15" hidden="1" customHeight="1">
      <c r="A876" s="32">
        <v>1522</v>
      </c>
      <c r="B876" s="388">
        <f>+A876</f>
        <v>1522</v>
      </c>
      <c r="C876" s="247" t="str">
        <f>+VLOOKUP(A876,bd_lista!$A$3:$C$590,3,FALSE)</f>
        <v>Gobierno Autónomo Municipal de San Pedro de Quemes</v>
      </c>
      <c r="D876" s="385" t="str">
        <f>+C876</f>
        <v>Gobierno Autónomo Municipal de San Pedro de Quemes</v>
      </c>
      <c r="E876" s="242" t="s">
        <v>1304</v>
      </c>
      <c r="F876" s="243">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3">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3">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3">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3">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3">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3">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3">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3">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3">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3">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3">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3">
        <f t="shared" ca="1" si="29"/>
        <v>0</v>
      </c>
      <c r="S876" s="249"/>
      <c r="T876" s="243">
        <f ca="1">+T877</f>
        <v>0</v>
      </c>
      <c r="U876" s="242">
        <f t="shared" si="30"/>
        <v>1</v>
      </c>
      <c r="V876" s="333" t="str">
        <f>+VLOOKUP(A876,bd_lista!$A$3:$E$590,5,FALSE)</f>
        <v>Gobiernos Autonomos Municipales</v>
      </c>
      <c r="W876" s="383" t="str">
        <f>+V876</f>
        <v>Gobiernos Autonomos Municipales</v>
      </c>
      <c r="X876" s="242">
        <f>+VLOOKUP(A876,[3]Sheet1!$A$13:$D$744,4,FALSE)</f>
        <v>0</v>
      </c>
      <c r="Y876" s="242" t="e">
        <f>+VLOOKUP(X876,bd_lista!$A$3:$C$590,3,FALSE)</f>
        <v>#N/A</v>
      </c>
      <c r="Z876" s="294">
        <f>+X876</f>
        <v>0</v>
      </c>
      <c r="AA876" s="295" t="e">
        <f>+Y876</f>
        <v>#N/A</v>
      </c>
    </row>
    <row r="877" spans="1:27" customFormat="1" ht="15" hidden="1" customHeight="1">
      <c r="A877" s="32">
        <v>1522</v>
      </c>
      <c r="B877" s="389"/>
      <c r="C877" s="247" t="str">
        <f>+VLOOKUP(A877,bd_lista!$A$3:$C$590,3,FALSE)</f>
        <v>Gobierno Autónomo Municipal de San Pedro de Quemes</v>
      </c>
      <c r="D877" s="386"/>
      <c r="E877" s="244" t="s">
        <v>1305</v>
      </c>
      <c r="F877" s="245">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5">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5">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5">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5">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5">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5">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5">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5">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5">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5">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5">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5">
        <f t="shared" ca="1" si="29"/>
        <v>0</v>
      </c>
      <c r="S877" s="259">
        <f ca="1">+R876+R877</f>
        <v>0</v>
      </c>
      <c r="T877" s="245">
        <f ca="1">+S877</f>
        <v>0</v>
      </c>
      <c r="U877" s="244">
        <f t="shared" si="30"/>
        <v>2</v>
      </c>
      <c r="V877" s="333" t="str">
        <f>+VLOOKUP(A877,bd_lista!$A$3:$E$590,5,FALSE)</f>
        <v>Gobiernos Autonomos Municipales</v>
      </c>
      <c r="W877" s="384"/>
      <c r="X877" s="242">
        <f>+VLOOKUP(A877,[3]Sheet1!$A$13:$D$744,4,FALSE)</f>
        <v>0</v>
      </c>
      <c r="Y877" s="242" t="e">
        <f>+VLOOKUP(X877,bd_lista!$A$3:$C$590,3,FALSE)</f>
        <v>#N/A</v>
      </c>
      <c r="Z877" s="292"/>
      <c r="AA877" s="293"/>
    </row>
    <row r="878" spans="1:27" customFormat="1" ht="15" hidden="1" customHeight="1">
      <c r="A878" s="32">
        <v>1523</v>
      </c>
      <c r="B878" s="388">
        <f>+A878</f>
        <v>1523</v>
      </c>
      <c r="C878" s="247" t="str">
        <f>+VLOOKUP(A878,bd_lista!$A$3:$C$590,3,FALSE)</f>
        <v>Gobierno Autónomo Municipal de San Pablo de Lípez</v>
      </c>
      <c r="D878" s="385" t="str">
        <f>+C878</f>
        <v>Gobierno Autónomo Municipal de San Pablo de Lípez</v>
      </c>
      <c r="E878" s="242" t="s">
        <v>1304</v>
      </c>
      <c r="F878" s="243">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3">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3">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3">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3">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3">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3">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3">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3">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3">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3">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3">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3">
        <f t="shared" ca="1" si="29"/>
        <v>0</v>
      </c>
      <c r="S878" s="249"/>
      <c r="T878" s="243">
        <f ca="1">+T879</f>
        <v>0</v>
      </c>
      <c r="U878" s="242">
        <f t="shared" si="30"/>
        <v>1</v>
      </c>
      <c r="V878" s="333" t="str">
        <f>+VLOOKUP(A878,bd_lista!$A$3:$E$590,5,FALSE)</f>
        <v>Gobiernos Autonomos Municipales</v>
      </c>
      <c r="W878" s="383" t="str">
        <f>+V878</f>
        <v>Gobiernos Autonomos Municipales</v>
      </c>
      <c r="X878" s="242">
        <f>+VLOOKUP(A878,[3]Sheet1!$A$13:$D$744,4,FALSE)</f>
        <v>0</v>
      </c>
      <c r="Y878" s="242" t="e">
        <f>+VLOOKUP(X878,bd_lista!$A$3:$C$590,3,FALSE)</f>
        <v>#N/A</v>
      </c>
      <c r="Z878" s="294">
        <f>+X878</f>
        <v>0</v>
      </c>
      <c r="AA878" s="295" t="e">
        <f>+Y878</f>
        <v>#N/A</v>
      </c>
    </row>
    <row r="879" spans="1:27" customFormat="1" ht="15" hidden="1" customHeight="1">
      <c r="A879" s="32">
        <v>1523</v>
      </c>
      <c r="B879" s="389"/>
      <c r="C879" s="247" t="str">
        <f>+VLOOKUP(A879,bd_lista!$A$3:$C$590,3,FALSE)</f>
        <v>Gobierno Autónomo Municipal de San Pablo de Lípez</v>
      </c>
      <c r="D879" s="386"/>
      <c r="E879" s="244" t="s">
        <v>1305</v>
      </c>
      <c r="F879" s="245">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5">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5">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5">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5">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5">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5">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5">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5">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5">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5">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5">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5">
        <f t="shared" ca="1" si="29"/>
        <v>0</v>
      </c>
      <c r="S879" s="259">
        <f ca="1">+R878+R879</f>
        <v>0</v>
      </c>
      <c r="T879" s="245">
        <f ca="1">+S879</f>
        <v>0</v>
      </c>
      <c r="U879" s="244">
        <f t="shared" si="30"/>
        <v>2</v>
      </c>
      <c r="V879" s="333" t="str">
        <f>+VLOOKUP(A879,bd_lista!$A$3:$E$590,5,FALSE)</f>
        <v>Gobiernos Autonomos Municipales</v>
      </c>
      <c r="W879" s="384"/>
      <c r="X879" s="242">
        <f>+VLOOKUP(A879,[3]Sheet1!$A$13:$D$744,4,FALSE)</f>
        <v>0</v>
      </c>
      <c r="Y879" s="242" t="e">
        <f>+VLOOKUP(X879,bd_lista!$A$3:$C$590,3,FALSE)</f>
        <v>#N/A</v>
      </c>
      <c r="Z879" s="292"/>
      <c r="AA879" s="293"/>
    </row>
    <row r="880" spans="1:27" customFormat="1" ht="15" hidden="1" customHeight="1">
      <c r="A880" s="32">
        <v>1524</v>
      </c>
      <c r="B880" s="388">
        <f>+A880</f>
        <v>1524</v>
      </c>
      <c r="C880" s="247" t="str">
        <f>+VLOOKUP(A880,bd_lista!$A$3:$C$590,3,FALSE)</f>
        <v>Gobierno Autónomo Municipal de Mojinete</v>
      </c>
      <c r="D880" s="385" t="str">
        <f>+C880</f>
        <v>Gobierno Autónomo Municipal de Mojinete</v>
      </c>
      <c r="E880" s="242" t="s">
        <v>1304</v>
      </c>
      <c r="F880" s="243">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3">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3">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3">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3">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3">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3">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3">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3">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3">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3">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3">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3">
        <f t="shared" ca="1" si="29"/>
        <v>0</v>
      </c>
      <c r="S880" s="249"/>
      <c r="T880" s="243">
        <f ca="1">+T881</f>
        <v>0</v>
      </c>
      <c r="U880" s="242">
        <f t="shared" si="30"/>
        <v>1</v>
      </c>
      <c r="V880" s="333" t="str">
        <f>+VLOOKUP(A880,bd_lista!$A$3:$E$590,5,FALSE)</f>
        <v>Gobiernos Autonomos Municipales</v>
      </c>
      <c r="W880" s="383" t="str">
        <f>+V880</f>
        <v>Gobiernos Autonomos Municipales</v>
      </c>
      <c r="X880" s="242">
        <f>+VLOOKUP(A880,[3]Sheet1!$A$13:$D$744,4,FALSE)</f>
        <v>0</v>
      </c>
      <c r="Y880" s="242" t="e">
        <f>+VLOOKUP(X880,bd_lista!$A$3:$C$590,3,FALSE)</f>
        <v>#N/A</v>
      </c>
      <c r="Z880" s="294">
        <f>+X880</f>
        <v>0</v>
      </c>
      <c r="AA880" s="295" t="e">
        <f>+Y880</f>
        <v>#N/A</v>
      </c>
    </row>
    <row r="881" spans="1:27" customFormat="1" ht="15" hidden="1" customHeight="1">
      <c r="A881" s="32">
        <v>1524</v>
      </c>
      <c r="B881" s="389"/>
      <c r="C881" s="247" t="str">
        <f>+VLOOKUP(A881,bd_lista!$A$3:$C$590,3,FALSE)</f>
        <v>Gobierno Autónomo Municipal de Mojinete</v>
      </c>
      <c r="D881" s="386"/>
      <c r="E881" s="244" t="s">
        <v>1305</v>
      </c>
      <c r="F881" s="245">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5">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5">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5">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5">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5">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5">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5">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5">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5">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5">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5">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5">
        <f t="shared" ca="1" si="29"/>
        <v>0</v>
      </c>
      <c r="S881" s="259">
        <f ca="1">+R880+R881</f>
        <v>0</v>
      </c>
      <c r="T881" s="245">
        <f ca="1">+S881</f>
        <v>0</v>
      </c>
      <c r="U881" s="244">
        <f t="shared" si="30"/>
        <v>2</v>
      </c>
      <c r="V881" s="333" t="str">
        <f>+VLOOKUP(A881,bd_lista!$A$3:$E$590,5,FALSE)</f>
        <v>Gobiernos Autonomos Municipales</v>
      </c>
      <c r="W881" s="384"/>
      <c r="X881" s="242">
        <f>+VLOOKUP(A881,[3]Sheet1!$A$13:$D$744,4,FALSE)</f>
        <v>0</v>
      </c>
      <c r="Y881" s="242" t="e">
        <f>+VLOOKUP(X881,bd_lista!$A$3:$C$590,3,FALSE)</f>
        <v>#N/A</v>
      </c>
      <c r="Z881" s="292"/>
      <c r="AA881" s="293"/>
    </row>
    <row r="882" spans="1:27" customFormat="1" ht="15" hidden="1" customHeight="1">
      <c r="A882" s="32">
        <v>1525</v>
      </c>
      <c r="B882" s="388">
        <f>+A882</f>
        <v>1525</v>
      </c>
      <c r="C882" s="247" t="str">
        <f>+VLOOKUP(A882,bd_lista!$A$3:$C$590,3,FALSE)</f>
        <v>Gobierno Autónomo Municipal de San Antonio de Esmoruco</v>
      </c>
      <c r="D882" s="385" t="str">
        <f>+C882</f>
        <v>Gobierno Autónomo Municipal de San Antonio de Esmoruco</v>
      </c>
      <c r="E882" s="242" t="s">
        <v>1304</v>
      </c>
      <c r="F882" s="243">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3">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3">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3">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3">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3">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3">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3">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3">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3">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3">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3">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3">
        <f t="shared" ca="1" si="29"/>
        <v>0</v>
      </c>
      <c r="S882" s="249"/>
      <c r="T882" s="243">
        <f ca="1">+T883</f>
        <v>0</v>
      </c>
      <c r="U882" s="242">
        <f t="shared" si="30"/>
        <v>1</v>
      </c>
      <c r="V882" s="333" t="str">
        <f>+VLOOKUP(A882,bd_lista!$A$3:$E$590,5,FALSE)</f>
        <v>Gobiernos Autonomos Municipales</v>
      </c>
      <c r="W882" s="383" t="str">
        <f>+V882</f>
        <v>Gobiernos Autonomos Municipales</v>
      </c>
      <c r="X882" s="242">
        <f>+VLOOKUP(A882,[3]Sheet1!$A$13:$D$744,4,FALSE)</f>
        <v>0</v>
      </c>
      <c r="Y882" s="242" t="e">
        <f>+VLOOKUP(X882,bd_lista!$A$3:$C$590,3,FALSE)</f>
        <v>#N/A</v>
      </c>
      <c r="Z882" s="294">
        <f>+X882</f>
        <v>0</v>
      </c>
      <c r="AA882" s="295" t="e">
        <f>+Y882</f>
        <v>#N/A</v>
      </c>
    </row>
    <row r="883" spans="1:27" customFormat="1" ht="15" hidden="1" customHeight="1">
      <c r="A883" s="32">
        <v>1525</v>
      </c>
      <c r="B883" s="389"/>
      <c r="C883" s="247" t="str">
        <f>+VLOOKUP(A883,bd_lista!$A$3:$C$590,3,FALSE)</f>
        <v>Gobierno Autónomo Municipal de San Antonio de Esmoruco</v>
      </c>
      <c r="D883" s="386"/>
      <c r="E883" s="244" t="s">
        <v>1305</v>
      </c>
      <c r="F883" s="245">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5">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5">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5">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5">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5">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5">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5">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5">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5">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5">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5">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5">
        <f t="shared" ca="1" si="29"/>
        <v>0</v>
      </c>
      <c r="S883" s="259">
        <f ca="1">+R882+R883</f>
        <v>0</v>
      </c>
      <c r="T883" s="245">
        <f ca="1">+S883</f>
        <v>0</v>
      </c>
      <c r="U883" s="244">
        <f t="shared" si="30"/>
        <v>2</v>
      </c>
      <c r="V883" s="333" t="str">
        <f>+VLOOKUP(A883,bd_lista!$A$3:$E$590,5,FALSE)</f>
        <v>Gobiernos Autonomos Municipales</v>
      </c>
      <c r="W883" s="384"/>
      <c r="X883" s="242">
        <f>+VLOOKUP(A883,[3]Sheet1!$A$13:$D$744,4,FALSE)</f>
        <v>0</v>
      </c>
      <c r="Y883" s="242" t="e">
        <f>+VLOOKUP(X883,bd_lista!$A$3:$C$590,3,FALSE)</f>
        <v>#N/A</v>
      </c>
      <c r="Z883" s="292"/>
      <c r="AA883" s="293"/>
    </row>
    <row r="884" spans="1:27" customFormat="1" ht="15" hidden="1" customHeight="1">
      <c r="A884" s="32">
        <v>1526</v>
      </c>
      <c r="B884" s="388">
        <f>+A884</f>
        <v>1526</v>
      </c>
      <c r="C884" s="247" t="str">
        <f>+VLOOKUP(A884,bd_lista!$A$3:$C$590,3,FALSE)</f>
        <v>Gobierno Autónomo Municipal de Sacaca (Villa de Sacaca)</v>
      </c>
      <c r="D884" s="385" t="str">
        <f>+C884</f>
        <v>Gobierno Autónomo Municipal de Sacaca (Villa de Sacaca)</v>
      </c>
      <c r="E884" s="242" t="s">
        <v>1304</v>
      </c>
      <c r="F884" s="243">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3">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3">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3">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3">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3">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3">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3">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3">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3">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3">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3">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3">
        <f t="shared" ca="1" si="29"/>
        <v>0</v>
      </c>
      <c r="S884" s="249"/>
      <c r="T884" s="243">
        <f ca="1">+T885</f>
        <v>0</v>
      </c>
      <c r="U884" s="242">
        <f t="shared" si="30"/>
        <v>1</v>
      </c>
      <c r="V884" s="333" t="str">
        <f>+VLOOKUP(A884,bd_lista!$A$3:$E$590,5,FALSE)</f>
        <v>Gobiernos Autonomos Municipales</v>
      </c>
      <c r="W884" s="383" t="str">
        <f>+V884</f>
        <v>Gobiernos Autonomos Municipales</v>
      </c>
      <c r="X884" s="242">
        <f>+VLOOKUP(A884,[3]Sheet1!$A$13:$D$744,4,FALSE)</f>
        <v>0</v>
      </c>
      <c r="Y884" s="242" t="e">
        <f>+VLOOKUP(X884,bd_lista!$A$3:$C$590,3,FALSE)</f>
        <v>#N/A</v>
      </c>
      <c r="Z884" s="294">
        <f>+X884</f>
        <v>0</v>
      </c>
      <c r="AA884" s="295" t="e">
        <f>+Y884</f>
        <v>#N/A</v>
      </c>
    </row>
    <row r="885" spans="1:27" customFormat="1" ht="27" hidden="1" customHeight="1">
      <c r="A885" s="32">
        <v>1526</v>
      </c>
      <c r="B885" s="389"/>
      <c r="C885" s="247" t="str">
        <f>+VLOOKUP(A885,bd_lista!$A$3:$C$590,3,FALSE)</f>
        <v>Gobierno Autónomo Municipal de Sacaca (Villa de Sacaca)</v>
      </c>
      <c r="D885" s="386"/>
      <c r="E885" s="244" t="s">
        <v>1305</v>
      </c>
      <c r="F885" s="245">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5">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5">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5">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5">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5">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5">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5">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5">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5">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5">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5">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5">
        <f t="shared" ca="1" si="29"/>
        <v>0</v>
      </c>
      <c r="S885" s="259">
        <f ca="1">+R884+R885</f>
        <v>0</v>
      </c>
      <c r="T885" s="245">
        <f ca="1">+S885</f>
        <v>0</v>
      </c>
      <c r="U885" s="244">
        <f t="shared" si="30"/>
        <v>2</v>
      </c>
      <c r="V885" s="333" t="str">
        <f>+VLOOKUP(A885,bd_lista!$A$3:$E$590,5,FALSE)</f>
        <v>Gobiernos Autonomos Municipales</v>
      </c>
      <c r="W885" s="384"/>
      <c r="X885" s="242">
        <f>+VLOOKUP(A885,[3]Sheet1!$A$13:$D$744,4,FALSE)</f>
        <v>0</v>
      </c>
      <c r="Y885" s="242" t="e">
        <f>+VLOOKUP(X885,bd_lista!$A$3:$C$590,3,FALSE)</f>
        <v>#N/A</v>
      </c>
      <c r="Z885" s="292"/>
      <c r="AA885" s="293"/>
    </row>
    <row r="886" spans="1:27" customFormat="1" ht="15" hidden="1" customHeight="1">
      <c r="A886" s="32">
        <v>1527</v>
      </c>
      <c r="B886" s="388">
        <f>+A886</f>
        <v>1527</v>
      </c>
      <c r="C886" s="247" t="str">
        <f>+VLOOKUP(A886,bd_lista!$A$3:$C$590,3,FALSE)</f>
        <v>Gobierno Autónomo Municipal de Caripuyo</v>
      </c>
      <c r="D886" s="385" t="str">
        <f>+C886</f>
        <v>Gobierno Autónomo Municipal de Caripuyo</v>
      </c>
      <c r="E886" s="242" t="s">
        <v>1304</v>
      </c>
      <c r="F886" s="243">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3">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3">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3">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3">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3">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3">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3">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3">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3">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3">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3">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3">
        <f t="shared" ca="1" si="29"/>
        <v>0</v>
      </c>
      <c r="S886" s="249"/>
      <c r="T886" s="243">
        <f ca="1">+T887</f>
        <v>0</v>
      </c>
      <c r="U886" s="242">
        <f t="shared" si="30"/>
        <v>1</v>
      </c>
      <c r="V886" s="333" t="str">
        <f>+VLOOKUP(A886,bd_lista!$A$3:$E$590,5,FALSE)</f>
        <v>Gobiernos Autonomos Municipales</v>
      </c>
      <c r="W886" s="383" t="str">
        <f>+V886</f>
        <v>Gobiernos Autonomos Municipales</v>
      </c>
      <c r="X886" s="242">
        <f>+VLOOKUP(A886,[3]Sheet1!$A$13:$D$744,4,FALSE)</f>
        <v>0</v>
      </c>
      <c r="Y886" s="242" t="e">
        <f>+VLOOKUP(X886,bd_lista!$A$3:$C$590,3,FALSE)</f>
        <v>#N/A</v>
      </c>
      <c r="Z886" s="294">
        <f>+X886</f>
        <v>0</v>
      </c>
      <c r="AA886" s="295" t="e">
        <f>+Y886</f>
        <v>#N/A</v>
      </c>
    </row>
    <row r="887" spans="1:27" customFormat="1" ht="15" hidden="1" customHeight="1">
      <c r="A887" s="32">
        <v>1527</v>
      </c>
      <c r="B887" s="389"/>
      <c r="C887" s="247" t="str">
        <f>+VLOOKUP(A887,bd_lista!$A$3:$C$590,3,FALSE)</f>
        <v>Gobierno Autónomo Municipal de Caripuyo</v>
      </c>
      <c r="D887" s="386"/>
      <c r="E887" s="244" t="s">
        <v>1305</v>
      </c>
      <c r="F887" s="245">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5">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5">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5">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5">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5">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5">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5">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5">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5">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5">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5">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5">
        <f t="shared" ca="1" si="29"/>
        <v>0</v>
      </c>
      <c r="S887" s="259">
        <f ca="1">+R886+R887</f>
        <v>0</v>
      </c>
      <c r="T887" s="245">
        <f ca="1">+S887</f>
        <v>0</v>
      </c>
      <c r="U887" s="244">
        <f t="shared" si="30"/>
        <v>2</v>
      </c>
      <c r="V887" s="333" t="str">
        <f>+VLOOKUP(A887,bd_lista!$A$3:$E$590,5,FALSE)</f>
        <v>Gobiernos Autonomos Municipales</v>
      </c>
      <c r="W887" s="384"/>
      <c r="X887" s="242">
        <f>+VLOOKUP(A887,[3]Sheet1!$A$13:$D$744,4,FALSE)</f>
        <v>0</v>
      </c>
      <c r="Y887" s="242" t="e">
        <f>+VLOOKUP(X887,bd_lista!$A$3:$C$590,3,FALSE)</f>
        <v>#N/A</v>
      </c>
      <c r="Z887" s="292"/>
      <c r="AA887" s="293"/>
    </row>
    <row r="888" spans="1:27" customFormat="1" ht="15" hidden="1" customHeight="1">
      <c r="A888" s="32">
        <v>1528</v>
      </c>
      <c r="B888" s="388">
        <f>+A888</f>
        <v>1528</v>
      </c>
      <c r="C888" s="247" t="str">
        <f>+VLOOKUP(A888,bd_lista!$A$3:$C$590,3,FALSE)</f>
        <v>Gobierno Autónomo Municipal de Puna (Villa Talavera)</v>
      </c>
      <c r="D888" s="385" t="str">
        <f>+C888</f>
        <v>Gobierno Autónomo Municipal de Puna (Villa Talavera)</v>
      </c>
      <c r="E888" s="242" t="s">
        <v>1304</v>
      </c>
      <c r="F888" s="243">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3">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3">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3">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3">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3">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3">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3">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3">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3">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3">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3">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3">
        <f t="shared" ca="1" si="29"/>
        <v>0</v>
      </c>
      <c r="S888" s="249"/>
      <c r="T888" s="243">
        <f ca="1">+T889</f>
        <v>0</v>
      </c>
      <c r="U888" s="242">
        <f t="shared" si="30"/>
        <v>1</v>
      </c>
      <c r="V888" s="333" t="str">
        <f>+VLOOKUP(A888,bd_lista!$A$3:$E$590,5,FALSE)</f>
        <v>Gobiernos Autonomos Municipales</v>
      </c>
      <c r="W888" s="383" t="str">
        <f>+V888</f>
        <v>Gobiernos Autonomos Municipales</v>
      </c>
      <c r="X888" s="242">
        <f>+VLOOKUP(A888,[3]Sheet1!$A$13:$D$744,4,FALSE)</f>
        <v>0</v>
      </c>
      <c r="Y888" s="242" t="e">
        <f>+VLOOKUP(X888,bd_lista!$A$3:$C$590,3,FALSE)</f>
        <v>#N/A</v>
      </c>
      <c r="Z888" s="294">
        <f>+X888</f>
        <v>0</v>
      </c>
      <c r="AA888" s="295" t="e">
        <f>+Y888</f>
        <v>#N/A</v>
      </c>
    </row>
    <row r="889" spans="1:27" customFormat="1" ht="15" hidden="1" customHeight="1">
      <c r="A889" s="32">
        <v>1528</v>
      </c>
      <c r="B889" s="389"/>
      <c r="C889" s="247" t="str">
        <f>+VLOOKUP(A889,bd_lista!$A$3:$C$590,3,FALSE)</f>
        <v>Gobierno Autónomo Municipal de Puna (Villa Talavera)</v>
      </c>
      <c r="D889" s="386"/>
      <c r="E889" s="244" t="s">
        <v>1305</v>
      </c>
      <c r="F889" s="245">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5">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5">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5">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5">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5">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5">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5">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5">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5">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5">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5">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5">
        <f t="shared" ca="1" si="29"/>
        <v>0</v>
      </c>
      <c r="S889" s="259">
        <f ca="1">+R888+R889</f>
        <v>0</v>
      </c>
      <c r="T889" s="245">
        <f ca="1">+S889</f>
        <v>0</v>
      </c>
      <c r="U889" s="244">
        <f t="shared" si="30"/>
        <v>2</v>
      </c>
      <c r="V889" s="333" t="str">
        <f>+VLOOKUP(A889,bd_lista!$A$3:$E$590,5,FALSE)</f>
        <v>Gobiernos Autonomos Municipales</v>
      </c>
      <c r="W889" s="384"/>
      <c r="X889" s="242">
        <f>+VLOOKUP(A889,[3]Sheet1!$A$13:$D$744,4,FALSE)</f>
        <v>0</v>
      </c>
      <c r="Y889" s="242" t="e">
        <f>+VLOOKUP(X889,bd_lista!$A$3:$C$590,3,FALSE)</f>
        <v>#N/A</v>
      </c>
      <c r="Z889" s="292"/>
      <c r="AA889" s="293"/>
    </row>
    <row r="890" spans="1:27" customFormat="1" ht="15" hidden="1" customHeight="1">
      <c r="A890" s="32">
        <v>1529</v>
      </c>
      <c r="B890" s="388">
        <f>+A890</f>
        <v>1529</v>
      </c>
      <c r="C890" s="247" t="str">
        <f>+VLOOKUP(A890,bd_lista!$A$3:$C$590,3,FALSE)</f>
        <v>Gobierno Autónomo Municipal de Caiza "D"</v>
      </c>
      <c r="D890" s="385" t="str">
        <f>+C890</f>
        <v>Gobierno Autónomo Municipal de Caiza "D"</v>
      </c>
      <c r="E890" s="242" t="s">
        <v>1304</v>
      </c>
      <c r="F890" s="243">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3">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3">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3">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3">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3">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3">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3">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3">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3">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3">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3">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3">
        <f t="shared" ca="1" si="29"/>
        <v>0</v>
      </c>
      <c r="S890" s="249"/>
      <c r="T890" s="243">
        <f ca="1">+T891</f>
        <v>0</v>
      </c>
      <c r="U890" s="242">
        <f t="shared" si="30"/>
        <v>1</v>
      </c>
      <c r="V890" s="333" t="str">
        <f>+VLOOKUP(A890,bd_lista!$A$3:$E$590,5,FALSE)</f>
        <v>Gobiernos Autonomos Municipales</v>
      </c>
      <c r="W890" s="383" t="str">
        <f>+V890</f>
        <v>Gobiernos Autonomos Municipales</v>
      </c>
      <c r="X890" s="242">
        <f>+VLOOKUP(A890,[3]Sheet1!$A$13:$D$744,4,FALSE)</f>
        <v>0</v>
      </c>
      <c r="Y890" s="242" t="e">
        <f>+VLOOKUP(X890,bd_lista!$A$3:$C$590,3,FALSE)</f>
        <v>#N/A</v>
      </c>
      <c r="Z890" s="294">
        <f>+X890</f>
        <v>0</v>
      </c>
      <c r="AA890" s="295" t="e">
        <f>+Y890</f>
        <v>#N/A</v>
      </c>
    </row>
    <row r="891" spans="1:27" customFormat="1" ht="15" hidden="1" customHeight="1">
      <c r="A891" s="32">
        <v>1529</v>
      </c>
      <c r="B891" s="389"/>
      <c r="C891" s="247" t="str">
        <f>+VLOOKUP(A891,bd_lista!$A$3:$C$590,3,FALSE)</f>
        <v>Gobierno Autónomo Municipal de Caiza "D"</v>
      </c>
      <c r="D891" s="386"/>
      <c r="E891" s="244" t="s">
        <v>1305</v>
      </c>
      <c r="F891" s="245">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5">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5">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5">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5">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5">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5">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5">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5">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5">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5">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5">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5">
        <f t="shared" ca="1" si="29"/>
        <v>0</v>
      </c>
      <c r="S891" s="259">
        <f ca="1">+R890+R891</f>
        <v>0</v>
      </c>
      <c r="T891" s="245">
        <f ca="1">+S891</f>
        <v>0</v>
      </c>
      <c r="U891" s="244">
        <f t="shared" si="30"/>
        <v>2</v>
      </c>
      <c r="V891" s="333" t="str">
        <f>+VLOOKUP(A891,bd_lista!$A$3:$E$590,5,FALSE)</f>
        <v>Gobiernos Autonomos Municipales</v>
      </c>
      <c r="W891" s="384"/>
      <c r="X891" s="242">
        <f>+VLOOKUP(A891,[3]Sheet1!$A$13:$D$744,4,FALSE)</f>
        <v>0</v>
      </c>
      <c r="Y891" s="242" t="e">
        <f>+VLOOKUP(X891,bd_lista!$A$3:$C$590,3,FALSE)</f>
        <v>#N/A</v>
      </c>
      <c r="Z891" s="292"/>
      <c r="AA891" s="293"/>
    </row>
    <row r="892" spans="1:27" customFormat="1" ht="15" hidden="1" customHeight="1">
      <c r="A892" s="32">
        <v>1530</v>
      </c>
      <c r="B892" s="388">
        <f>+A892</f>
        <v>1530</v>
      </c>
      <c r="C892" s="247" t="str">
        <f>+VLOOKUP(A892,bd_lista!$A$3:$C$590,3,FALSE)</f>
        <v>Gobierno Autónomo Municipal de Uyuni</v>
      </c>
      <c r="D892" s="385" t="str">
        <f>+C892</f>
        <v>Gobierno Autónomo Municipal de Uyuni</v>
      </c>
      <c r="E892" s="242" t="s">
        <v>1304</v>
      </c>
      <c r="F892" s="243">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3">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3">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3">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3">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3">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3">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3">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3">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3">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3">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3">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3">
        <f t="shared" ca="1" si="29"/>
        <v>0</v>
      </c>
      <c r="S892" s="249"/>
      <c r="T892" s="243">
        <f ca="1">+T893</f>
        <v>0</v>
      </c>
      <c r="U892" s="242">
        <f t="shared" si="30"/>
        <v>1</v>
      </c>
      <c r="V892" s="333" t="str">
        <f>+VLOOKUP(A892,bd_lista!$A$3:$E$590,5,FALSE)</f>
        <v>Gobiernos Autonomos Municipales</v>
      </c>
      <c r="W892" s="383" t="str">
        <f>+V892</f>
        <v>Gobiernos Autonomos Municipales</v>
      </c>
      <c r="X892" s="242">
        <f>+VLOOKUP(A892,[3]Sheet1!$A$13:$D$744,4,FALSE)</f>
        <v>0</v>
      </c>
      <c r="Y892" s="242" t="e">
        <f>+VLOOKUP(X892,bd_lista!$A$3:$C$590,3,FALSE)</f>
        <v>#N/A</v>
      </c>
      <c r="Z892" s="294">
        <f>+X892</f>
        <v>0</v>
      </c>
      <c r="AA892" s="295" t="e">
        <f>+Y892</f>
        <v>#N/A</v>
      </c>
    </row>
    <row r="893" spans="1:27" customFormat="1" ht="15" hidden="1" customHeight="1">
      <c r="A893" s="32">
        <v>1530</v>
      </c>
      <c r="B893" s="389"/>
      <c r="C893" s="247" t="str">
        <f>+VLOOKUP(A893,bd_lista!$A$3:$C$590,3,FALSE)</f>
        <v>Gobierno Autónomo Municipal de Uyuni</v>
      </c>
      <c r="D893" s="386"/>
      <c r="E893" s="244" t="s">
        <v>1305</v>
      </c>
      <c r="F893" s="245">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5">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5">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5">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5">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5">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5">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5">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5">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5">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5">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5">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5">
        <f t="shared" ca="1" si="29"/>
        <v>0</v>
      </c>
      <c r="S893" s="259">
        <f ca="1">+R892+R893</f>
        <v>0</v>
      </c>
      <c r="T893" s="245">
        <f ca="1">+S893</f>
        <v>0</v>
      </c>
      <c r="U893" s="244">
        <f t="shared" si="30"/>
        <v>2</v>
      </c>
      <c r="V893" s="333" t="str">
        <f>+VLOOKUP(A893,bd_lista!$A$3:$E$590,5,FALSE)</f>
        <v>Gobiernos Autonomos Municipales</v>
      </c>
      <c r="W893" s="384"/>
      <c r="X893" s="242">
        <f>+VLOOKUP(A893,[3]Sheet1!$A$13:$D$744,4,FALSE)</f>
        <v>0</v>
      </c>
      <c r="Y893" s="242" t="e">
        <f>+VLOOKUP(X893,bd_lista!$A$3:$C$590,3,FALSE)</f>
        <v>#N/A</v>
      </c>
      <c r="Z893" s="292"/>
      <c r="AA893" s="293"/>
    </row>
    <row r="894" spans="1:27" customFormat="1" ht="15" hidden="1" customHeight="1">
      <c r="A894" s="32">
        <v>1531</v>
      </c>
      <c r="B894" s="388">
        <f>+A894</f>
        <v>1531</v>
      </c>
      <c r="C894" s="247" t="str">
        <f>+VLOOKUP(A894,bd_lista!$A$3:$C$590,3,FALSE)</f>
        <v>Gobierno Autónomo Municipal de Tomave</v>
      </c>
      <c r="D894" s="385" t="str">
        <f>+C894</f>
        <v>Gobierno Autónomo Municipal de Tomave</v>
      </c>
      <c r="E894" s="242" t="s">
        <v>1304</v>
      </c>
      <c r="F894" s="243">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3">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3">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3">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3">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3">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3">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3">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3">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3">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3">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3">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3">
        <f t="shared" ca="1" si="29"/>
        <v>0</v>
      </c>
      <c r="S894" s="249"/>
      <c r="T894" s="243">
        <f ca="1">+T895</f>
        <v>0</v>
      </c>
      <c r="U894" s="242">
        <f t="shared" si="30"/>
        <v>1</v>
      </c>
      <c r="V894" s="333" t="str">
        <f>+VLOOKUP(A894,bd_lista!$A$3:$E$590,5,FALSE)</f>
        <v>Gobiernos Autonomos Municipales</v>
      </c>
      <c r="W894" s="383" t="str">
        <f>+V894</f>
        <v>Gobiernos Autonomos Municipales</v>
      </c>
      <c r="X894" s="242">
        <f>+VLOOKUP(A894,[3]Sheet1!$A$13:$D$744,4,FALSE)</f>
        <v>0</v>
      </c>
      <c r="Y894" s="242" t="e">
        <f>+VLOOKUP(X894,bd_lista!$A$3:$C$590,3,FALSE)</f>
        <v>#N/A</v>
      </c>
      <c r="Z894" s="294">
        <f>+X894</f>
        <v>0</v>
      </c>
      <c r="AA894" s="295" t="e">
        <f>+Y894</f>
        <v>#N/A</v>
      </c>
    </row>
    <row r="895" spans="1:27" customFormat="1" ht="15" hidden="1" customHeight="1">
      <c r="A895" s="32">
        <v>1531</v>
      </c>
      <c r="B895" s="389"/>
      <c r="C895" s="247" t="str">
        <f>+VLOOKUP(A895,bd_lista!$A$3:$C$590,3,FALSE)</f>
        <v>Gobierno Autónomo Municipal de Tomave</v>
      </c>
      <c r="D895" s="386"/>
      <c r="E895" s="244" t="s">
        <v>1305</v>
      </c>
      <c r="F895" s="245">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5">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5">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5">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5">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5">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5">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5">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5">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5">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5">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5">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5">
        <f t="shared" ca="1" si="29"/>
        <v>0</v>
      </c>
      <c r="S895" s="259">
        <f ca="1">+R894+R895</f>
        <v>0</v>
      </c>
      <c r="T895" s="245">
        <f ca="1">+S895</f>
        <v>0</v>
      </c>
      <c r="U895" s="244">
        <f t="shared" si="30"/>
        <v>2</v>
      </c>
      <c r="V895" s="333" t="str">
        <f>+VLOOKUP(A895,bd_lista!$A$3:$E$590,5,FALSE)</f>
        <v>Gobiernos Autonomos Municipales</v>
      </c>
      <c r="W895" s="384"/>
      <c r="X895" s="242">
        <f>+VLOOKUP(A895,[3]Sheet1!$A$13:$D$744,4,FALSE)</f>
        <v>0</v>
      </c>
      <c r="Y895" s="242" t="e">
        <f>+VLOOKUP(X895,bd_lista!$A$3:$C$590,3,FALSE)</f>
        <v>#N/A</v>
      </c>
      <c r="Z895" s="292"/>
      <c r="AA895" s="293"/>
    </row>
    <row r="896" spans="1:27" customFormat="1" ht="15" hidden="1" customHeight="1">
      <c r="A896" s="32">
        <v>1532</v>
      </c>
      <c r="B896" s="388">
        <f>+A896</f>
        <v>1532</v>
      </c>
      <c r="C896" s="247" t="str">
        <f>+VLOOKUP(A896,bd_lista!$A$3:$C$590,3,FALSE)</f>
        <v>Gobierno Autónomo Municipal de Porco</v>
      </c>
      <c r="D896" s="385" t="str">
        <f>+C896</f>
        <v>Gobierno Autónomo Municipal de Porco</v>
      </c>
      <c r="E896" s="242" t="s">
        <v>1304</v>
      </c>
      <c r="F896" s="243">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3">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3">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3">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3">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3">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3">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3">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3">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3">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3">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3">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3">
        <f t="shared" ca="1" si="29"/>
        <v>0</v>
      </c>
      <c r="S896" s="249"/>
      <c r="T896" s="243">
        <f ca="1">+T897</f>
        <v>0</v>
      </c>
      <c r="U896" s="242">
        <f t="shared" si="30"/>
        <v>1</v>
      </c>
      <c r="V896" s="333" t="str">
        <f>+VLOOKUP(A896,bd_lista!$A$3:$E$590,5,FALSE)</f>
        <v>Gobiernos Autonomos Municipales</v>
      </c>
      <c r="W896" s="383" t="str">
        <f>+V896</f>
        <v>Gobiernos Autonomos Municipales</v>
      </c>
      <c r="X896" s="242">
        <f>+VLOOKUP(A896,[3]Sheet1!$A$13:$D$744,4,FALSE)</f>
        <v>0</v>
      </c>
      <c r="Y896" s="242" t="e">
        <f>+VLOOKUP(X896,bd_lista!$A$3:$C$590,3,FALSE)</f>
        <v>#N/A</v>
      </c>
      <c r="Z896" s="294">
        <f>+X896</f>
        <v>0</v>
      </c>
      <c r="AA896" s="295" t="e">
        <f>+Y896</f>
        <v>#N/A</v>
      </c>
    </row>
    <row r="897" spans="1:27" customFormat="1" ht="15" hidden="1" customHeight="1">
      <c r="A897" s="32">
        <v>1532</v>
      </c>
      <c r="B897" s="389"/>
      <c r="C897" s="247" t="str">
        <f>+VLOOKUP(A897,bd_lista!$A$3:$C$590,3,FALSE)</f>
        <v>Gobierno Autónomo Municipal de Porco</v>
      </c>
      <c r="D897" s="386"/>
      <c r="E897" s="244" t="s">
        <v>1305</v>
      </c>
      <c r="F897" s="245">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5">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5">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5">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5">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5">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5">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5">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5">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5">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5">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5">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5">
        <f t="shared" ca="1" si="29"/>
        <v>0</v>
      </c>
      <c r="S897" s="259">
        <f ca="1">+R896+R897</f>
        <v>0</v>
      </c>
      <c r="T897" s="245">
        <f ca="1">+S897</f>
        <v>0</v>
      </c>
      <c r="U897" s="244">
        <f t="shared" si="30"/>
        <v>2</v>
      </c>
      <c r="V897" s="333" t="str">
        <f>+VLOOKUP(A897,bd_lista!$A$3:$E$590,5,FALSE)</f>
        <v>Gobiernos Autonomos Municipales</v>
      </c>
      <c r="W897" s="384"/>
      <c r="X897" s="242">
        <f>+VLOOKUP(A897,[3]Sheet1!$A$13:$D$744,4,FALSE)</f>
        <v>0</v>
      </c>
      <c r="Y897" s="242" t="e">
        <f>+VLOOKUP(X897,bd_lista!$A$3:$C$590,3,FALSE)</f>
        <v>#N/A</v>
      </c>
      <c r="Z897" s="292"/>
      <c r="AA897" s="293"/>
    </row>
    <row r="898" spans="1:27" customFormat="1" ht="15" hidden="1" customHeight="1">
      <c r="A898" s="32">
        <v>1533</v>
      </c>
      <c r="B898" s="388">
        <f>+A898</f>
        <v>1533</v>
      </c>
      <c r="C898" s="247" t="str">
        <f>+VLOOKUP(A898,bd_lista!$A$3:$C$590,3,FALSE)</f>
        <v>Gobierno Autónomo Municipal de Arampampa</v>
      </c>
      <c r="D898" s="385" t="str">
        <f>+C898</f>
        <v>Gobierno Autónomo Municipal de Arampampa</v>
      </c>
      <c r="E898" s="242" t="s">
        <v>1304</v>
      </c>
      <c r="F898" s="243">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3">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3">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3">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3">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3">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3">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3">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3">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3">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3">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3">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3">
        <f t="shared" ca="1" si="29"/>
        <v>0</v>
      </c>
      <c r="S898" s="249"/>
      <c r="T898" s="243">
        <f ca="1">+T899</f>
        <v>0</v>
      </c>
      <c r="U898" s="242">
        <f t="shared" si="30"/>
        <v>1</v>
      </c>
      <c r="V898" s="333" t="str">
        <f>+VLOOKUP(A898,bd_lista!$A$3:$E$590,5,FALSE)</f>
        <v>Gobiernos Autonomos Municipales</v>
      </c>
      <c r="W898" s="383" t="str">
        <f>+V898</f>
        <v>Gobiernos Autonomos Municipales</v>
      </c>
      <c r="X898" s="242">
        <f>+VLOOKUP(A898,[3]Sheet1!$A$13:$D$744,4,FALSE)</f>
        <v>0</v>
      </c>
      <c r="Y898" s="242" t="e">
        <f>+VLOOKUP(X898,bd_lista!$A$3:$C$590,3,FALSE)</f>
        <v>#N/A</v>
      </c>
      <c r="Z898" s="294">
        <f>+X898</f>
        <v>0</v>
      </c>
      <c r="AA898" s="295" t="e">
        <f>+Y898</f>
        <v>#N/A</v>
      </c>
    </row>
    <row r="899" spans="1:27" customFormat="1" ht="15" hidden="1" customHeight="1">
      <c r="A899" s="32">
        <v>1533</v>
      </c>
      <c r="B899" s="389"/>
      <c r="C899" s="247" t="str">
        <f>+VLOOKUP(A899,bd_lista!$A$3:$C$590,3,FALSE)</f>
        <v>Gobierno Autónomo Municipal de Arampampa</v>
      </c>
      <c r="D899" s="386"/>
      <c r="E899" s="244" t="s">
        <v>1305</v>
      </c>
      <c r="F899" s="245">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5">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5">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5">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5">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5">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5">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5">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5">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5">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5">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5">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5">
        <f t="shared" ca="1" si="29"/>
        <v>0</v>
      </c>
      <c r="S899" s="259">
        <f ca="1">+R898+R899</f>
        <v>0</v>
      </c>
      <c r="T899" s="245">
        <f ca="1">+S899</f>
        <v>0</v>
      </c>
      <c r="U899" s="244">
        <f t="shared" si="30"/>
        <v>2</v>
      </c>
      <c r="V899" s="333" t="str">
        <f>+VLOOKUP(A899,bd_lista!$A$3:$E$590,5,FALSE)</f>
        <v>Gobiernos Autonomos Municipales</v>
      </c>
      <c r="W899" s="384"/>
      <c r="X899" s="242">
        <f>+VLOOKUP(A899,[3]Sheet1!$A$13:$D$744,4,FALSE)</f>
        <v>0</v>
      </c>
      <c r="Y899" s="242" t="e">
        <f>+VLOOKUP(X899,bd_lista!$A$3:$C$590,3,FALSE)</f>
        <v>#N/A</v>
      </c>
      <c r="Z899" s="292"/>
      <c r="AA899" s="293"/>
    </row>
    <row r="900" spans="1:27" customFormat="1" ht="15" hidden="1" customHeight="1">
      <c r="A900" s="32">
        <v>1534</v>
      </c>
      <c r="B900" s="388">
        <f>+A900</f>
        <v>1534</v>
      </c>
      <c r="C900" s="247" t="str">
        <f>+VLOOKUP(A900,bd_lista!$A$3:$C$590,3,FALSE)</f>
        <v>Gobierno Autónomo Municipal de Acasio</v>
      </c>
      <c r="D900" s="385" t="str">
        <f>+C900</f>
        <v>Gobierno Autónomo Municipal de Acasio</v>
      </c>
      <c r="E900" s="242" t="s">
        <v>1304</v>
      </c>
      <c r="F900" s="243">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3">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3">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3">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3">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3">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3">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3">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3">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3">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3">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3">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3">
        <f t="shared" ca="1" si="29"/>
        <v>0</v>
      </c>
      <c r="S900" s="249"/>
      <c r="T900" s="243">
        <f ca="1">+T901</f>
        <v>0</v>
      </c>
      <c r="U900" s="242">
        <f t="shared" si="30"/>
        <v>1</v>
      </c>
      <c r="V900" s="333" t="str">
        <f>+VLOOKUP(A900,bd_lista!$A$3:$E$590,5,FALSE)</f>
        <v>Gobiernos Autonomos Municipales</v>
      </c>
      <c r="W900" s="383" t="str">
        <f>+V900</f>
        <v>Gobiernos Autonomos Municipales</v>
      </c>
      <c r="X900" s="242">
        <f>+VLOOKUP(A900,[3]Sheet1!$A$13:$D$744,4,FALSE)</f>
        <v>0</v>
      </c>
      <c r="Y900" s="242" t="e">
        <f>+VLOOKUP(X900,bd_lista!$A$3:$C$590,3,FALSE)</f>
        <v>#N/A</v>
      </c>
      <c r="Z900" s="294">
        <f>+X900</f>
        <v>0</v>
      </c>
      <c r="AA900" s="295" t="e">
        <f>+Y900</f>
        <v>#N/A</v>
      </c>
    </row>
    <row r="901" spans="1:27" customFormat="1" ht="15" hidden="1" customHeight="1">
      <c r="A901" s="32">
        <v>1534</v>
      </c>
      <c r="B901" s="389"/>
      <c r="C901" s="247" t="str">
        <f>+VLOOKUP(A901,bd_lista!$A$3:$C$590,3,FALSE)</f>
        <v>Gobierno Autónomo Municipal de Acasio</v>
      </c>
      <c r="D901" s="386"/>
      <c r="E901" s="244" t="s">
        <v>1305</v>
      </c>
      <c r="F901" s="245">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5">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5">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5">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5">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5">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5">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5">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5">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5">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5">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5">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5">
        <f t="shared" ca="1" si="29"/>
        <v>0</v>
      </c>
      <c r="S901" s="259">
        <f ca="1">+R900+R901</f>
        <v>0</v>
      </c>
      <c r="T901" s="245">
        <f ca="1">+S901</f>
        <v>0</v>
      </c>
      <c r="U901" s="244">
        <f t="shared" si="30"/>
        <v>2</v>
      </c>
      <c r="V901" s="333" t="str">
        <f>+VLOOKUP(A901,bd_lista!$A$3:$E$590,5,FALSE)</f>
        <v>Gobiernos Autonomos Municipales</v>
      </c>
      <c r="W901" s="384"/>
      <c r="X901" s="242">
        <f>+VLOOKUP(A901,[3]Sheet1!$A$13:$D$744,4,FALSE)</f>
        <v>0</v>
      </c>
      <c r="Y901" s="242" t="e">
        <f>+VLOOKUP(X901,bd_lista!$A$3:$C$590,3,FALSE)</f>
        <v>#N/A</v>
      </c>
      <c r="Z901" s="292"/>
      <c r="AA901" s="293"/>
    </row>
    <row r="902" spans="1:27" customFormat="1" ht="15" hidden="1" customHeight="1">
      <c r="A902" s="32">
        <v>1535</v>
      </c>
      <c r="B902" s="388">
        <f>+A902</f>
        <v>1535</v>
      </c>
      <c r="C902" s="247" t="str">
        <f>+VLOOKUP(A902,bd_lista!$A$3:$C$590,3,FALSE)</f>
        <v>Gobierno Autónomo Municipal de Llica</v>
      </c>
      <c r="D902" s="385" t="str">
        <f>+C902</f>
        <v>Gobierno Autónomo Municipal de Llica</v>
      </c>
      <c r="E902" s="242" t="s">
        <v>1304</v>
      </c>
      <c r="F902" s="243">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3">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3">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3">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3">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3">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3">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3">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3">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3">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3">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3">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3">
        <f t="shared" ref="R902:R965" ca="1" si="31">+SUM(F902:Q902)</f>
        <v>0</v>
      </c>
      <c r="S902" s="249"/>
      <c r="T902" s="243">
        <f ca="1">+T903</f>
        <v>0</v>
      </c>
      <c r="U902" s="242">
        <f t="shared" ref="U902:U965" si="32">+IF(E902="Débitos",1,2)</f>
        <v>1</v>
      </c>
      <c r="V902" s="333" t="str">
        <f>+VLOOKUP(A902,bd_lista!$A$3:$E$590,5,FALSE)</f>
        <v>Gobiernos Autonomos Municipales</v>
      </c>
      <c r="W902" s="383" t="str">
        <f>+V902</f>
        <v>Gobiernos Autonomos Municipales</v>
      </c>
      <c r="X902" s="242">
        <f>+VLOOKUP(A902,[3]Sheet1!$A$13:$D$744,4,FALSE)</f>
        <v>0</v>
      </c>
      <c r="Y902" s="242" t="e">
        <f>+VLOOKUP(X902,bd_lista!$A$3:$C$590,3,FALSE)</f>
        <v>#N/A</v>
      </c>
      <c r="Z902" s="294">
        <f>+X902</f>
        <v>0</v>
      </c>
      <c r="AA902" s="295" t="e">
        <f>+Y902</f>
        <v>#N/A</v>
      </c>
    </row>
    <row r="903" spans="1:27" customFormat="1" ht="15" hidden="1" customHeight="1">
      <c r="A903" s="32">
        <v>1535</v>
      </c>
      <c r="B903" s="389"/>
      <c r="C903" s="247" t="str">
        <f>+VLOOKUP(A903,bd_lista!$A$3:$C$590,3,FALSE)</f>
        <v>Gobierno Autónomo Municipal de Llica</v>
      </c>
      <c r="D903" s="386"/>
      <c r="E903" s="244" t="s">
        <v>1305</v>
      </c>
      <c r="F903" s="245">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5">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5">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5">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5">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5">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5">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5">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5">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5">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5">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5">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5">
        <f t="shared" ca="1" si="31"/>
        <v>0</v>
      </c>
      <c r="S903" s="259">
        <f ca="1">+R902+R903</f>
        <v>0</v>
      </c>
      <c r="T903" s="245">
        <f ca="1">+S903</f>
        <v>0</v>
      </c>
      <c r="U903" s="244">
        <f t="shared" si="32"/>
        <v>2</v>
      </c>
      <c r="V903" s="333" t="str">
        <f>+VLOOKUP(A903,bd_lista!$A$3:$E$590,5,FALSE)</f>
        <v>Gobiernos Autonomos Municipales</v>
      </c>
      <c r="W903" s="384"/>
      <c r="X903" s="242">
        <f>+VLOOKUP(A903,[3]Sheet1!$A$13:$D$744,4,FALSE)</f>
        <v>0</v>
      </c>
      <c r="Y903" s="242" t="e">
        <f>+VLOOKUP(X903,bd_lista!$A$3:$C$590,3,FALSE)</f>
        <v>#N/A</v>
      </c>
      <c r="Z903" s="292"/>
      <c r="AA903" s="293"/>
    </row>
    <row r="904" spans="1:27" customFormat="1" ht="15" hidden="1" customHeight="1">
      <c r="A904" s="32">
        <v>1536</v>
      </c>
      <c r="B904" s="388">
        <f>+A904</f>
        <v>1536</v>
      </c>
      <c r="C904" s="247" t="str">
        <f>+VLOOKUP(A904,bd_lista!$A$3:$C$590,3,FALSE)</f>
        <v>Gobierno Autónomo Municipal de Tahua</v>
      </c>
      <c r="D904" s="385" t="str">
        <f>+C904</f>
        <v>Gobierno Autónomo Municipal de Tahua</v>
      </c>
      <c r="E904" s="242" t="s">
        <v>1304</v>
      </c>
      <c r="F904" s="243">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3">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3">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3">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3">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3">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3">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3">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3">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3">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3">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3">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3">
        <f t="shared" ca="1" si="31"/>
        <v>0</v>
      </c>
      <c r="S904" s="249"/>
      <c r="T904" s="243">
        <f ca="1">+T905</f>
        <v>0</v>
      </c>
      <c r="U904" s="242">
        <f t="shared" si="32"/>
        <v>1</v>
      </c>
      <c r="V904" s="333" t="str">
        <f>+VLOOKUP(A904,bd_lista!$A$3:$E$590,5,FALSE)</f>
        <v>Gobiernos Autonomos Municipales</v>
      </c>
      <c r="W904" s="383" t="str">
        <f>+V904</f>
        <v>Gobiernos Autonomos Municipales</v>
      </c>
      <c r="X904" s="242">
        <f>+VLOOKUP(A904,[3]Sheet1!$A$13:$D$744,4,FALSE)</f>
        <v>0</v>
      </c>
      <c r="Y904" s="242" t="e">
        <f>+VLOOKUP(X904,bd_lista!$A$3:$C$590,3,FALSE)</f>
        <v>#N/A</v>
      </c>
      <c r="Z904" s="294">
        <f>+X904</f>
        <v>0</v>
      </c>
      <c r="AA904" s="295" t="e">
        <f>+Y904</f>
        <v>#N/A</v>
      </c>
    </row>
    <row r="905" spans="1:27" customFormat="1" ht="15" hidden="1" customHeight="1">
      <c r="A905" s="32">
        <v>1536</v>
      </c>
      <c r="B905" s="389"/>
      <c r="C905" s="247" t="str">
        <f>+VLOOKUP(A905,bd_lista!$A$3:$C$590,3,FALSE)</f>
        <v>Gobierno Autónomo Municipal de Tahua</v>
      </c>
      <c r="D905" s="386"/>
      <c r="E905" s="244" t="s">
        <v>1305</v>
      </c>
      <c r="F905" s="245">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5">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5">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5">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5">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5">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5">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5">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5">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5">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5">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5">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5">
        <f t="shared" ca="1" si="31"/>
        <v>0</v>
      </c>
      <c r="S905" s="259">
        <f ca="1">+R904+R905</f>
        <v>0</v>
      </c>
      <c r="T905" s="245">
        <f ca="1">+S905</f>
        <v>0</v>
      </c>
      <c r="U905" s="244">
        <f t="shared" si="32"/>
        <v>2</v>
      </c>
      <c r="V905" s="333" t="str">
        <f>+VLOOKUP(A905,bd_lista!$A$3:$E$590,5,FALSE)</f>
        <v>Gobiernos Autonomos Municipales</v>
      </c>
      <c r="W905" s="384"/>
      <c r="X905" s="242">
        <f>+VLOOKUP(A905,[3]Sheet1!$A$13:$D$744,4,FALSE)</f>
        <v>0</v>
      </c>
      <c r="Y905" s="242" t="e">
        <f>+VLOOKUP(X905,bd_lista!$A$3:$C$590,3,FALSE)</f>
        <v>#N/A</v>
      </c>
      <c r="Z905" s="292"/>
      <c r="AA905" s="293"/>
    </row>
    <row r="906" spans="1:27" customFormat="1" ht="15" hidden="1" customHeight="1">
      <c r="A906" s="32">
        <v>1537</v>
      </c>
      <c r="B906" s="388">
        <f>+A906</f>
        <v>1537</v>
      </c>
      <c r="C906" s="247" t="str">
        <f>+VLOOKUP(A906,bd_lista!$A$3:$C$590,3,FALSE)</f>
        <v>Gobierno Autónomo Municipal de Villazón</v>
      </c>
      <c r="D906" s="385" t="str">
        <f>+C906</f>
        <v>Gobierno Autónomo Municipal de Villazón</v>
      </c>
      <c r="E906" s="242" t="s">
        <v>1304</v>
      </c>
      <c r="F906" s="243">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3">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3">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3">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3">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3">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3">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3">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3">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3">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3">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3">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3">
        <f t="shared" ca="1" si="31"/>
        <v>0</v>
      </c>
      <c r="S906" s="249"/>
      <c r="T906" s="243">
        <f ca="1">+T907</f>
        <v>0</v>
      </c>
      <c r="U906" s="242">
        <f t="shared" si="32"/>
        <v>1</v>
      </c>
      <c r="V906" s="333" t="str">
        <f>+VLOOKUP(A906,bd_lista!$A$3:$E$590,5,FALSE)</f>
        <v>Gobiernos Autonomos Municipales</v>
      </c>
      <c r="W906" s="383" t="str">
        <f>+V906</f>
        <v>Gobiernos Autonomos Municipales</v>
      </c>
      <c r="X906" s="242">
        <f>+VLOOKUP(A906,[3]Sheet1!$A$13:$D$744,4,FALSE)</f>
        <v>0</v>
      </c>
      <c r="Y906" s="242" t="e">
        <f>+VLOOKUP(X906,bd_lista!$A$3:$C$590,3,FALSE)</f>
        <v>#N/A</v>
      </c>
      <c r="Z906" s="294">
        <f>+X906</f>
        <v>0</v>
      </c>
      <c r="AA906" s="295" t="e">
        <f>+Y906</f>
        <v>#N/A</v>
      </c>
    </row>
    <row r="907" spans="1:27" customFormat="1" ht="15" hidden="1" customHeight="1">
      <c r="A907" s="32">
        <v>1537</v>
      </c>
      <c r="B907" s="389"/>
      <c r="C907" s="247" t="str">
        <f>+VLOOKUP(A907,bd_lista!$A$3:$C$590,3,FALSE)</f>
        <v>Gobierno Autónomo Municipal de Villazón</v>
      </c>
      <c r="D907" s="386"/>
      <c r="E907" s="244" t="s">
        <v>1305</v>
      </c>
      <c r="F907" s="245">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5">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5">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5">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5">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5">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5">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5">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5">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5">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5">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5">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5">
        <f t="shared" ca="1" si="31"/>
        <v>0</v>
      </c>
      <c r="S907" s="259">
        <f ca="1">+R906+R907</f>
        <v>0</v>
      </c>
      <c r="T907" s="245">
        <f ca="1">+S907</f>
        <v>0</v>
      </c>
      <c r="U907" s="244">
        <f t="shared" si="32"/>
        <v>2</v>
      </c>
      <c r="V907" s="333" t="str">
        <f>+VLOOKUP(A907,bd_lista!$A$3:$E$590,5,FALSE)</f>
        <v>Gobiernos Autonomos Municipales</v>
      </c>
      <c r="W907" s="384"/>
      <c r="X907" s="242">
        <f>+VLOOKUP(A907,[3]Sheet1!$A$13:$D$744,4,FALSE)</f>
        <v>0</v>
      </c>
      <c r="Y907" s="242" t="e">
        <f>+VLOOKUP(X907,bd_lista!$A$3:$C$590,3,FALSE)</f>
        <v>#N/A</v>
      </c>
      <c r="Z907" s="292"/>
      <c r="AA907" s="293"/>
    </row>
    <row r="908" spans="1:27" customFormat="1" ht="15" hidden="1" customHeight="1">
      <c r="A908" s="32">
        <v>1538</v>
      </c>
      <c r="B908" s="388">
        <f>+A908</f>
        <v>1538</v>
      </c>
      <c r="C908" s="247" t="str">
        <f>+VLOOKUP(A908,bd_lista!$A$3:$C$590,3,FALSE)</f>
        <v>Gobierno Autónomo Municipal de San Agustín</v>
      </c>
      <c r="D908" s="385" t="str">
        <f>+C908</f>
        <v>Gobierno Autónomo Municipal de San Agustín</v>
      </c>
      <c r="E908" s="242" t="s">
        <v>1304</v>
      </c>
      <c r="F908" s="243">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3">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3">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3">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3">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3">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3">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3">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3">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3">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3">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3">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3">
        <f t="shared" ca="1" si="31"/>
        <v>0</v>
      </c>
      <c r="S908" s="249"/>
      <c r="T908" s="243">
        <f ca="1">+T909</f>
        <v>0</v>
      </c>
      <c r="U908" s="242">
        <f t="shared" si="32"/>
        <v>1</v>
      </c>
      <c r="V908" s="333" t="str">
        <f>+VLOOKUP(A908,bd_lista!$A$3:$E$590,5,FALSE)</f>
        <v>Gobiernos Autonomos Municipales</v>
      </c>
      <c r="W908" s="383" t="str">
        <f>+V908</f>
        <v>Gobiernos Autonomos Municipales</v>
      </c>
      <c r="X908" s="242">
        <f>+VLOOKUP(A908,[3]Sheet1!$A$13:$D$744,4,FALSE)</f>
        <v>0</v>
      </c>
      <c r="Y908" s="242" t="e">
        <f>+VLOOKUP(X908,bd_lista!$A$3:$C$590,3,FALSE)</f>
        <v>#N/A</v>
      </c>
      <c r="Z908" s="294">
        <f>+X908</f>
        <v>0</v>
      </c>
      <c r="AA908" s="295" t="e">
        <f>+Y908</f>
        <v>#N/A</v>
      </c>
    </row>
    <row r="909" spans="1:27" customFormat="1" ht="15" hidden="1" customHeight="1">
      <c r="A909" s="32">
        <v>1538</v>
      </c>
      <c r="B909" s="389"/>
      <c r="C909" s="247" t="str">
        <f>+VLOOKUP(A909,bd_lista!$A$3:$C$590,3,FALSE)</f>
        <v>Gobierno Autónomo Municipal de San Agustín</v>
      </c>
      <c r="D909" s="386"/>
      <c r="E909" s="244" t="s">
        <v>1305</v>
      </c>
      <c r="F909" s="245">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5">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5">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5">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5">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5">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5">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5">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5">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5">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5">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5">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5">
        <f t="shared" ca="1" si="31"/>
        <v>0</v>
      </c>
      <c r="S909" s="259">
        <f ca="1">+R908+R909</f>
        <v>0</v>
      </c>
      <c r="T909" s="245">
        <f ca="1">+S909</f>
        <v>0</v>
      </c>
      <c r="U909" s="244">
        <f t="shared" si="32"/>
        <v>2</v>
      </c>
      <c r="V909" s="333" t="str">
        <f>+VLOOKUP(A909,bd_lista!$A$3:$E$590,5,FALSE)</f>
        <v>Gobiernos Autonomos Municipales</v>
      </c>
      <c r="W909" s="384"/>
      <c r="X909" s="242">
        <f>+VLOOKUP(A909,[3]Sheet1!$A$13:$D$744,4,FALSE)</f>
        <v>0</v>
      </c>
      <c r="Y909" s="242" t="e">
        <f>+VLOOKUP(X909,bd_lista!$A$3:$C$590,3,FALSE)</f>
        <v>#N/A</v>
      </c>
      <c r="Z909" s="292"/>
      <c r="AA909" s="293"/>
    </row>
    <row r="910" spans="1:27" customFormat="1" ht="15" hidden="1" customHeight="1">
      <c r="A910" s="32">
        <v>1539</v>
      </c>
      <c r="B910" s="388">
        <f>+A910</f>
        <v>1539</v>
      </c>
      <c r="C910" s="247" t="str">
        <f>+VLOOKUP(A910,bd_lista!$A$3:$C$590,3,FALSE)</f>
        <v>Gobierno Autónomo Municipal de Ckochas</v>
      </c>
      <c r="D910" s="385" t="str">
        <f>+C910</f>
        <v>Gobierno Autónomo Municipal de Ckochas</v>
      </c>
      <c r="E910" s="242" t="s">
        <v>1304</v>
      </c>
      <c r="F910" s="243">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3">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3">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3">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3">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3">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3">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3">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3">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3">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3">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3">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3">
        <f t="shared" ca="1" si="31"/>
        <v>0</v>
      </c>
      <c r="S910" s="249"/>
      <c r="T910" s="243">
        <f ca="1">+T911</f>
        <v>0</v>
      </c>
      <c r="U910" s="242">
        <f t="shared" si="32"/>
        <v>1</v>
      </c>
      <c r="V910" s="333" t="str">
        <f>+VLOOKUP(A910,bd_lista!$A$3:$E$590,5,FALSE)</f>
        <v>Gobiernos Autonomos Municipales</v>
      </c>
      <c r="W910" s="383" t="str">
        <f>+V910</f>
        <v>Gobiernos Autonomos Municipales</v>
      </c>
      <c r="X910" s="242">
        <f>+VLOOKUP(A910,[3]Sheet1!$A$13:$D$744,4,FALSE)</f>
        <v>0</v>
      </c>
      <c r="Y910" s="242" t="e">
        <f>+VLOOKUP(X910,bd_lista!$A$3:$C$590,3,FALSE)</f>
        <v>#N/A</v>
      </c>
      <c r="Z910" s="294">
        <f>+X910</f>
        <v>0</v>
      </c>
      <c r="AA910" s="295" t="e">
        <f>+Y910</f>
        <v>#N/A</v>
      </c>
    </row>
    <row r="911" spans="1:27" customFormat="1" ht="15" hidden="1" customHeight="1">
      <c r="A911" s="32">
        <v>1539</v>
      </c>
      <c r="B911" s="389"/>
      <c r="C911" s="247" t="str">
        <f>+VLOOKUP(A911,bd_lista!$A$3:$C$590,3,FALSE)</f>
        <v>Gobierno Autónomo Municipal de Ckochas</v>
      </c>
      <c r="D911" s="386"/>
      <c r="E911" s="244" t="s">
        <v>1305</v>
      </c>
      <c r="F911" s="245">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5">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5">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5">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5">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5">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5">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5">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5">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5">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5">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5">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5">
        <f t="shared" ca="1" si="31"/>
        <v>0</v>
      </c>
      <c r="S911" s="259">
        <f ca="1">+R910+R911</f>
        <v>0</v>
      </c>
      <c r="T911" s="245">
        <f ca="1">+S911</f>
        <v>0</v>
      </c>
      <c r="U911" s="244">
        <f t="shared" si="32"/>
        <v>2</v>
      </c>
      <c r="V911" s="333" t="str">
        <f>+VLOOKUP(A911,bd_lista!$A$3:$E$590,5,FALSE)</f>
        <v>Gobiernos Autonomos Municipales</v>
      </c>
      <c r="W911" s="384"/>
      <c r="X911" s="242">
        <f>+VLOOKUP(A911,[3]Sheet1!$A$13:$D$744,4,FALSE)</f>
        <v>0</v>
      </c>
      <c r="Y911" s="242" t="e">
        <f>+VLOOKUP(X911,bd_lista!$A$3:$C$590,3,FALSE)</f>
        <v>#N/A</v>
      </c>
      <c r="Z911" s="292"/>
      <c r="AA911" s="293"/>
    </row>
    <row r="912" spans="1:27" customFormat="1" ht="15" hidden="1" customHeight="1">
      <c r="A912" s="32">
        <v>1540</v>
      </c>
      <c r="B912" s="388">
        <f>+A912</f>
        <v>1540</v>
      </c>
      <c r="C912" s="247" t="str">
        <f>+VLOOKUP(A912,bd_lista!$A$3:$C$590,3,FALSE)</f>
        <v>Gobierno Autónomo Municipal de Chuquihuta Ayllu Jucumani</v>
      </c>
      <c r="D912" s="385" t="str">
        <f>+C912</f>
        <v>Gobierno Autónomo Municipal de Chuquihuta Ayllu Jucumani</v>
      </c>
      <c r="E912" s="242" t="s">
        <v>1304</v>
      </c>
      <c r="F912" s="243">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3">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3">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3">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3">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3">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3">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3">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3">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3">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3">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3">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3">
        <f t="shared" ca="1" si="31"/>
        <v>0</v>
      </c>
      <c r="S912" s="249"/>
      <c r="T912" s="243">
        <f ca="1">+T913</f>
        <v>0</v>
      </c>
      <c r="U912" s="242">
        <f t="shared" si="32"/>
        <v>1</v>
      </c>
      <c r="V912" s="333" t="str">
        <f>+VLOOKUP(A912,bd_lista!$A$3:$E$590,5,FALSE)</f>
        <v>Gobiernos Autonomos Municipales</v>
      </c>
      <c r="W912" s="383" t="str">
        <f>+V912</f>
        <v>Gobiernos Autonomos Municipales</v>
      </c>
      <c r="X912" s="242">
        <f>+VLOOKUP(A912,[3]Sheet1!$A$13:$D$744,4,FALSE)</f>
        <v>0</v>
      </c>
      <c r="Y912" s="242" t="e">
        <f>+VLOOKUP(X912,bd_lista!$A$3:$C$590,3,FALSE)</f>
        <v>#N/A</v>
      </c>
      <c r="Z912" s="294">
        <f>+X912</f>
        <v>0</v>
      </c>
      <c r="AA912" s="295" t="e">
        <f>+Y912</f>
        <v>#N/A</v>
      </c>
    </row>
    <row r="913" spans="1:27" customFormat="1" ht="15" hidden="1" customHeight="1">
      <c r="A913" s="32">
        <v>1540</v>
      </c>
      <c r="B913" s="389"/>
      <c r="C913" s="247" t="str">
        <f>+VLOOKUP(A913,bd_lista!$A$3:$C$590,3,FALSE)</f>
        <v>Gobierno Autónomo Municipal de Chuquihuta Ayllu Jucumani</v>
      </c>
      <c r="D913" s="386"/>
      <c r="E913" s="244" t="s">
        <v>1305</v>
      </c>
      <c r="F913" s="245">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5">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5">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5">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5">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5">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5">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5">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5">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5">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5">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5">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5">
        <f t="shared" ca="1" si="31"/>
        <v>0</v>
      </c>
      <c r="S913" s="259">
        <f ca="1">+R912+R913</f>
        <v>0</v>
      </c>
      <c r="T913" s="245">
        <f ca="1">+S913</f>
        <v>0</v>
      </c>
      <c r="U913" s="244">
        <f t="shared" si="32"/>
        <v>2</v>
      </c>
      <c r="V913" s="333" t="str">
        <f>+VLOOKUP(A913,bd_lista!$A$3:$E$590,5,FALSE)</f>
        <v>Gobiernos Autonomos Municipales</v>
      </c>
      <c r="W913" s="384"/>
      <c r="X913" s="242">
        <f>+VLOOKUP(A913,[3]Sheet1!$A$13:$D$744,4,FALSE)</f>
        <v>0</v>
      </c>
      <c r="Y913" s="242" t="e">
        <f>+VLOOKUP(X913,bd_lista!$A$3:$C$590,3,FALSE)</f>
        <v>#N/A</v>
      </c>
      <c r="Z913" s="292"/>
      <c r="AA913" s="293"/>
    </row>
    <row r="914" spans="1:27" customFormat="1" ht="15" hidden="1" customHeight="1">
      <c r="A914" s="32">
        <v>1601</v>
      </c>
      <c r="B914" s="388">
        <f>+A914</f>
        <v>1601</v>
      </c>
      <c r="C914" s="247" t="str">
        <f>+VLOOKUP(A914,bd_lista!$A$3:$C$590,3,FALSE)</f>
        <v>Gobierno Autónomo Municipal de Tarija</v>
      </c>
      <c r="D914" s="385" t="str">
        <f>+C914</f>
        <v>Gobierno Autónomo Municipal de Tarija</v>
      </c>
      <c r="E914" s="242" t="s">
        <v>1304</v>
      </c>
      <c r="F914" s="243">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3">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3">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3">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3">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3">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3">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3">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3">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3">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3">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3">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3">
        <f t="shared" ca="1" si="31"/>
        <v>0</v>
      </c>
      <c r="S914" s="249"/>
      <c r="T914" s="243">
        <f ca="1">+T915</f>
        <v>0</v>
      </c>
      <c r="U914" s="242">
        <f t="shared" si="32"/>
        <v>1</v>
      </c>
      <c r="V914" s="333" t="str">
        <f>+VLOOKUP(A914,bd_lista!$A$3:$E$590,5,FALSE)</f>
        <v>Gobiernos Autonomos Municipales</v>
      </c>
      <c r="W914" s="383" t="str">
        <f>+V914</f>
        <v>Gobiernos Autonomos Municipales</v>
      </c>
      <c r="X914" s="242">
        <f>+VLOOKUP(A914,[3]Sheet1!$A$13:$D$744,4,FALSE)</f>
        <v>0</v>
      </c>
      <c r="Y914" s="242" t="e">
        <f>+VLOOKUP(X914,bd_lista!$A$3:$C$590,3,FALSE)</f>
        <v>#N/A</v>
      </c>
      <c r="Z914" s="294">
        <f>+X914</f>
        <v>0</v>
      </c>
      <c r="AA914" s="295" t="e">
        <f>+Y914</f>
        <v>#N/A</v>
      </c>
    </row>
    <row r="915" spans="1:27" customFormat="1" ht="15" hidden="1" customHeight="1">
      <c r="A915" s="32">
        <v>1601</v>
      </c>
      <c r="B915" s="389"/>
      <c r="C915" s="247" t="str">
        <f>+VLOOKUP(A915,bd_lista!$A$3:$C$590,3,FALSE)</f>
        <v>Gobierno Autónomo Municipal de Tarija</v>
      </c>
      <c r="D915" s="386"/>
      <c r="E915" s="244" t="s">
        <v>1305</v>
      </c>
      <c r="F915" s="245">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5">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5">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5">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5">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5">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5">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5">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5">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5">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5">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5">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5">
        <f t="shared" ca="1" si="31"/>
        <v>0</v>
      </c>
      <c r="S915" s="259">
        <f ca="1">+R914+R915</f>
        <v>0</v>
      </c>
      <c r="T915" s="245">
        <f ca="1">+S915</f>
        <v>0</v>
      </c>
      <c r="U915" s="244">
        <f t="shared" si="32"/>
        <v>2</v>
      </c>
      <c r="V915" s="333" t="str">
        <f>+VLOOKUP(A915,bd_lista!$A$3:$E$590,5,FALSE)</f>
        <v>Gobiernos Autonomos Municipales</v>
      </c>
      <c r="W915" s="384"/>
      <c r="X915" s="242">
        <f>+VLOOKUP(A915,[3]Sheet1!$A$13:$D$744,4,FALSE)</f>
        <v>0</v>
      </c>
      <c r="Y915" s="242" t="e">
        <f>+VLOOKUP(X915,bd_lista!$A$3:$C$590,3,FALSE)</f>
        <v>#N/A</v>
      </c>
      <c r="Z915" s="292"/>
      <c r="AA915" s="293"/>
    </row>
    <row r="916" spans="1:27" customFormat="1" ht="15" hidden="1" customHeight="1">
      <c r="A916" s="32">
        <v>1602</v>
      </c>
      <c r="B916" s="388">
        <f>+A916</f>
        <v>1602</v>
      </c>
      <c r="C916" s="247" t="str">
        <f>+VLOOKUP(A916,bd_lista!$A$3:$C$590,3,FALSE)</f>
        <v>Gobierno Autónomo Municipal de Padcaya</v>
      </c>
      <c r="D916" s="385" t="str">
        <f>+C916</f>
        <v>Gobierno Autónomo Municipal de Padcaya</v>
      </c>
      <c r="E916" s="242" t="s">
        <v>1304</v>
      </c>
      <c r="F916" s="243">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3">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3">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3">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3">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3">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3">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3">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3">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3">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3">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3">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3">
        <f t="shared" ca="1" si="31"/>
        <v>0</v>
      </c>
      <c r="S916" s="249"/>
      <c r="T916" s="243">
        <f ca="1">+T917</f>
        <v>0</v>
      </c>
      <c r="U916" s="242">
        <f t="shared" si="32"/>
        <v>1</v>
      </c>
      <c r="V916" s="333" t="str">
        <f>+VLOOKUP(A916,bd_lista!$A$3:$E$590,5,FALSE)</f>
        <v>Gobiernos Autonomos Municipales</v>
      </c>
      <c r="W916" s="383" t="str">
        <f>+V916</f>
        <v>Gobiernos Autonomos Municipales</v>
      </c>
      <c r="X916" s="242">
        <f>+VLOOKUP(A916,[3]Sheet1!$A$13:$D$744,4,FALSE)</f>
        <v>0</v>
      </c>
      <c r="Y916" s="242" t="e">
        <f>+VLOOKUP(X916,bd_lista!$A$3:$C$590,3,FALSE)</f>
        <v>#N/A</v>
      </c>
      <c r="Z916" s="294">
        <f>+X916</f>
        <v>0</v>
      </c>
      <c r="AA916" s="295" t="e">
        <f>+Y916</f>
        <v>#N/A</v>
      </c>
    </row>
    <row r="917" spans="1:27" customFormat="1" ht="15" hidden="1" customHeight="1">
      <c r="A917" s="32">
        <v>1602</v>
      </c>
      <c r="B917" s="389"/>
      <c r="C917" s="247" t="str">
        <f>+VLOOKUP(A917,bd_lista!$A$3:$C$590,3,FALSE)</f>
        <v>Gobierno Autónomo Municipal de Padcaya</v>
      </c>
      <c r="D917" s="386"/>
      <c r="E917" s="244" t="s">
        <v>1305</v>
      </c>
      <c r="F917" s="245">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5">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5">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5">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5">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5">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5">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5">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5">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5">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5">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5">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5">
        <f t="shared" ca="1" si="31"/>
        <v>0</v>
      </c>
      <c r="S917" s="259">
        <f ca="1">+R916+R917</f>
        <v>0</v>
      </c>
      <c r="T917" s="245">
        <f ca="1">+S917</f>
        <v>0</v>
      </c>
      <c r="U917" s="244">
        <f t="shared" si="32"/>
        <v>2</v>
      </c>
      <c r="V917" s="333" t="str">
        <f>+VLOOKUP(A917,bd_lista!$A$3:$E$590,5,FALSE)</f>
        <v>Gobiernos Autonomos Municipales</v>
      </c>
      <c r="W917" s="384"/>
      <c r="X917" s="242">
        <f>+VLOOKUP(A917,[3]Sheet1!$A$13:$D$744,4,FALSE)</f>
        <v>0</v>
      </c>
      <c r="Y917" s="242" t="e">
        <f>+VLOOKUP(X917,bd_lista!$A$3:$C$590,3,FALSE)</f>
        <v>#N/A</v>
      </c>
      <c r="Z917" s="292"/>
      <c r="AA917" s="293"/>
    </row>
    <row r="918" spans="1:27" customFormat="1" ht="15" hidden="1" customHeight="1">
      <c r="A918" s="32">
        <v>1603</v>
      </c>
      <c r="B918" s="388">
        <f>+A918</f>
        <v>1603</v>
      </c>
      <c r="C918" s="247" t="str">
        <f>+VLOOKUP(A918,bd_lista!$A$3:$C$590,3,FALSE)</f>
        <v>Gobierno Autónomo Municipal de Bermejo</v>
      </c>
      <c r="D918" s="385" t="str">
        <f>+C918</f>
        <v>Gobierno Autónomo Municipal de Bermejo</v>
      </c>
      <c r="E918" s="242" t="s">
        <v>1304</v>
      </c>
      <c r="F918" s="243">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3">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3">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3">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3">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3">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3">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3">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3">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3">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3">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3">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3">
        <f t="shared" ca="1" si="31"/>
        <v>0</v>
      </c>
      <c r="S918" s="249"/>
      <c r="T918" s="243">
        <f ca="1">+T919</f>
        <v>0</v>
      </c>
      <c r="U918" s="242">
        <f t="shared" si="32"/>
        <v>1</v>
      </c>
      <c r="V918" s="333" t="str">
        <f>+VLOOKUP(A918,bd_lista!$A$3:$E$590,5,FALSE)</f>
        <v>Gobiernos Autonomos Municipales</v>
      </c>
      <c r="W918" s="383" t="str">
        <f>+V918</f>
        <v>Gobiernos Autonomos Municipales</v>
      </c>
      <c r="X918" s="242">
        <f>+VLOOKUP(A918,[3]Sheet1!$A$13:$D$744,4,FALSE)</f>
        <v>0</v>
      </c>
      <c r="Y918" s="242" t="e">
        <f>+VLOOKUP(X918,bd_lista!$A$3:$C$590,3,FALSE)</f>
        <v>#N/A</v>
      </c>
      <c r="Z918" s="294">
        <f>+X918</f>
        <v>0</v>
      </c>
      <c r="AA918" s="295" t="e">
        <f>+Y918</f>
        <v>#N/A</v>
      </c>
    </row>
    <row r="919" spans="1:27" customFormat="1" ht="15" hidden="1" customHeight="1">
      <c r="A919" s="32">
        <v>1603</v>
      </c>
      <c r="B919" s="389"/>
      <c r="C919" s="247" t="str">
        <f>+VLOOKUP(A919,bd_lista!$A$3:$C$590,3,FALSE)</f>
        <v>Gobierno Autónomo Municipal de Bermejo</v>
      </c>
      <c r="D919" s="386"/>
      <c r="E919" s="244" t="s">
        <v>1305</v>
      </c>
      <c r="F919" s="245">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5">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5">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5">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5">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5">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5">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5">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5">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5">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5">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5">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5">
        <f t="shared" ca="1" si="31"/>
        <v>0</v>
      </c>
      <c r="S919" s="259">
        <f ca="1">+R918+R919</f>
        <v>0</v>
      </c>
      <c r="T919" s="245">
        <f ca="1">+S919</f>
        <v>0</v>
      </c>
      <c r="U919" s="244">
        <f t="shared" si="32"/>
        <v>2</v>
      </c>
      <c r="V919" s="333" t="str">
        <f>+VLOOKUP(A919,bd_lista!$A$3:$E$590,5,FALSE)</f>
        <v>Gobiernos Autonomos Municipales</v>
      </c>
      <c r="W919" s="384"/>
      <c r="X919" s="242">
        <f>+VLOOKUP(A919,[3]Sheet1!$A$13:$D$744,4,FALSE)</f>
        <v>0</v>
      </c>
      <c r="Y919" s="242" t="e">
        <f>+VLOOKUP(X919,bd_lista!$A$3:$C$590,3,FALSE)</f>
        <v>#N/A</v>
      </c>
      <c r="Z919" s="292"/>
      <c r="AA919" s="293"/>
    </row>
    <row r="920" spans="1:27" customFormat="1" ht="15" hidden="1" customHeight="1">
      <c r="A920" s="32">
        <v>1604</v>
      </c>
      <c r="B920" s="388">
        <f>+A920</f>
        <v>1604</v>
      </c>
      <c r="C920" s="247" t="str">
        <f>+VLOOKUP(A920,bd_lista!$A$3:$C$590,3,FALSE)</f>
        <v>Gobierno Autónomo Municipal de Yacuiba</v>
      </c>
      <c r="D920" s="385" t="str">
        <f>+C920</f>
        <v>Gobierno Autónomo Municipal de Yacuiba</v>
      </c>
      <c r="E920" s="242" t="s">
        <v>1304</v>
      </c>
      <c r="F920" s="243">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3">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3">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3">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3">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3">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3">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3">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3">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3">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3">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3">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3">
        <f t="shared" ca="1" si="31"/>
        <v>0</v>
      </c>
      <c r="S920" s="249"/>
      <c r="T920" s="243">
        <f ca="1">+T921</f>
        <v>0</v>
      </c>
      <c r="U920" s="242">
        <f t="shared" si="32"/>
        <v>1</v>
      </c>
      <c r="V920" s="333" t="str">
        <f>+VLOOKUP(A920,bd_lista!$A$3:$E$590,5,FALSE)</f>
        <v>Gobiernos Autonomos Municipales</v>
      </c>
      <c r="W920" s="383" t="str">
        <f>+V920</f>
        <v>Gobiernos Autonomos Municipales</v>
      </c>
      <c r="X920" s="242">
        <f>+VLOOKUP(A920,[3]Sheet1!$A$13:$D$744,4,FALSE)</f>
        <v>0</v>
      </c>
      <c r="Y920" s="242" t="e">
        <f>+VLOOKUP(X920,bd_lista!$A$3:$C$590,3,FALSE)</f>
        <v>#N/A</v>
      </c>
      <c r="Z920" s="294">
        <f>+X920</f>
        <v>0</v>
      </c>
      <c r="AA920" s="295" t="e">
        <f>+Y920</f>
        <v>#N/A</v>
      </c>
    </row>
    <row r="921" spans="1:27" customFormat="1" ht="15" hidden="1" customHeight="1">
      <c r="A921" s="32">
        <v>1604</v>
      </c>
      <c r="B921" s="389"/>
      <c r="C921" s="247" t="str">
        <f>+VLOOKUP(A921,bd_lista!$A$3:$C$590,3,FALSE)</f>
        <v>Gobierno Autónomo Municipal de Yacuiba</v>
      </c>
      <c r="D921" s="386"/>
      <c r="E921" s="244" t="s">
        <v>1305</v>
      </c>
      <c r="F921" s="245">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5">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5">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5">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5">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5">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5">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5">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5">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5">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5">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5">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5">
        <f t="shared" ca="1" si="31"/>
        <v>0</v>
      </c>
      <c r="S921" s="259">
        <f ca="1">+R920+R921</f>
        <v>0</v>
      </c>
      <c r="T921" s="245">
        <f ca="1">+S921</f>
        <v>0</v>
      </c>
      <c r="U921" s="244">
        <f t="shared" si="32"/>
        <v>2</v>
      </c>
      <c r="V921" s="333" t="str">
        <f>+VLOOKUP(A921,bd_lista!$A$3:$E$590,5,FALSE)</f>
        <v>Gobiernos Autonomos Municipales</v>
      </c>
      <c r="W921" s="384"/>
      <c r="X921" s="242">
        <f>+VLOOKUP(A921,[3]Sheet1!$A$13:$D$744,4,FALSE)</f>
        <v>0</v>
      </c>
      <c r="Y921" s="242" t="e">
        <f>+VLOOKUP(X921,bd_lista!$A$3:$C$590,3,FALSE)</f>
        <v>#N/A</v>
      </c>
      <c r="Z921" s="292"/>
      <c r="AA921" s="293"/>
    </row>
    <row r="922" spans="1:27" customFormat="1" ht="15" hidden="1" customHeight="1">
      <c r="A922" s="32">
        <v>1605</v>
      </c>
      <c r="B922" s="388">
        <f>+A922</f>
        <v>1605</v>
      </c>
      <c r="C922" s="247" t="str">
        <f>+VLOOKUP(A922,bd_lista!$A$3:$C$590,3,FALSE)</f>
        <v>Gobierno Autónomo Municipal de Caraparí</v>
      </c>
      <c r="D922" s="385" t="str">
        <f>+C922</f>
        <v>Gobierno Autónomo Municipal de Caraparí</v>
      </c>
      <c r="E922" s="242" t="s">
        <v>1304</v>
      </c>
      <c r="F922" s="243">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3">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3">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3">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3">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3">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3">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3">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3">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3">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3">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3">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3">
        <f t="shared" ca="1" si="31"/>
        <v>0</v>
      </c>
      <c r="S922" s="249"/>
      <c r="T922" s="243">
        <f ca="1">+T923</f>
        <v>0</v>
      </c>
      <c r="U922" s="242">
        <f t="shared" si="32"/>
        <v>1</v>
      </c>
      <c r="V922" s="333" t="str">
        <f>+VLOOKUP(A922,bd_lista!$A$3:$E$590,5,FALSE)</f>
        <v>Gobiernos Autonomos Municipales</v>
      </c>
      <c r="W922" s="383" t="str">
        <f>+V922</f>
        <v>Gobiernos Autonomos Municipales</v>
      </c>
      <c r="X922" s="242">
        <f>+VLOOKUP(A922,[3]Sheet1!$A$13:$D$744,4,FALSE)</f>
        <v>0</v>
      </c>
      <c r="Y922" s="242" t="e">
        <f>+VLOOKUP(X922,bd_lista!$A$3:$C$590,3,FALSE)</f>
        <v>#N/A</v>
      </c>
      <c r="Z922" s="294">
        <f>+X922</f>
        <v>0</v>
      </c>
      <c r="AA922" s="295" t="e">
        <f>+Y922</f>
        <v>#N/A</v>
      </c>
    </row>
    <row r="923" spans="1:27" customFormat="1" ht="15" hidden="1" customHeight="1">
      <c r="A923" s="32">
        <v>1605</v>
      </c>
      <c r="B923" s="389"/>
      <c r="C923" s="247" t="str">
        <f>+VLOOKUP(A923,bd_lista!$A$3:$C$590,3,FALSE)</f>
        <v>Gobierno Autónomo Municipal de Caraparí</v>
      </c>
      <c r="D923" s="386"/>
      <c r="E923" s="244" t="s">
        <v>1305</v>
      </c>
      <c r="F923" s="245">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5">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5">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5">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5">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5">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5">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5">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5">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5">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5">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5">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5">
        <f t="shared" ca="1" si="31"/>
        <v>0</v>
      </c>
      <c r="S923" s="259">
        <f ca="1">+R922+R923</f>
        <v>0</v>
      </c>
      <c r="T923" s="245">
        <f ca="1">+S923</f>
        <v>0</v>
      </c>
      <c r="U923" s="244">
        <f t="shared" si="32"/>
        <v>2</v>
      </c>
      <c r="V923" s="333" t="str">
        <f>+VLOOKUP(A923,bd_lista!$A$3:$E$590,5,FALSE)</f>
        <v>Gobiernos Autonomos Municipales</v>
      </c>
      <c r="W923" s="384"/>
      <c r="X923" s="242">
        <f>+VLOOKUP(A923,[3]Sheet1!$A$13:$D$744,4,FALSE)</f>
        <v>0</v>
      </c>
      <c r="Y923" s="242" t="e">
        <f>+VLOOKUP(X923,bd_lista!$A$3:$C$590,3,FALSE)</f>
        <v>#N/A</v>
      </c>
      <c r="Z923" s="292"/>
      <c r="AA923" s="293"/>
    </row>
    <row r="924" spans="1:27" customFormat="1" ht="15" hidden="1" customHeight="1">
      <c r="A924" s="32">
        <v>1606</v>
      </c>
      <c r="B924" s="388">
        <f>+A924</f>
        <v>1606</v>
      </c>
      <c r="C924" s="247" t="str">
        <f>+VLOOKUP(A924,bd_lista!$A$3:$C$590,3,FALSE)</f>
        <v>Gobierno Autónomo Municipal de Villamontes</v>
      </c>
      <c r="D924" s="385" t="str">
        <f>+C924</f>
        <v>Gobierno Autónomo Municipal de Villamontes</v>
      </c>
      <c r="E924" s="242" t="s">
        <v>1304</v>
      </c>
      <c r="F924" s="243">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3">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3">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3">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3">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3">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3">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3">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3">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3">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3">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3">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3">
        <f t="shared" ca="1" si="31"/>
        <v>0</v>
      </c>
      <c r="S924" s="249"/>
      <c r="T924" s="243">
        <f ca="1">+T925</f>
        <v>0</v>
      </c>
      <c r="U924" s="242">
        <f t="shared" si="32"/>
        <v>1</v>
      </c>
      <c r="V924" s="333" t="str">
        <f>+VLOOKUP(A924,bd_lista!$A$3:$E$590,5,FALSE)</f>
        <v>Gobiernos Autonomos Municipales</v>
      </c>
      <c r="W924" s="383" t="str">
        <f>+V924</f>
        <v>Gobiernos Autonomos Municipales</v>
      </c>
      <c r="X924" s="242">
        <f>+VLOOKUP(A924,[3]Sheet1!$A$13:$D$744,4,FALSE)</f>
        <v>0</v>
      </c>
      <c r="Y924" s="242" t="e">
        <f>+VLOOKUP(X924,bd_lista!$A$3:$C$590,3,FALSE)</f>
        <v>#N/A</v>
      </c>
      <c r="Z924" s="294">
        <f>+X924</f>
        <v>0</v>
      </c>
      <c r="AA924" s="295" t="e">
        <f>+Y924</f>
        <v>#N/A</v>
      </c>
    </row>
    <row r="925" spans="1:27" customFormat="1" ht="15" hidden="1" customHeight="1">
      <c r="A925" s="32">
        <v>1606</v>
      </c>
      <c r="B925" s="389"/>
      <c r="C925" s="247" t="str">
        <f>+VLOOKUP(A925,bd_lista!$A$3:$C$590,3,FALSE)</f>
        <v>Gobierno Autónomo Municipal de Villamontes</v>
      </c>
      <c r="D925" s="386"/>
      <c r="E925" s="244" t="s">
        <v>1305</v>
      </c>
      <c r="F925" s="245">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5">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5">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5">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5">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5">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5">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5">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5">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5">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5">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5">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5">
        <f t="shared" ca="1" si="31"/>
        <v>0</v>
      </c>
      <c r="S925" s="259">
        <f ca="1">+R924+R925</f>
        <v>0</v>
      </c>
      <c r="T925" s="245">
        <f ca="1">+S925</f>
        <v>0</v>
      </c>
      <c r="U925" s="244">
        <f t="shared" si="32"/>
        <v>2</v>
      </c>
      <c r="V925" s="333" t="str">
        <f>+VLOOKUP(A925,bd_lista!$A$3:$E$590,5,FALSE)</f>
        <v>Gobiernos Autonomos Municipales</v>
      </c>
      <c r="W925" s="384"/>
      <c r="X925" s="242">
        <f>+VLOOKUP(A925,[3]Sheet1!$A$13:$D$744,4,FALSE)</f>
        <v>0</v>
      </c>
      <c r="Y925" s="242" t="e">
        <f>+VLOOKUP(X925,bd_lista!$A$3:$C$590,3,FALSE)</f>
        <v>#N/A</v>
      </c>
      <c r="Z925" s="292"/>
      <c r="AA925" s="293"/>
    </row>
    <row r="926" spans="1:27" customFormat="1" ht="15" hidden="1" customHeight="1">
      <c r="A926" s="32">
        <v>1607</v>
      </c>
      <c r="B926" s="388">
        <f>+A926</f>
        <v>1607</v>
      </c>
      <c r="C926" s="247" t="str">
        <f>+VLOOKUP(A926,bd_lista!$A$3:$C$590,3,FALSE)</f>
        <v>Gobierno Autónomo Municipal de Uriondo (Concepción)</v>
      </c>
      <c r="D926" s="385" t="str">
        <f>+C926</f>
        <v>Gobierno Autónomo Municipal de Uriondo (Concepción)</v>
      </c>
      <c r="E926" s="242" t="s">
        <v>1304</v>
      </c>
      <c r="F926" s="243">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3">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3">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3">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3">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3">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3">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3">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3">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3">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3">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3">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3">
        <f t="shared" ca="1" si="31"/>
        <v>0</v>
      </c>
      <c r="S926" s="249"/>
      <c r="T926" s="243">
        <f ca="1">+T927</f>
        <v>0</v>
      </c>
      <c r="U926" s="242">
        <f t="shared" si="32"/>
        <v>1</v>
      </c>
      <c r="V926" s="333" t="str">
        <f>+VLOOKUP(A926,bd_lista!$A$3:$E$590,5,FALSE)</f>
        <v>Gobiernos Autonomos Municipales</v>
      </c>
      <c r="W926" s="383" t="str">
        <f>+V926</f>
        <v>Gobiernos Autonomos Municipales</v>
      </c>
      <c r="X926" s="242">
        <f>+VLOOKUP(A926,[3]Sheet1!$A$13:$D$744,4,FALSE)</f>
        <v>0</v>
      </c>
      <c r="Y926" s="242" t="e">
        <f>+VLOOKUP(X926,bd_lista!$A$3:$C$590,3,FALSE)</f>
        <v>#N/A</v>
      </c>
      <c r="Z926" s="294">
        <f>+X926</f>
        <v>0</v>
      </c>
      <c r="AA926" s="295" t="e">
        <f>+Y926</f>
        <v>#N/A</v>
      </c>
    </row>
    <row r="927" spans="1:27" customFormat="1" ht="15" hidden="1" customHeight="1">
      <c r="A927" s="32">
        <v>1607</v>
      </c>
      <c r="B927" s="389"/>
      <c r="C927" s="247" t="str">
        <f>+VLOOKUP(A927,bd_lista!$A$3:$C$590,3,FALSE)</f>
        <v>Gobierno Autónomo Municipal de Uriondo (Concepción)</v>
      </c>
      <c r="D927" s="386"/>
      <c r="E927" s="244" t="s">
        <v>1305</v>
      </c>
      <c r="F927" s="245">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5">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5">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5">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5">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5">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5">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5">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5">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5">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5">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5">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5">
        <f t="shared" ca="1" si="31"/>
        <v>0</v>
      </c>
      <c r="S927" s="259">
        <f ca="1">+R926+R927</f>
        <v>0</v>
      </c>
      <c r="T927" s="245">
        <f ca="1">+S927</f>
        <v>0</v>
      </c>
      <c r="U927" s="244">
        <f t="shared" si="32"/>
        <v>2</v>
      </c>
      <c r="V927" s="333" t="str">
        <f>+VLOOKUP(A927,bd_lista!$A$3:$E$590,5,FALSE)</f>
        <v>Gobiernos Autonomos Municipales</v>
      </c>
      <c r="W927" s="384"/>
      <c r="X927" s="242">
        <f>+VLOOKUP(A927,[3]Sheet1!$A$13:$D$744,4,FALSE)</f>
        <v>0</v>
      </c>
      <c r="Y927" s="242" t="e">
        <f>+VLOOKUP(X927,bd_lista!$A$3:$C$590,3,FALSE)</f>
        <v>#N/A</v>
      </c>
      <c r="Z927" s="292"/>
      <c r="AA927" s="293"/>
    </row>
    <row r="928" spans="1:27" customFormat="1" ht="15" hidden="1" customHeight="1">
      <c r="A928" s="32">
        <v>1608</v>
      </c>
      <c r="B928" s="388">
        <f>+A928</f>
        <v>1608</v>
      </c>
      <c r="C928" s="247" t="str">
        <f>+VLOOKUP(A928,bd_lista!$A$3:$C$590,3,FALSE)</f>
        <v>Gobierno Autónomo Municipal de Yunchara</v>
      </c>
      <c r="D928" s="385" t="str">
        <f>+C928</f>
        <v>Gobierno Autónomo Municipal de Yunchara</v>
      </c>
      <c r="E928" s="242" t="s">
        <v>1304</v>
      </c>
      <c r="F928" s="243">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3">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3">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3">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3">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3">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3">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3">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3">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3">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3">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3">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3">
        <f t="shared" ca="1" si="31"/>
        <v>0</v>
      </c>
      <c r="S928" s="249"/>
      <c r="T928" s="243">
        <f ca="1">+T929</f>
        <v>0</v>
      </c>
      <c r="U928" s="242">
        <f t="shared" si="32"/>
        <v>1</v>
      </c>
      <c r="V928" s="333" t="str">
        <f>+VLOOKUP(A928,bd_lista!$A$3:$E$590,5,FALSE)</f>
        <v>Gobiernos Autonomos Municipales</v>
      </c>
      <c r="W928" s="383" t="str">
        <f>+V928</f>
        <v>Gobiernos Autonomos Municipales</v>
      </c>
      <c r="X928" s="242">
        <f>+VLOOKUP(A928,[3]Sheet1!$A$13:$D$744,4,FALSE)</f>
        <v>0</v>
      </c>
      <c r="Y928" s="242" t="e">
        <f>+VLOOKUP(X928,bd_lista!$A$3:$C$590,3,FALSE)</f>
        <v>#N/A</v>
      </c>
      <c r="Z928" s="294">
        <f>+X928</f>
        <v>0</v>
      </c>
      <c r="AA928" s="295" t="e">
        <f>+Y928</f>
        <v>#N/A</v>
      </c>
    </row>
    <row r="929" spans="1:27" customFormat="1" ht="15" hidden="1" customHeight="1">
      <c r="A929" s="32">
        <v>1608</v>
      </c>
      <c r="B929" s="389"/>
      <c r="C929" s="247" t="str">
        <f>+VLOOKUP(A929,bd_lista!$A$3:$C$590,3,FALSE)</f>
        <v>Gobierno Autónomo Municipal de Yunchara</v>
      </c>
      <c r="D929" s="386"/>
      <c r="E929" s="244" t="s">
        <v>1305</v>
      </c>
      <c r="F929" s="245">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5">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5">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5">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5">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5">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5">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5">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5">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5">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5">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5">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5">
        <f t="shared" ca="1" si="31"/>
        <v>0</v>
      </c>
      <c r="S929" s="259">
        <f ca="1">+R928+R929</f>
        <v>0</v>
      </c>
      <c r="T929" s="245">
        <f ca="1">+S929</f>
        <v>0</v>
      </c>
      <c r="U929" s="244">
        <f t="shared" si="32"/>
        <v>2</v>
      </c>
      <c r="V929" s="333" t="str">
        <f>+VLOOKUP(A929,bd_lista!$A$3:$E$590,5,FALSE)</f>
        <v>Gobiernos Autonomos Municipales</v>
      </c>
      <c r="W929" s="384"/>
      <c r="X929" s="242">
        <f>+VLOOKUP(A929,[3]Sheet1!$A$13:$D$744,4,FALSE)</f>
        <v>0</v>
      </c>
      <c r="Y929" s="242" t="e">
        <f>+VLOOKUP(X929,bd_lista!$A$3:$C$590,3,FALSE)</f>
        <v>#N/A</v>
      </c>
      <c r="Z929" s="292"/>
      <c r="AA929" s="293"/>
    </row>
    <row r="930" spans="1:27" customFormat="1" ht="15" hidden="1" customHeight="1">
      <c r="A930" s="32">
        <v>1609</v>
      </c>
      <c r="B930" s="388">
        <f>+A930</f>
        <v>1609</v>
      </c>
      <c r="C930" s="247" t="str">
        <f>+VLOOKUP(A930,bd_lista!$A$3:$C$590,3,FALSE)</f>
        <v>Gobierno Autónomo Municipal de San Lorenzo</v>
      </c>
      <c r="D930" s="385" t="str">
        <f>+C930</f>
        <v>Gobierno Autónomo Municipal de San Lorenzo</v>
      </c>
      <c r="E930" s="242" t="s">
        <v>1304</v>
      </c>
      <c r="F930" s="243">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3">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3">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3">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3">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3">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3">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3">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3">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3">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3">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3">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3">
        <f t="shared" ca="1" si="31"/>
        <v>0</v>
      </c>
      <c r="S930" s="249"/>
      <c r="T930" s="243">
        <f ca="1">+T931</f>
        <v>0</v>
      </c>
      <c r="U930" s="242">
        <f t="shared" si="32"/>
        <v>1</v>
      </c>
      <c r="V930" s="333" t="str">
        <f>+VLOOKUP(A930,bd_lista!$A$3:$E$590,5,FALSE)</f>
        <v>Gobiernos Autonomos Municipales</v>
      </c>
      <c r="W930" s="383" t="str">
        <f>+V930</f>
        <v>Gobiernos Autonomos Municipales</v>
      </c>
      <c r="X930" s="242">
        <f>+VLOOKUP(A930,[3]Sheet1!$A$13:$D$744,4,FALSE)</f>
        <v>0</v>
      </c>
      <c r="Y930" s="242" t="e">
        <f>+VLOOKUP(X930,bd_lista!$A$3:$C$590,3,FALSE)</f>
        <v>#N/A</v>
      </c>
      <c r="Z930" s="294">
        <f>+X930</f>
        <v>0</v>
      </c>
      <c r="AA930" s="295" t="e">
        <f>+Y930</f>
        <v>#N/A</v>
      </c>
    </row>
    <row r="931" spans="1:27" customFormat="1" ht="15" hidden="1" customHeight="1">
      <c r="A931" s="32">
        <v>1609</v>
      </c>
      <c r="B931" s="389"/>
      <c r="C931" s="247" t="str">
        <f>+VLOOKUP(A931,bd_lista!$A$3:$C$590,3,FALSE)</f>
        <v>Gobierno Autónomo Municipal de San Lorenzo</v>
      </c>
      <c r="D931" s="386"/>
      <c r="E931" s="244" t="s">
        <v>1305</v>
      </c>
      <c r="F931" s="245">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5">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5">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5">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5">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5">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5">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5">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5">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5">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5">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5">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5">
        <f t="shared" ca="1" si="31"/>
        <v>0</v>
      </c>
      <c r="S931" s="259">
        <f ca="1">+R930+R931</f>
        <v>0</v>
      </c>
      <c r="T931" s="245">
        <f ca="1">+S931</f>
        <v>0</v>
      </c>
      <c r="U931" s="244">
        <f t="shared" si="32"/>
        <v>2</v>
      </c>
      <c r="V931" s="333" t="str">
        <f>+VLOOKUP(A931,bd_lista!$A$3:$E$590,5,FALSE)</f>
        <v>Gobiernos Autonomos Municipales</v>
      </c>
      <c r="W931" s="384"/>
      <c r="X931" s="242">
        <f>+VLOOKUP(A931,[3]Sheet1!$A$13:$D$744,4,FALSE)</f>
        <v>0</v>
      </c>
      <c r="Y931" s="242" t="e">
        <f>+VLOOKUP(X931,bd_lista!$A$3:$C$590,3,FALSE)</f>
        <v>#N/A</v>
      </c>
      <c r="Z931" s="292"/>
      <c r="AA931" s="293"/>
    </row>
    <row r="932" spans="1:27" customFormat="1" ht="15" hidden="1" customHeight="1">
      <c r="A932" s="32">
        <v>1610</v>
      </c>
      <c r="B932" s="388">
        <f>+A932</f>
        <v>1610</v>
      </c>
      <c r="C932" s="247" t="str">
        <f>+VLOOKUP(A932,bd_lista!$A$3:$C$590,3,FALSE)</f>
        <v>Gobierno Autónomo Municipal de El Puente</v>
      </c>
      <c r="D932" s="385" t="str">
        <f>+C932</f>
        <v>Gobierno Autónomo Municipal de El Puente</v>
      </c>
      <c r="E932" s="242" t="s">
        <v>1304</v>
      </c>
      <c r="F932" s="243">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3">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3">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3">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3">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3">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3">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3">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3">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3">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3">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3">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3">
        <f t="shared" ca="1" si="31"/>
        <v>0</v>
      </c>
      <c r="S932" s="249"/>
      <c r="T932" s="243">
        <f ca="1">+T933</f>
        <v>0</v>
      </c>
      <c r="U932" s="242">
        <f t="shared" si="32"/>
        <v>1</v>
      </c>
      <c r="V932" s="333" t="str">
        <f>+VLOOKUP(A932,bd_lista!$A$3:$E$590,5,FALSE)</f>
        <v>Gobiernos Autonomos Municipales</v>
      </c>
      <c r="W932" s="383" t="str">
        <f>+V932</f>
        <v>Gobiernos Autonomos Municipales</v>
      </c>
      <c r="X932" s="242">
        <f>+VLOOKUP(A932,[3]Sheet1!$A$13:$D$744,4,FALSE)</f>
        <v>0</v>
      </c>
      <c r="Y932" s="242" t="e">
        <f>+VLOOKUP(X932,bd_lista!$A$3:$C$590,3,FALSE)</f>
        <v>#N/A</v>
      </c>
      <c r="Z932" s="294">
        <f>+X932</f>
        <v>0</v>
      </c>
      <c r="AA932" s="295" t="e">
        <f>+Y932</f>
        <v>#N/A</v>
      </c>
    </row>
    <row r="933" spans="1:27" customFormat="1" ht="15" hidden="1" customHeight="1">
      <c r="A933" s="32">
        <v>1610</v>
      </c>
      <c r="B933" s="389"/>
      <c r="C933" s="247" t="str">
        <f>+VLOOKUP(A933,bd_lista!$A$3:$C$590,3,FALSE)</f>
        <v>Gobierno Autónomo Municipal de El Puente</v>
      </c>
      <c r="D933" s="386"/>
      <c r="E933" s="244" t="s">
        <v>1305</v>
      </c>
      <c r="F933" s="245">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5">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5">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5">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5">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5">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5">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5">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5">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5">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5">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5">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5">
        <f t="shared" ca="1" si="31"/>
        <v>0</v>
      </c>
      <c r="S933" s="259">
        <f ca="1">+R932+R933</f>
        <v>0</v>
      </c>
      <c r="T933" s="245">
        <f ca="1">+S933</f>
        <v>0</v>
      </c>
      <c r="U933" s="244">
        <f t="shared" si="32"/>
        <v>2</v>
      </c>
      <c r="V933" s="333" t="str">
        <f>+VLOOKUP(A933,bd_lista!$A$3:$E$590,5,FALSE)</f>
        <v>Gobiernos Autonomos Municipales</v>
      </c>
      <c r="W933" s="384"/>
      <c r="X933" s="242">
        <f>+VLOOKUP(A933,[3]Sheet1!$A$13:$D$744,4,FALSE)</f>
        <v>0</v>
      </c>
      <c r="Y933" s="242" t="e">
        <f>+VLOOKUP(X933,bd_lista!$A$3:$C$590,3,FALSE)</f>
        <v>#N/A</v>
      </c>
      <c r="Z933" s="292"/>
      <c r="AA933" s="293"/>
    </row>
    <row r="934" spans="1:27" customFormat="1" ht="15" hidden="1" customHeight="1">
      <c r="A934" s="32">
        <v>1611</v>
      </c>
      <c r="B934" s="388">
        <f>+A934</f>
        <v>1611</v>
      </c>
      <c r="C934" s="247" t="str">
        <f>+VLOOKUP(A934,bd_lista!$A$3:$C$590,3,FALSE)</f>
        <v>Gobierno Autónomo Municipal de Entre Ríos</v>
      </c>
      <c r="D934" s="385" t="str">
        <f>+C934</f>
        <v>Gobierno Autónomo Municipal de Entre Ríos</v>
      </c>
      <c r="E934" s="242" t="s">
        <v>1304</v>
      </c>
      <c r="F934" s="243">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3">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3">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3">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3">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3">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3">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3">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3">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3">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3">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3">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3">
        <f t="shared" ca="1" si="31"/>
        <v>0</v>
      </c>
      <c r="S934" s="249"/>
      <c r="T934" s="243">
        <f ca="1">+T935</f>
        <v>0</v>
      </c>
      <c r="U934" s="242">
        <f t="shared" si="32"/>
        <v>1</v>
      </c>
      <c r="V934" s="333" t="str">
        <f>+VLOOKUP(A934,bd_lista!$A$3:$E$590,5,FALSE)</f>
        <v>Gobiernos Autonomos Municipales</v>
      </c>
      <c r="W934" s="383" t="str">
        <f>+V934</f>
        <v>Gobiernos Autonomos Municipales</v>
      </c>
      <c r="X934" s="242">
        <f>+VLOOKUP(A934,[3]Sheet1!$A$13:$D$744,4,FALSE)</f>
        <v>0</v>
      </c>
      <c r="Y934" s="242" t="e">
        <f>+VLOOKUP(X934,bd_lista!$A$3:$C$590,3,FALSE)</f>
        <v>#N/A</v>
      </c>
      <c r="Z934" s="294">
        <f>+X934</f>
        <v>0</v>
      </c>
      <c r="AA934" s="295" t="e">
        <f>+Y934</f>
        <v>#N/A</v>
      </c>
    </row>
    <row r="935" spans="1:27" customFormat="1" ht="15" hidden="1" customHeight="1">
      <c r="A935" s="32">
        <v>1611</v>
      </c>
      <c r="B935" s="389"/>
      <c r="C935" s="247" t="str">
        <f>+VLOOKUP(A935,bd_lista!$A$3:$C$590,3,FALSE)</f>
        <v>Gobierno Autónomo Municipal de Entre Ríos</v>
      </c>
      <c r="D935" s="386"/>
      <c r="E935" s="244" t="s">
        <v>1305</v>
      </c>
      <c r="F935" s="245">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5">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5">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5">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5">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5">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5">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5">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5">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5">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5">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5">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5">
        <f t="shared" ca="1" si="31"/>
        <v>0</v>
      </c>
      <c r="S935" s="259">
        <f ca="1">+R934+R935</f>
        <v>0</v>
      </c>
      <c r="T935" s="245">
        <f ca="1">+S935</f>
        <v>0</v>
      </c>
      <c r="U935" s="244">
        <f t="shared" si="32"/>
        <v>2</v>
      </c>
      <c r="V935" s="333" t="str">
        <f>+VLOOKUP(A935,bd_lista!$A$3:$E$590,5,FALSE)</f>
        <v>Gobiernos Autonomos Municipales</v>
      </c>
      <c r="W935" s="384"/>
      <c r="X935" s="242">
        <f>+VLOOKUP(A935,[3]Sheet1!$A$13:$D$744,4,FALSE)</f>
        <v>0</v>
      </c>
      <c r="Y935" s="242" t="e">
        <f>+VLOOKUP(X935,bd_lista!$A$3:$C$590,3,FALSE)</f>
        <v>#N/A</v>
      </c>
      <c r="Z935" s="292"/>
      <c r="AA935" s="293"/>
    </row>
    <row r="936" spans="1:27" customFormat="1" ht="15" hidden="1" customHeight="1">
      <c r="A936" s="32">
        <v>1701</v>
      </c>
      <c r="B936" s="388">
        <f>+A936</f>
        <v>1701</v>
      </c>
      <c r="C936" s="247" t="str">
        <f>+VLOOKUP(A936,bd_lista!$A$3:$C$590,3,FALSE)</f>
        <v>Gobierno Autónomo Municipal de Santa Cruz de La Sierra</v>
      </c>
      <c r="D936" s="385" t="str">
        <f>+C936</f>
        <v>Gobierno Autónomo Municipal de Santa Cruz de La Sierra</v>
      </c>
      <c r="E936" s="242" t="s">
        <v>1304</v>
      </c>
      <c r="F936" s="243">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3">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3">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3">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3">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3">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3">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3">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3">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3">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3">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3">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3">
        <f t="shared" ca="1" si="31"/>
        <v>0</v>
      </c>
      <c r="S936" s="249"/>
      <c r="T936" s="243">
        <f ca="1">+T937</f>
        <v>0</v>
      </c>
      <c r="U936" s="242">
        <f t="shared" si="32"/>
        <v>1</v>
      </c>
      <c r="V936" s="333" t="str">
        <f>+VLOOKUP(A936,bd_lista!$A$3:$E$590,5,FALSE)</f>
        <v>Gobiernos Autonomos Municipales</v>
      </c>
      <c r="W936" s="383" t="str">
        <f>+V936</f>
        <v>Gobiernos Autonomos Municipales</v>
      </c>
      <c r="X936" s="242">
        <f>+VLOOKUP(A936,[3]Sheet1!$A$13:$D$744,4,FALSE)</f>
        <v>0</v>
      </c>
      <c r="Y936" s="242" t="e">
        <f>+VLOOKUP(X936,bd_lista!$A$3:$C$590,3,FALSE)</f>
        <v>#N/A</v>
      </c>
      <c r="Z936" s="294">
        <f>+X936</f>
        <v>0</v>
      </c>
      <c r="AA936" s="295" t="e">
        <f>+Y936</f>
        <v>#N/A</v>
      </c>
    </row>
    <row r="937" spans="1:27" customFormat="1" ht="15" hidden="1" customHeight="1">
      <c r="A937" s="32">
        <v>1701</v>
      </c>
      <c r="B937" s="389"/>
      <c r="C937" s="247" t="str">
        <f>+VLOOKUP(A937,bd_lista!$A$3:$C$590,3,FALSE)</f>
        <v>Gobierno Autónomo Municipal de Santa Cruz de La Sierra</v>
      </c>
      <c r="D937" s="386"/>
      <c r="E937" s="244" t="s">
        <v>1305</v>
      </c>
      <c r="F937" s="245">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5">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5">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5">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5">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5">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5">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5">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5">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5">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5">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5">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5">
        <f t="shared" ca="1" si="31"/>
        <v>0</v>
      </c>
      <c r="S937" s="259">
        <f ca="1">+R936+R937</f>
        <v>0</v>
      </c>
      <c r="T937" s="245">
        <f ca="1">+S937</f>
        <v>0</v>
      </c>
      <c r="U937" s="244">
        <f t="shared" si="32"/>
        <v>2</v>
      </c>
      <c r="V937" s="333" t="str">
        <f>+VLOOKUP(A937,bd_lista!$A$3:$E$590,5,FALSE)</f>
        <v>Gobiernos Autonomos Municipales</v>
      </c>
      <c r="W937" s="384"/>
      <c r="X937" s="242">
        <f>+VLOOKUP(A937,[3]Sheet1!$A$13:$D$744,4,FALSE)</f>
        <v>0</v>
      </c>
      <c r="Y937" s="242" t="e">
        <f>+VLOOKUP(X937,bd_lista!$A$3:$C$590,3,FALSE)</f>
        <v>#N/A</v>
      </c>
      <c r="Z937" s="292"/>
      <c r="AA937" s="293"/>
    </row>
    <row r="938" spans="1:27" customFormat="1" ht="15" hidden="1" customHeight="1">
      <c r="A938" s="32">
        <v>1702</v>
      </c>
      <c r="B938" s="388">
        <f>+A938</f>
        <v>1702</v>
      </c>
      <c r="C938" s="247" t="str">
        <f>+VLOOKUP(A938,bd_lista!$A$3:$C$590,3,FALSE)</f>
        <v>Gobierno Autónomo Municipal de Cotoca</v>
      </c>
      <c r="D938" s="385" t="str">
        <f>+C938</f>
        <v>Gobierno Autónomo Municipal de Cotoca</v>
      </c>
      <c r="E938" s="242" t="s">
        <v>1304</v>
      </c>
      <c r="F938" s="243">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3">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3">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3">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3">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3">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3">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3">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3">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3">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3">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3">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3">
        <f t="shared" ca="1" si="31"/>
        <v>0</v>
      </c>
      <c r="S938" s="249"/>
      <c r="T938" s="243">
        <f ca="1">+T939</f>
        <v>0</v>
      </c>
      <c r="U938" s="242">
        <f t="shared" si="32"/>
        <v>1</v>
      </c>
      <c r="V938" s="333" t="str">
        <f>+VLOOKUP(A938,bd_lista!$A$3:$E$590,5,FALSE)</f>
        <v>Gobiernos Autonomos Municipales</v>
      </c>
      <c r="W938" s="383" t="str">
        <f>+V938</f>
        <v>Gobiernos Autonomos Municipales</v>
      </c>
      <c r="X938" s="242">
        <f>+VLOOKUP(A938,[3]Sheet1!$A$13:$D$744,4,FALSE)</f>
        <v>0</v>
      </c>
      <c r="Y938" s="242" t="e">
        <f>+VLOOKUP(X938,bd_lista!$A$3:$C$590,3,FALSE)</f>
        <v>#N/A</v>
      </c>
      <c r="Z938" s="294">
        <f>+X938</f>
        <v>0</v>
      </c>
      <c r="AA938" s="295" t="e">
        <f>+Y938</f>
        <v>#N/A</v>
      </c>
    </row>
    <row r="939" spans="1:27" customFormat="1" ht="15" hidden="1" customHeight="1">
      <c r="A939" s="32">
        <v>1702</v>
      </c>
      <c r="B939" s="389"/>
      <c r="C939" s="247" t="str">
        <f>+VLOOKUP(A939,bd_lista!$A$3:$C$590,3,FALSE)</f>
        <v>Gobierno Autónomo Municipal de Cotoca</v>
      </c>
      <c r="D939" s="386"/>
      <c r="E939" s="244" t="s">
        <v>1305</v>
      </c>
      <c r="F939" s="245">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5">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5">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5">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5">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5">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5">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5">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5">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5">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5">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5">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5">
        <f t="shared" ca="1" si="31"/>
        <v>0</v>
      </c>
      <c r="S939" s="259">
        <f ca="1">+R938+R939</f>
        <v>0</v>
      </c>
      <c r="T939" s="245">
        <f ca="1">+S939</f>
        <v>0</v>
      </c>
      <c r="U939" s="244">
        <f t="shared" si="32"/>
        <v>2</v>
      </c>
      <c r="V939" s="333" t="str">
        <f>+VLOOKUP(A939,bd_lista!$A$3:$E$590,5,FALSE)</f>
        <v>Gobiernos Autonomos Municipales</v>
      </c>
      <c r="W939" s="384"/>
      <c r="X939" s="242">
        <f>+VLOOKUP(A939,[3]Sheet1!$A$13:$D$744,4,FALSE)</f>
        <v>0</v>
      </c>
      <c r="Y939" s="242" t="e">
        <f>+VLOOKUP(X939,bd_lista!$A$3:$C$590,3,FALSE)</f>
        <v>#N/A</v>
      </c>
      <c r="Z939" s="292"/>
      <c r="AA939" s="293"/>
    </row>
    <row r="940" spans="1:27" customFormat="1" ht="15" hidden="1" customHeight="1">
      <c r="A940" s="32">
        <v>1703</v>
      </c>
      <c r="B940" s="388">
        <f>+A940</f>
        <v>1703</v>
      </c>
      <c r="C940" s="247" t="str">
        <f>+VLOOKUP(A940,bd_lista!$A$3:$C$590,3,FALSE)</f>
        <v>Gobierno Autónomo Municipal de Porongo (Ayacucho)</v>
      </c>
      <c r="D940" s="385" t="str">
        <f>+C940</f>
        <v>Gobierno Autónomo Municipal de Porongo (Ayacucho)</v>
      </c>
      <c r="E940" s="242" t="s">
        <v>1304</v>
      </c>
      <c r="F940" s="243">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3">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3">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3">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3">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3">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3">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3">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3">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3">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3">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3">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3">
        <f t="shared" ca="1" si="31"/>
        <v>0</v>
      </c>
      <c r="S940" s="249"/>
      <c r="T940" s="243">
        <f ca="1">+T941</f>
        <v>0</v>
      </c>
      <c r="U940" s="242">
        <f t="shared" si="32"/>
        <v>1</v>
      </c>
      <c r="V940" s="333" t="str">
        <f>+VLOOKUP(A940,bd_lista!$A$3:$E$590,5,FALSE)</f>
        <v>Gobiernos Autonomos Municipales</v>
      </c>
      <c r="W940" s="383" t="str">
        <f>+V940</f>
        <v>Gobiernos Autonomos Municipales</v>
      </c>
      <c r="X940" s="242">
        <f>+VLOOKUP(A940,[3]Sheet1!$A$13:$D$744,4,FALSE)</f>
        <v>0</v>
      </c>
      <c r="Y940" s="242" t="e">
        <f>+VLOOKUP(X940,bd_lista!$A$3:$C$590,3,FALSE)</f>
        <v>#N/A</v>
      </c>
      <c r="Z940" s="294">
        <f>+X940</f>
        <v>0</v>
      </c>
      <c r="AA940" s="295" t="e">
        <f>+Y940</f>
        <v>#N/A</v>
      </c>
    </row>
    <row r="941" spans="1:27" customFormat="1" ht="15" hidden="1" customHeight="1">
      <c r="A941" s="32">
        <v>1703</v>
      </c>
      <c r="B941" s="389"/>
      <c r="C941" s="247" t="str">
        <f>+VLOOKUP(A941,bd_lista!$A$3:$C$590,3,FALSE)</f>
        <v>Gobierno Autónomo Municipal de Porongo (Ayacucho)</v>
      </c>
      <c r="D941" s="386"/>
      <c r="E941" s="244" t="s">
        <v>1305</v>
      </c>
      <c r="F941" s="245">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5">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5">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5">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5">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5">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5">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5">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5">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5">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5">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5">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5">
        <f t="shared" ca="1" si="31"/>
        <v>0</v>
      </c>
      <c r="S941" s="259">
        <f ca="1">+R940+R941</f>
        <v>0</v>
      </c>
      <c r="T941" s="245">
        <f ca="1">+S941</f>
        <v>0</v>
      </c>
      <c r="U941" s="244">
        <f t="shared" si="32"/>
        <v>2</v>
      </c>
      <c r="V941" s="333" t="str">
        <f>+VLOOKUP(A941,bd_lista!$A$3:$E$590,5,FALSE)</f>
        <v>Gobiernos Autonomos Municipales</v>
      </c>
      <c r="W941" s="384"/>
      <c r="X941" s="242">
        <f>+VLOOKUP(A941,[3]Sheet1!$A$13:$D$744,4,FALSE)</f>
        <v>0</v>
      </c>
      <c r="Y941" s="242" t="e">
        <f>+VLOOKUP(X941,bd_lista!$A$3:$C$590,3,FALSE)</f>
        <v>#N/A</v>
      </c>
      <c r="Z941" s="292"/>
      <c r="AA941" s="293"/>
    </row>
    <row r="942" spans="1:27" customFormat="1" ht="15" hidden="1" customHeight="1">
      <c r="A942" s="32">
        <v>1704</v>
      </c>
      <c r="B942" s="388">
        <f>+A942</f>
        <v>1704</v>
      </c>
      <c r="C942" s="247" t="str">
        <f>+VLOOKUP(A942,bd_lista!$A$3:$C$590,3,FALSE)</f>
        <v>Gobierno Autónomo Municipal de La Guardia</v>
      </c>
      <c r="D942" s="385" t="str">
        <f>+C942</f>
        <v>Gobierno Autónomo Municipal de La Guardia</v>
      </c>
      <c r="E942" s="242" t="s">
        <v>1304</v>
      </c>
      <c r="F942" s="243">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3">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3">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3">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3">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3">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3">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3">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3">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3">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3">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3">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3">
        <f t="shared" ca="1" si="31"/>
        <v>0</v>
      </c>
      <c r="S942" s="249"/>
      <c r="T942" s="243">
        <f ca="1">+T943</f>
        <v>0</v>
      </c>
      <c r="U942" s="242">
        <f t="shared" si="32"/>
        <v>1</v>
      </c>
      <c r="V942" s="333" t="str">
        <f>+VLOOKUP(A942,bd_lista!$A$3:$E$590,5,FALSE)</f>
        <v>Gobiernos Autonomos Municipales</v>
      </c>
      <c r="W942" s="383" t="str">
        <f>+V942</f>
        <v>Gobiernos Autonomos Municipales</v>
      </c>
      <c r="X942" s="242">
        <f>+VLOOKUP(A942,[3]Sheet1!$A$13:$D$744,4,FALSE)</f>
        <v>0</v>
      </c>
      <c r="Y942" s="242" t="e">
        <f>+VLOOKUP(X942,bd_lista!$A$3:$C$590,3,FALSE)</f>
        <v>#N/A</v>
      </c>
      <c r="Z942" s="294">
        <f>+X942</f>
        <v>0</v>
      </c>
      <c r="AA942" s="295" t="e">
        <f>+Y942</f>
        <v>#N/A</v>
      </c>
    </row>
    <row r="943" spans="1:27" customFormat="1" ht="15" hidden="1" customHeight="1">
      <c r="A943" s="32">
        <v>1704</v>
      </c>
      <c r="B943" s="389"/>
      <c r="C943" s="247" t="str">
        <f>+VLOOKUP(A943,bd_lista!$A$3:$C$590,3,FALSE)</f>
        <v>Gobierno Autónomo Municipal de La Guardia</v>
      </c>
      <c r="D943" s="386"/>
      <c r="E943" s="244" t="s">
        <v>1305</v>
      </c>
      <c r="F943" s="245">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5">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5">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5">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5">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5">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5">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5">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5">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5">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5">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5">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5">
        <f t="shared" ca="1" si="31"/>
        <v>0</v>
      </c>
      <c r="S943" s="259">
        <f ca="1">+R942+R943</f>
        <v>0</v>
      </c>
      <c r="T943" s="245">
        <f ca="1">+S943</f>
        <v>0</v>
      </c>
      <c r="U943" s="244">
        <f t="shared" si="32"/>
        <v>2</v>
      </c>
      <c r="V943" s="333" t="str">
        <f>+VLOOKUP(A943,bd_lista!$A$3:$E$590,5,FALSE)</f>
        <v>Gobiernos Autonomos Municipales</v>
      </c>
      <c r="W943" s="384"/>
      <c r="X943" s="242">
        <f>+VLOOKUP(A943,[3]Sheet1!$A$13:$D$744,4,FALSE)</f>
        <v>0</v>
      </c>
      <c r="Y943" s="242" t="e">
        <f>+VLOOKUP(X943,bd_lista!$A$3:$C$590,3,FALSE)</f>
        <v>#N/A</v>
      </c>
      <c r="Z943" s="292"/>
      <c r="AA943" s="293"/>
    </row>
    <row r="944" spans="1:27" customFormat="1" ht="15" hidden="1" customHeight="1">
      <c r="A944" s="32">
        <v>1705</v>
      </c>
      <c r="B944" s="388">
        <f>+A944</f>
        <v>1705</v>
      </c>
      <c r="C944" s="247" t="str">
        <f>+VLOOKUP(A944,bd_lista!$A$3:$C$590,3,FALSE)</f>
        <v>Gobierno Autónomo Municipal de El Torno</v>
      </c>
      <c r="D944" s="385" t="str">
        <f>+C944</f>
        <v>Gobierno Autónomo Municipal de El Torno</v>
      </c>
      <c r="E944" s="242" t="s">
        <v>1304</v>
      </c>
      <c r="F944" s="243">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3">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3">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3">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3">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3">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3">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3">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3">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3">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3">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3">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3">
        <f t="shared" ca="1" si="31"/>
        <v>0</v>
      </c>
      <c r="S944" s="249"/>
      <c r="T944" s="243">
        <f ca="1">+T945</f>
        <v>0</v>
      </c>
      <c r="U944" s="242">
        <f t="shared" si="32"/>
        <v>1</v>
      </c>
      <c r="V944" s="333" t="str">
        <f>+VLOOKUP(A944,bd_lista!$A$3:$E$590,5,FALSE)</f>
        <v>Gobiernos Autonomos Municipales</v>
      </c>
      <c r="W944" s="383" t="str">
        <f>+V944</f>
        <v>Gobiernos Autonomos Municipales</v>
      </c>
      <c r="X944" s="242">
        <f>+VLOOKUP(A944,[3]Sheet1!$A$13:$D$744,4,FALSE)</f>
        <v>0</v>
      </c>
      <c r="Y944" s="242" t="e">
        <f>+VLOOKUP(X944,bd_lista!$A$3:$C$590,3,FALSE)</f>
        <v>#N/A</v>
      </c>
      <c r="Z944" s="294">
        <f>+X944</f>
        <v>0</v>
      </c>
      <c r="AA944" s="295" t="e">
        <f>+Y944</f>
        <v>#N/A</v>
      </c>
    </row>
    <row r="945" spans="1:27" customFormat="1" ht="15" hidden="1" customHeight="1">
      <c r="A945" s="32">
        <v>1705</v>
      </c>
      <c r="B945" s="389"/>
      <c r="C945" s="247" t="str">
        <f>+VLOOKUP(A945,bd_lista!$A$3:$C$590,3,FALSE)</f>
        <v>Gobierno Autónomo Municipal de El Torno</v>
      </c>
      <c r="D945" s="386"/>
      <c r="E945" s="244" t="s">
        <v>1305</v>
      </c>
      <c r="F945" s="245">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5">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5">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5">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5">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5">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5">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5">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5">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5">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5">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5">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5">
        <f t="shared" ca="1" si="31"/>
        <v>0</v>
      </c>
      <c r="S945" s="259">
        <f ca="1">+R944+R945</f>
        <v>0</v>
      </c>
      <c r="T945" s="245">
        <f ca="1">+S945</f>
        <v>0</v>
      </c>
      <c r="U945" s="244">
        <f t="shared" si="32"/>
        <v>2</v>
      </c>
      <c r="V945" s="333" t="str">
        <f>+VLOOKUP(A945,bd_lista!$A$3:$E$590,5,FALSE)</f>
        <v>Gobiernos Autonomos Municipales</v>
      </c>
      <c r="W945" s="384"/>
      <c r="X945" s="242">
        <f>+VLOOKUP(A945,[3]Sheet1!$A$13:$D$744,4,FALSE)</f>
        <v>0</v>
      </c>
      <c r="Y945" s="242" t="e">
        <f>+VLOOKUP(X945,bd_lista!$A$3:$C$590,3,FALSE)</f>
        <v>#N/A</v>
      </c>
      <c r="Z945" s="292"/>
      <c r="AA945" s="293"/>
    </row>
    <row r="946" spans="1:27" customFormat="1" ht="15" hidden="1" customHeight="1">
      <c r="A946" s="32">
        <v>1706</v>
      </c>
      <c r="B946" s="388">
        <f>+A946</f>
        <v>1706</v>
      </c>
      <c r="C946" s="247" t="str">
        <f>+VLOOKUP(A946,bd_lista!$A$3:$C$590,3,FALSE)</f>
        <v>Gobierno Autónomo Municipal de Warnes</v>
      </c>
      <c r="D946" s="385" t="str">
        <f>+C946</f>
        <v>Gobierno Autónomo Municipal de Warnes</v>
      </c>
      <c r="E946" s="242" t="s">
        <v>1304</v>
      </c>
      <c r="F946" s="243">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3">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3">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3">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3">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3">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3">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3">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3">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3">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3">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3">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3">
        <f t="shared" ca="1" si="31"/>
        <v>0</v>
      </c>
      <c r="S946" s="249"/>
      <c r="T946" s="243">
        <f ca="1">+T947</f>
        <v>0</v>
      </c>
      <c r="U946" s="242">
        <f t="shared" si="32"/>
        <v>1</v>
      </c>
      <c r="V946" s="333" t="str">
        <f>+VLOOKUP(A946,bd_lista!$A$3:$E$590,5,FALSE)</f>
        <v>Gobiernos Autonomos Municipales</v>
      </c>
      <c r="W946" s="383" t="str">
        <f>+V946</f>
        <v>Gobiernos Autonomos Municipales</v>
      </c>
      <c r="X946" s="242">
        <f>+VLOOKUP(A946,[3]Sheet1!$A$13:$D$744,4,FALSE)</f>
        <v>0</v>
      </c>
      <c r="Y946" s="242" t="e">
        <f>+VLOOKUP(X946,bd_lista!$A$3:$C$590,3,FALSE)</f>
        <v>#N/A</v>
      </c>
      <c r="Z946" s="294">
        <f>+X946</f>
        <v>0</v>
      </c>
      <c r="AA946" s="295" t="e">
        <f>+Y946</f>
        <v>#N/A</v>
      </c>
    </row>
    <row r="947" spans="1:27" customFormat="1" ht="15" hidden="1" customHeight="1">
      <c r="A947" s="32">
        <v>1706</v>
      </c>
      <c r="B947" s="389"/>
      <c r="C947" s="247" t="str">
        <f>+VLOOKUP(A947,bd_lista!$A$3:$C$590,3,FALSE)</f>
        <v>Gobierno Autónomo Municipal de Warnes</v>
      </c>
      <c r="D947" s="386"/>
      <c r="E947" s="244" t="s">
        <v>1305</v>
      </c>
      <c r="F947" s="245">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5">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5">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5">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5">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5">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5">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5">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5">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5">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5">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5">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5">
        <f t="shared" ca="1" si="31"/>
        <v>0</v>
      </c>
      <c r="S947" s="259">
        <f ca="1">+R946+R947</f>
        <v>0</v>
      </c>
      <c r="T947" s="245">
        <f ca="1">+S947</f>
        <v>0</v>
      </c>
      <c r="U947" s="244">
        <f t="shared" si="32"/>
        <v>2</v>
      </c>
      <c r="V947" s="333" t="str">
        <f>+VLOOKUP(A947,bd_lista!$A$3:$E$590,5,FALSE)</f>
        <v>Gobiernos Autonomos Municipales</v>
      </c>
      <c r="W947" s="384"/>
      <c r="X947" s="242">
        <f>+VLOOKUP(A947,[3]Sheet1!$A$13:$D$744,4,FALSE)</f>
        <v>0</v>
      </c>
      <c r="Y947" s="242" t="e">
        <f>+VLOOKUP(X947,bd_lista!$A$3:$C$590,3,FALSE)</f>
        <v>#N/A</v>
      </c>
      <c r="Z947" s="292"/>
      <c r="AA947" s="293"/>
    </row>
    <row r="948" spans="1:27" customFormat="1" ht="15" hidden="1" customHeight="1">
      <c r="A948" s="32">
        <v>1707</v>
      </c>
      <c r="B948" s="388">
        <f>+A948</f>
        <v>1707</v>
      </c>
      <c r="C948" s="247" t="str">
        <f>+VLOOKUP(A948,bd_lista!$A$3:$C$590,3,FALSE)</f>
        <v>Gobierno Autónomo Municipal de San Ignacio (San Ignacio de Velasco)</v>
      </c>
      <c r="D948" s="385" t="str">
        <f>+C948</f>
        <v>Gobierno Autónomo Municipal de San Ignacio (San Ignacio de Velasco)</v>
      </c>
      <c r="E948" s="242" t="s">
        <v>1304</v>
      </c>
      <c r="F948" s="243">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3">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3">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3">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3">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3">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3">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3">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3">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3">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3">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3">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3">
        <f t="shared" ca="1" si="31"/>
        <v>0</v>
      </c>
      <c r="S948" s="249"/>
      <c r="T948" s="243">
        <f ca="1">+T949</f>
        <v>0</v>
      </c>
      <c r="U948" s="242">
        <f t="shared" si="32"/>
        <v>1</v>
      </c>
      <c r="V948" s="333" t="str">
        <f>+VLOOKUP(A948,bd_lista!$A$3:$E$590,5,FALSE)</f>
        <v>Gobiernos Autonomos Municipales</v>
      </c>
      <c r="W948" s="383" t="str">
        <f>+V948</f>
        <v>Gobiernos Autonomos Municipales</v>
      </c>
      <c r="X948" s="242">
        <f>+VLOOKUP(A948,[3]Sheet1!$A$13:$D$744,4,FALSE)</f>
        <v>0</v>
      </c>
      <c r="Y948" s="242" t="e">
        <f>+VLOOKUP(X948,bd_lista!$A$3:$C$590,3,FALSE)</f>
        <v>#N/A</v>
      </c>
      <c r="Z948" s="294">
        <f>+X948</f>
        <v>0</v>
      </c>
      <c r="AA948" s="295" t="e">
        <f>+Y948</f>
        <v>#N/A</v>
      </c>
    </row>
    <row r="949" spans="1:27" customFormat="1" ht="15" hidden="1" customHeight="1">
      <c r="A949" s="32">
        <v>1707</v>
      </c>
      <c r="B949" s="389"/>
      <c r="C949" s="247" t="str">
        <f>+VLOOKUP(A949,bd_lista!$A$3:$C$590,3,FALSE)</f>
        <v>Gobierno Autónomo Municipal de San Ignacio (San Ignacio de Velasco)</v>
      </c>
      <c r="D949" s="386"/>
      <c r="E949" s="244" t="s">
        <v>1305</v>
      </c>
      <c r="F949" s="245">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5">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5">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5">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5">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5">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5">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5">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5">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5">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5">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5">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5">
        <f t="shared" ca="1" si="31"/>
        <v>0</v>
      </c>
      <c r="S949" s="259">
        <f ca="1">+R948+R949</f>
        <v>0</v>
      </c>
      <c r="T949" s="245">
        <f ca="1">+S949</f>
        <v>0</v>
      </c>
      <c r="U949" s="244">
        <f t="shared" si="32"/>
        <v>2</v>
      </c>
      <c r="V949" s="333" t="str">
        <f>+VLOOKUP(A949,bd_lista!$A$3:$E$590,5,FALSE)</f>
        <v>Gobiernos Autonomos Municipales</v>
      </c>
      <c r="W949" s="384"/>
      <c r="X949" s="242">
        <f>+VLOOKUP(A949,[3]Sheet1!$A$13:$D$744,4,FALSE)</f>
        <v>0</v>
      </c>
      <c r="Y949" s="242" t="e">
        <f>+VLOOKUP(X949,bd_lista!$A$3:$C$590,3,FALSE)</f>
        <v>#N/A</v>
      </c>
      <c r="Z949" s="292"/>
      <c r="AA949" s="293"/>
    </row>
    <row r="950" spans="1:27" customFormat="1" ht="15" hidden="1" customHeight="1">
      <c r="A950" s="32">
        <v>1708</v>
      </c>
      <c r="B950" s="388">
        <f>+A950</f>
        <v>1708</v>
      </c>
      <c r="C950" s="247" t="str">
        <f>+VLOOKUP(A950,bd_lista!$A$3:$C$590,3,FALSE)</f>
        <v>Gobierno Autónomo Municipal de San Miguel (San Miguel de Velasco)</v>
      </c>
      <c r="D950" s="385" t="str">
        <f>+C950</f>
        <v>Gobierno Autónomo Municipal de San Miguel (San Miguel de Velasco)</v>
      </c>
      <c r="E950" s="242" t="s">
        <v>1304</v>
      </c>
      <c r="F950" s="243">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3">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3">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3">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3">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3">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3">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3">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3">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3">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3">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3">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3">
        <f t="shared" ca="1" si="31"/>
        <v>0</v>
      </c>
      <c r="S950" s="249"/>
      <c r="T950" s="243">
        <f ca="1">+T951</f>
        <v>0</v>
      </c>
      <c r="U950" s="242">
        <f t="shared" si="32"/>
        <v>1</v>
      </c>
      <c r="V950" s="333" t="str">
        <f>+VLOOKUP(A950,bd_lista!$A$3:$E$590,5,FALSE)</f>
        <v>Gobiernos Autonomos Municipales</v>
      </c>
      <c r="W950" s="383" t="str">
        <f>+V950</f>
        <v>Gobiernos Autonomos Municipales</v>
      </c>
      <c r="X950" s="242">
        <f>+VLOOKUP(A950,[3]Sheet1!$A$13:$D$744,4,FALSE)</f>
        <v>0</v>
      </c>
      <c r="Y950" s="242" t="e">
        <f>+VLOOKUP(X950,bd_lista!$A$3:$C$590,3,FALSE)</f>
        <v>#N/A</v>
      </c>
      <c r="Z950" s="294">
        <f>+X950</f>
        <v>0</v>
      </c>
      <c r="AA950" s="295" t="e">
        <f>+Y950</f>
        <v>#N/A</v>
      </c>
    </row>
    <row r="951" spans="1:27" customFormat="1" ht="15" hidden="1" customHeight="1">
      <c r="A951" s="32">
        <v>1708</v>
      </c>
      <c r="B951" s="389"/>
      <c r="C951" s="247" t="str">
        <f>+VLOOKUP(A951,bd_lista!$A$3:$C$590,3,FALSE)</f>
        <v>Gobierno Autónomo Municipal de San Miguel (San Miguel de Velasco)</v>
      </c>
      <c r="D951" s="386"/>
      <c r="E951" s="244" t="s">
        <v>1305</v>
      </c>
      <c r="F951" s="245">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5">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5">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5">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5">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5">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5">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5">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5">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5">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5">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5">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5">
        <f t="shared" ca="1" si="31"/>
        <v>0</v>
      </c>
      <c r="S951" s="259">
        <f ca="1">+R950+R951</f>
        <v>0</v>
      </c>
      <c r="T951" s="245">
        <f ca="1">+S951</f>
        <v>0</v>
      </c>
      <c r="U951" s="244">
        <f t="shared" si="32"/>
        <v>2</v>
      </c>
      <c r="V951" s="333" t="str">
        <f>+VLOOKUP(A951,bd_lista!$A$3:$E$590,5,FALSE)</f>
        <v>Gobiernos Autonomos Municipales</v>
      </c>
      <c r="W951" s="384"/>
      <c r="X951" s="242">
        <f>+VLOOKUP(A951,[3]Sheet1!$A$13:$D$744,4,FALSE)</f>
        <v>0</v>
      </c>
      <c r="Y951" s="242" t="e">
        <f>+VLOOKUP(X951,bd_lista!$A$3:$C$590,3,FALSE)</f>
        <v>#N/A</v>
      </c>
      <c r="Z951" s="292"/>
      <c r="AA951" s="293"/>
    </row>
    <row r="952" spans="1:27" customFormat="1" ht="15" hidden="1" customHeight="1">
      <c r="A952" s="32">
        <v>1709</v>
      </c>
      <c r="B952" s="388">
        <f>+A952</f>
        <v>1709</v>
      </c>
      <c r="C952" s="247" t="str">
        <f>+VLOOKUP(A952,bd_lista!$A$3:$C$590,3,FALSE)</f>
        <v>Gobierno Autónomo Municipal de San Rafael</v>
      </c>
      <c r="D952" s="385" t="str">
        <f>+C952</f>
        <v>Gobierno Autónomo Municipal de San Rafael</v>
      </c>
      <c r="E952" s="242" t="s">
        <v>1304</v>
      </c>
      <c r="F952" s="243">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3">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3">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3">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3">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3">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3">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3">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3">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3">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3">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3">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3">
        <f t="shared" ca="1" si="31"/>
        <v>0</v>
      </c>
      <c r="S952" s="249"/>
      <c r="T952" s="243">
        <f ca="1">+T953</f>
        <v>0</v>
      </c>
      <c r="U952" s="242">
        <f t="shared" si="32"/>
        <v>1</v>
      </c>
      <c r="V952" s="333" t="str">
        <f>+VLOOKUP(A952,bd_lista!$A$3:$E$590,5,FALSE)</f>
        <v>Gobiernos Autonomos Municipales</v>
      </c>
      <c r="W952" s="383" t="str">
        <f>+V952</f>
        <v>Gobiernos Autonomos Municipales</v>
      </c>
      <c r="X952" s="242">
        <f>+VLOOKUP(A952,[3]Sheet1!$A$13:$D$744,4,FALSE)</f>
        <v>0</v>
      </c>
      <c r="Y952" s="242" t="e">
        <f>+VLOOKUP(X952,bd_lista!$A$3:$C$590,3,FALSE)</f>
        <v>#N/A</v>
      </c>
      <c r="Z952" s="294">
        <f>+X952</f>
        <v>0</v>
      </c>
      <c r="AA952" s="295" t="e">
        <f>+Y952</f>
        <v>#N/A</v>
      </c>
    </row>
    <row r="953" spans="1:27" customFormat="1" ht="15" hidden="1" customHeight="1">
      <c r="A953" s="32">
        <v>1709</v>
      </c>
      <c r="B953" s="389"/>
      <c r="C953" s="247" t="str">
        <f>+VLOOKUP(A953,bd_lista!$A$3:$C$590,3,FALSE)</f>
        <v>Gobierno Autónomo Municipal de San Rafael</v>
      </c>
      <c r="D953" s="386"/>
      <c r="E953" s="244" t="s">
        <v>1305</v>
      </c>
      <c r="F953" s="245">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5">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5">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5">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5">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5">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5">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5">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5">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5">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5">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5">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5">
        <f t="shared" ca="1" si="31"/>
        <v>0</v>
      </c>
      <c r="S953" s="259">
        <f ca="1">+R952+R953</f>
        <v>0</v>
      </c>
      <c r="T953" s="245">
        <f ca="1">+S953</f>
        <v>0</v>
      </c>
      <c r="U953" s="244">
        <f t="shared" si="32"/>
        <v>2</v>
      </c>
      <c r="V953" s="333" t="str">
        <f>+VLOOKUP(A953,bd_lista!$A$3:$E$590,5,FALSE)</f>
        <v>Gobiernos Autonomos Municipales</v>
      </c>
      <c r="W953" s="384"/>
      <c r="X953" s="242">
        <f>+VLOOKUP(A953,[3]Sheet1!$A$13:$D$744,4,FALSE)</f>
        <v>0</v>
      </c>
      <c r="Y953" s="242" t="e">
        <f>+VLOOKUP(X953,bd_lista!$A$3:$C$590,3,FALSE)</f>
        <v>#N/A</v>
      </c>
      <c r="Z953" s="292"/>
      <c r="AA953" s="293"/>
    </row>
    <row r="954" spans="1:27" customFormat="1" ht="15" hidden="1" customHeight="1">
      <c r="A954" s="32">
        <v>1710</v>
      </c>
      <c r="B954" s="388">
        <f>+A954</f>
        <v>1710</v>
      </c>
      <c r="C954" s="247" t="str">
        <f>+VLOOKUP(A954,bd_lista!$A$3:$C$590,3,FALSE)</f>
        <v>Gobierno Autónomo Municipal de Buena Vista</v>
      </c>
      <c r="D954" s="385" t="str">
        <f>+C954</f>
        <v>Gobierno Autónomo Municipal de Buena Vista</v>
      </c>
      <c r="E954" s="242" t="s">
        <v>1304</v>
      </c>
      <c r="F954" s="243">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3">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3">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3">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3">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3">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3">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3">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3">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3">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3">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3">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3">
        <f t="shared" ca="1" si="31"/>
        <v>0</v>
      </c>
      <c r="S954" s="249"/>
      <c r="T954" s="243">
        <f ca="1">+T955</f>
        <v>0</v>
      </c>
      <c r="U954" s="242">
        <f t="shared" si="32"/>
        <v>1</v>
      </c>
      <c r="V954" s="333" t="str">
        <f>+VLOOKUP(A954,bd_lista!$A$3:$E$590,5,FALSE)</f>
        <v>Gobiernos Autonomos Municipales</v>
      </c>
      <c r="W954" s="383" t="str">
        <f>+V954</f>
        <v>Gobiernos Autonomos Municipales</v>
      </c>
      <c r="X954" s="242">
        <f>+VLOOKUP(A954,[3]Sheet1!$A$13:$D$744,4,FALSE)</f>
        <v>0</v>
      </c>
      <c r="Y954" s="242" t="e">
        <f>+VLOOKUP(X954,bd_lista!$A$3:$C$590,3,FALSE)</f>
        <v>#N/A</v>
      </c>
      <c r="Z954" s="294">
        <f>+X954</f>
        <v>0</v>
      </c>
      <c r="AA954" s="295" t="e">
        <f>+Y954</f>
        <v>#N/A</v>
      </c>
    </row>
    <row r="955" spans="1:27" customFormat="1" ht="15" hidden="1" customHeight="1">
      <c r="A955" s="32">
        <v>1710</v>
      </c>
      <c r="B955" s="389"/>
      <c r="C955" s="247" t="str">
        <f>+VLOOKUP(A955,bd_lista!$A$3:$C$590,3,FALSE)</f>
        <v>Gobierno Autónomo Municipal de Buena Vista</v>
      </c>
      <c r="D955" s="386"/>
      <c r="E955" s="244" t="s">
        <v>1305</v>
      </c>
      <c r="F955" s="245">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5">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5">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5">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5">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5">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5">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5">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5">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5">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3">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3">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5">
        <f t="shared" ca="1" si="31"/>
        <v>0</v>
      </c>
      <c r="S955" s="259">
        <f ca="1">+R954+R955</f>
        <v>0</v>
      </c>
      <c r="T955" s="245">
        <f ca="1">+S955</f>
        <v>0</v>
      </c>
      <c r="U955" s="244">
        <f t="shared" si="32"/>
        <v>2</v>
      </c>
      <c r="V955" s="333" t="str">
        <f>+VLOOKUP(A955,bd_lista!$A$3:$E$590,5,FALSE)</f>
        <v>Gobiernos Autonomos Municipales</v>
      </c>
      <c r="W955" s="384"/>
      <c r="X955" s="242">
        <f>+VLOOKUP(A955,[3]Sheet1!$A$13:$D$744,4,FALSE)</f>
        <v>0</v>
      </c>
      <c r="Y955" s="242" t="e">
        <f>+VLOOKUP(X955,bd_lista!$A$3:$C$590,3,FALSE)</f>
        <v>#N/A</v>
      </c>
      <c r="Z955" s="292"/>
      <c r="AA955" s="293"/>
    </row>
    <row r="956" spans="1:27" customFormat="1" ht="15" hidden="1" customHeight="1">
      <c r="A956" s="32">
        <v>1711</v>
      </c>
      <c r="B956" s="388">
        <f>+A956</f>
        <v>1711</v>
      </c>
      <c r="C956" s="247" t="str">
        <f>+VLOOKUP(A956,bd_lista!$A$3:$C$590,3,FALSE)</f>
        <v>Gobierno Autónomo Municipal de San Carlos</v>
      </c>
      <c r="D956" s="385" t="str">
        <f>+C956</f>
        <v>Gobierno Autónomo Municipal de San Carlos</v>
      </c>
      <c r="E956" s="242" t="s">
        <v>1304</v>
      </c>
      <c r="F956" s="243">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3">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3">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3">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3">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68">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3">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3">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3">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3">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3">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3">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3">
        <f t="shared" ca="1" si="31"/>
        <v>0</v>
      </c>
      <c r="S956" s="249"/>
      <c r="T956" s="243">
        <f ca="1">+T957</f>
        <v>0</v>
      </c>
      <c r="U956" s="242">
        <f t="shared" si="32"/>
        <v>1</v>
      </c>
      <c r="V956" s="333" t="str">
        <f>+VLOOKUP(A956,bd_lista!$A$3:$E$590,5,FALSE)</f>
        <v>Gobiernos Autonomos Municipales</v>
      </c>
      <c r="W956" s="383" t="str">
        <f>+V956</f>
        <v>Gobiernos Autonomos Municipales</v>
      </c>
      <c r="X956" s="242">
        <f>+VLOOKUP(A956,[3]Sheet1!$A$13:$D$744,4,FALSE)</f>
        <v>0</v>
      </c>
      <c r="Y956" s="242" t="e">
        <f>+VLOOKUP(X956,bd_lista!$A$3:$C$590,3,FALSE)</f>
        <v>#N/A</v>
      </c>
      <c r="Z956" s="294">
        <f>+X956</f>
        <v>0</v>
      </c>
      <c r="AA956" s="295" t="e">
        <f>+Y956</f>
        <v>#N/A</v>
      </c>
    </row>
    <row r="957" spans="1:27" customFormat="1" ht="15" hidden="1" customHeight="1">
      <c r="A957" s="32">
        <v>1711</v>
      </c>
      <c r="B957" s="389"/>
      <c r="C957" s="247" t="str">
        <f>+VLOOKUP(A957,bd_lista!$A$3:$C$590,3,FALSE)</f>
        <v>Gobierno Autónomo Municipal de San Carlos</v>
      </c>
      <c r="D957" s="386"/>
      <c r="E957" s="244" t="s">
        <v>1305</v>
      </c>
      <c r="F957" s="245">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5">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5">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5">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5">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5">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5">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5">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5">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5">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5">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5">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5">
        <f t="shared" ca="1" si="31"/>
        <v>0</v>
      </c>
      <c r="S957" s="259">
        <f ca="1">+R956+R957</f>
        <v>0</v>
      </c>
      <c r="T957" s="245">
        <f ca="1">+S957</f>
        <v>0</v>
      </c>
      <c r="U957" s="244">
        <f t="shared" si="32"/>
        <v>2</v>
      </c>
      <c r="V957" s="333" t="str">
        <f>+VLOOKUP(A957,bd_lista!$A$3:$E$590,5,FALSE)</f>
        <v>Gobiernos Autonomos Municipales</v>
      </c>
      <c r="W957" s="384"/>
      <c r="X957" s="242">
        <f>+VLOOKUP(A957,[3]Sheet1!$A$13:$D$744,4,FALSE)</f>
        <v>0</v>
      </c>
      <c r="Y957" s="242" t="e">
        <f>+VLOOKUP(X957,bd_lista!$A$3:$C$590,3,FALSE)</f>
        <v>#N/A</v>
      </c>
      <c r="Z957" s="292"/>
      <c r="AA957" s="293"/>
    </row>
    <row r="958" spans="1:27" customFormat="1" ht="15" hidden="1" customHeight="1">
      <c r="A958" s="32">
        <v>1712</v>
      </c>
      <c r="B958" s="388">
        <f>+A958</f>
        <v>1712</v>
      </c>
      <c r="C958" s="247" t="str">
        <f>+VLOOKUP(A958,bd_lista!$A$3:$C$590,3,FALSE)</f>
        <v>Gobierno Autónomo Municipal de Yapacaní</v>
      </c>
      <c r="D958" s="385" t="str">
        <f>+C958</f>
        <v>Gobierno Autónomo Municipal de Yapacaní</v>
      </c>
      <c r="E958" s="242" t="s">
        <v>1304</v>
      </c>
      <c r="F958" s="243">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3">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3">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3">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3">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3">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3">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3">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3">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3">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3">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3">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3">
        <f t="shared" ca="1" si="31"/>
        <v>0</v>
      </c>
      <c r="S958" s="249"/>
      <c r="T958" s="243">
        <f ca="1">+T959</f>
        <v>0</v>
      </c>
      <c r="U958" s="242">
        <f t="shared" si="32"/>
        <v>1</v>
      </c>
      <c r="V958" s="333" t="str">
        <f>+VLOOKUP(A958,bd_lista!$A$3:$E$590,5,FALSE)</f>
        <v>Gobiernos Autonomos Municipales</v>
      </c>
      <c r="W958" s="383" t="str">
        <f>+V958</f>
        <v>Gobiernos Autonomos Municipales</v>
      </c>
      <c r="X958" s="242">
        <f>+VLOOKUP(A958,[3]Sheet1!$A$13:$D$744,4,FALSE)</f>
        <v>0</v>
      </c>
      <c r="Y958" s="242" t="e">
        <f>+VLOOKUP(X958,bd_lista!$A$3:$C$590,3,FALSE)</f>
        <v>#N/A</v>
      </c>
      <c r="Z958" s="294">
        <f>+X958</f>
        <v>0</v>
      </c>
      <c r="AA958" s="295" t="e">
        <f>+Y958</f>
        <v>#N/A</v>
      </c>
    </row>
    <row r="959" spans="1:27" customFormat="1" ht="15" hidden="1" customHeight="1">
      <c r="A959" s="32">
        <v>1712</v>
      </c>
      <c r="B959" s="389"/>
      <c r="C959" s="247" t="str">
        <f>+VLOOKUP(A959,bd_lista!$A$3:$C$590,3,FALSE)</f>
        <v>Gobierno Autónomo Municipal de Yapacaní</v>
      </c>
      <c r="D959" s="386"/>
      <c r="E959" s="244" t="s">
        <v>1305</v>
      </c>
      <c r="F959" s="245">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5">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5">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5">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5">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5">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5">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5">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5">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5">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5">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5">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5">
        <f t="shared" ca="1" si="31"/>
        <v>0</v>
      </c>
      <c r="S959" s="259">
        <f ca="1">+R958+R959</f>
        <v>0</v>
      </c>
      <c r="T959" s="245">
        <f ca="1">+S959</f>
        <v>0</v>
      </c>
      <c r="U959" s="244">
        <f t="shared" si="32"/>
        <v>2</v>
      </c>
      <c r="V959" s="333" t="str">
        <f>+VLOOKUP(A959,bd_lista!$A$3:$E$590,5,FALSE)</f>
        <v>Gobiernos Autonomos Municipales</v>
      </c>
      <c r="W959" s="384"/>
      <c r="X959" s="242">
        <f>+VLOOKUP(A959,[3]Sheet1!$A$13:$D$744,4,FALSE)</f>
        <v>0</v>
      </c>
      <c r="Y959" s="242" t="e">
        <f>+VLOOKUP(X959,bd_lista!$A$3:$C$590,3,FALSE)</f>
        <v>#N/A</v>
      </c>
      <c r="Z959" s="292"/>
      <c r="AA959" s="293"/>
    </row>
    <row r="960" spans="1:27" customFormat="1" ht="15" hidden="1" customHeight="1">
      <c r="A960" s="32">
        <v>1713</v>
      </c>
      <c r="B960" s="388">
        <f>+A960</f>
        <v>1713</v>
      </c>
      <c r="C960" s="247" t="str">
        <f>+VLOOKUP(A960,bd_lista!$A$3:$C$590,3,FALSE)</f>
        <v>Gobierno Autónomo Municipal de San José</v>
      </c>
      <c r="D960" s="385" t="str">
        <f>+C960</f>
        <v>Gobierno Autónomo Municipal de San José</v>
      </c>
      <c r="E960" s="242" t="s">
        <v>1304</v>
      </c>
      <c r="F960" s="243">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3">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3">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3">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3">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3">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3">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3">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3">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3">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3">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3">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3">
        <f t="shared" ca="1" si="31"/>
        <v>0</v>
      </c>
      <c r="S960" s="249"/>
      <c r="T960" s="243">
        <f ca="1">+T961</f>
        <v>0</v>
      </c>
      <c r="U960" s="242">
        <f t="shared" si="32"/>
        <v>1</v>
      </c>
      <c r="V960" s="333" t="str">
        <f>+VLOOKUP(A960,bd_lista!$A$3:$E$590,5,FALSE)</f>
        <v>Gobiernos Autonomos Municipales</v>
      </c>
      <c r="W960" s="383" t="str">
        <f>+V960</f>
        <v>Gobiernos Autonomos Municipales</v>
      </c>
      <c r="X960" s="242">
        <f>+VLOOKUP(A960,[3]Sheet1!$A$13:$D$744,4,FALSE)</f>
        <v>0</v>
      </c>
      <c r="Y960" s="242" t="e">
        <f>+VLOOKUP(X960,bd_lista!$A$3:$C$590,3,FALSE)</f>
        <v>#N/A</v>
      </c>
      <c r="Z960" s="294">
        <f>+X960</f>
        <v>0</v>
      </c>
      <c r="AA960" s="295" t="e">
        <f>+Y960</f>
        <v>#N/A</v>
      </c>
    </row>
    <row r="961" spans="1:27" customFormat="1" ht="15" hidden="1" customHeight="1">
      <c r="A961" s="32">
        <v>1713</v>
      </c>
      <c r="B961" s="389"/>
      <c r="C961" s="247" t="str">
        <f>+VLOOKUP(A961,bd_lista!$A$3:$C$590,3,FALSE)</f>
        <v>Gobierno Autónomo Municipal de San José</v>
      </c>
      <c r="D961" s="386"/>
      <c r="E961" s="244" t="s">
        <v>1305</v>
      </c>
      <c r="F961" s="245">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5">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5">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5">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5">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5">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5">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5">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5">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5">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5">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5">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5">
        <f t="shared" ca="1" si="31"/>
        <v>0</v>
      </c>
      <c r="S961" s="259">
        <f ca="1">+R960+R961</f>
        <v>0</v>
      </c>
      <c r="T961" s="245">
        <f ca="1">+S961</f>
        <v>0</v>
      </c>
      <c r="U961" s="244">
        <f t="shared" si="32"/>
        <v>2</v>
      </c>
      <c r="V961" s="333" t="str">
        <f>+VLOOKUP(A961,bd_lista!$A$3:$E$590,5,FALSE)</f>
        <v>Gobiernos Autonomos Municipales</v>
      </c>
      <c r="W961" s="384"/>
      <c r="X961" s="242">
        <f>+VLOOKUP(A961,[3]Sheet1!$A$13:$D$744,4,FALSE)</f>
        <v>0</v>
      </c>
      <c r="Y961" s="242" t="e">
        <f>+VLOOKUP(X961,bd_lista!$A$3:$C$590,3,FALSE)</f>
        <v>#N/A</v>
      </c>
      <c r="Z961" s="292"/>
      <c r="AA961" s="293"/>
    </row>
    <row r="962" spans="1:27" customFormat="1" ht="15" hidden="1" customHeight="1">
      <c r="A962" s="32">
        <v>1714</v>
      </c>
      <c r="B962" s="388">
        <f>+A962</f>
        <v>1714</v>
      </c>
      <c r="C962" s="247" t="str">
        <f>+VLOOKUP(A962,bd_lista!$A$3:$C$590,3,FALSE)</f>
        <v>Gobierno Autónomo Municipal de Pailón</v>
      </c>
      <c r="D962" s="385" t="str">
        <f>+C962</f>
        <v>Gobierno Autónomo Municipal de Pailón</v>
      </c>
      <c r="E962" s="242" t="s">
        <v>1304</v>
      </c>
      <c r="F962" s="243">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3">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3">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3">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3">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3">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3">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3">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3">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3">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3">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3">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3">
        <f t="shared" ca="1" si="31"/>
        <v>0</v>
      </c>
      <c r="S962" s="249"/>
      <c r="T962" s="243">
        <f ca="1">+T963</f>
        <v>0</v>
      </c>
      <c r="U962" s="242">
        <f t="shared" si="32"/>
        <v>1</v>
      </c>
      <c r="V962" s="333" t="str">
        <f>+VLOOKUP(A962,bd_lista!$A$3:$E$590,5,FALSE)</f>
        <v>Gobiernos Autonomos Municipales</v>
      </c>
      <c r="W962" s="383" t="str">
        <f>+V962</f>
        <v>Gobiernos Autonomos Municipales</v>
      </c>
      <c r="X962" s="242">
        <f>+VLOOKUP(A962,[3]Sheet1!$A$13:$D$744,4,FALSE)</f>
        <v>0</v>
      </c>
      <c r="Y962" s="242" t="e">
        <f>+VLOOKUP(X962,bd_lista!$A$3:$C$590,3,FALSE)</f>
        <v>#N/A</v>
      </c>
      <c r="Z962" s="294">
        <f>+X962</f>
        <v>0</v>
      </c>
      <c r="AA962" s="295" t="e">
        <f>+Y962</f>
        <v>#N/A</v>
      </c>
    </row>
    <row r="963" spans="1:27" customFormat="1" ht="15" hidden="1" customHeight="1">
      <c r="A963" s="32">
        <v>1714</v>
      </c>
      <c r="B963" s="389"/>
      <c r="C963" s="247" t="str">
        <f>+VLOOKUP(A963,bd_lista!$A$3:$C$590,3,FALSE)</f>
        <v>Gobierno Autónomo Municipal de Pailón</v>
      </c>
      <c r="D963" s="386"/>
      <c r="E963" s="244" t="s">
        <v>1305</v>
      </c>
      <c r="F963" s="245">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5">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5">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5">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5">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5">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5">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5">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5">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5">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5">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5">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5">
        <f t="shared" ca="1" si="31"/>
        <v>0</v>
      </c>
      <c r="S963" s="259">
        <f ca="1">+R962+R963</f>
        <v>0</v>
      </c>
      <c r="T963" s="243">
        <f ca="1">+S963</f>
        <v>0</v>
      </c>
      <c r="U963" s="242">
        <f t="shared" si="32"/>
        <v>2</v>
      </c>
      <c r="V963" s="333" t="str">
        <f>+VLOOKUP(A963,bd_lista!$A$3:$E$590,5,FALSE)</f>
        <v>Gobiernos Autonomos Municipales</v>
      </c>
      <c r="W963" s="384"/>
      <c r="X963" s="242">
        <f>+VLOOKUP(A963,[3]Sheet1!$A$13:$D$744,4,FALSE)</f>
        <v>0</v>
      </c>
      <c r="Y963" s="242" t="e">
        <f>+VLOOKUP(X963,bd_lista!$A$3:$C$590,3,FALSE)</f>
        <v>#N/A</v>
      </c>
      <c r="Z963" s="292"/>
      <c r="AA963" s="293"/>
    </row>
    <row r="964" spans="1:27" customFormat="1" ht="15" hidden="1" customHeight="1">
      <c r="A964" s="32">
        <v>1715</v>
      </c>
      <c r="B964" s="388">
        <f>+A964</f>
        <v>1715</v>
      </c>
      <c r="C964" s="247" t="str">
        <f>+VLOOKUP(A964,bd_lista!$A$3:$C$590,3,FALSE)</f>
        <v>Gobierno Autónomo Municipal de Roboré</v>
      </c>
      <c r="D964" s="385" t="str">
        <f>+C964</f>
        <v>Gobierno Autónomo Municipal de Roboré</v>
      </c>
      <c r="E964" s="242" t="s">
        <v>1304</v>
      </c>
      <c r="F964" s="243">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3">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3">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3">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3">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3">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3">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3">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3">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3">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3">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3">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3">
        <f t="shared" ca="1" si="31"/>
        <v>0</v>
      </c>
      <c r="S964" s="249"/>
      <c r="T964" s="243">
        <f ca="1">+T965</f>
        <v>0</v>
      </c>
      <c r="U964" s="242">
        <f t="shared" si="32"/>
        <v>1</v>
      </c>
      <c r="V964" s="333" t="str">
        <f>+VLOOKUP(A964,bd_lista!$A$3:$E$590,5,FALSE)</f>
        <v>Gobiernos Autonomos Municipales</v>
      </c>
      <c r="W964" s="383" t="str">
        <f>+V964</f>
        <v>Gobiernos Autonomos Municipales</v>
      </c>
      <c r="X964" s="242">
        <f>+VLOOKUP(A964,[3]Sheet1!$A$13:$D$744,4,FALSE)</f>
        <v>0</v>
      </c>
      <c r="Y964" s="242" t="e">
        <f>+VLOOKUP(X964,bd_lista!$A$3:$C$590,3,FALSE)</f>
        <v>#N/A</v>
      </c>
      <c r="Z964" s="294">
        <f>+X964</f>
        <v>0</v>
      </c>
      <c r="AA964" s="295" t="e">
        <f>+Y964</f>
        <v>#N/A</v>
      </c>
    </row>
    <row r="965" spans="1:27" customFormat="1" ht="15" hidden="1" customHeight="1">
      <c r="A965" s="32">
        <v>1715</v>
      </c>
      <c r="B965" s="389"/>
      <c r="C965" s="247" t="str">
        <f>+VLOOKUP(A965,bd_lista!$A$3:$C$590,3,FALSE)</f>
        <v>Gobierno Autónomo Municipal de Roboré</v>
      </c>
      <c r="D965" s="386"/>
      <c r="E965" s="244" t="s">
        <v>1305</v>
      </c>
      <c r="F965" s="245">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5">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5">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5">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5">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5">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5">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5">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5">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5">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5">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5">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5">
        <f t="shared" ca="1" si="31"/>
        <v>0</v>
      </c>
      <c r="S965" s="259">
        <f ca="1">+R964+R965</f>
        <v>0</v>
      </c>
      <c r="T965" s="245">
        <f ca="1">+S965</f>
        <v>0</v>
      </c>
      <c r="U965" s="244">
        <f t="shared" si="32"/>
        <v>2</v>
      </c>
      <c r="V965" s="333" t="str">
        <f>+VLOOKUP(A965,bd_lista!$A$3:$E$590,5,FALSE)</f>
        <v>Gobiernos Autonomos Municipales</v>
      </c>
      <c r="W965" s="384"/>
      <c r="X965" s="242">
        <f>+VLOOKUP(A965,[3]Sheet1!$A$13:$D$744,4,FALSE)</f>
        <v>0</v>
      </c>
      <c r="Y965" s="242" t="e">
        <f>+VLOOKUP(X965,bd_lista!$A$3:$C$590,3,FALSE)</f>
        <v>#N/A</v>
      </c>
      <c r="Z965" s="292"/>
      <c r="AA965" s="293"/>
    </row>
    <row r="966" spans="1:27" customFormat="1" ht="15" hidden="1" customHeight="1">
      <c r="A966" s="32">
        <v>1716</v>
      </c>
      <c r="B966" s="388">
        <f>+A966</f>
        <v>1716</v>
      </c>
      <c r="C966" s="247" t="str">
        <f>+VLOOKUP(A966,bd_lista!$A$3:$C$590,3,FALSE)</f>
        <v>Gobierno Autónomo Municipal de Portachuelo</v>
      </c>
      <c r="D966" s="385" t="str">
        <f>+C966</f>
        <v>Gobierno Autónomo Municipal de Portachuelo</v>
      </c>
      <c r="E966" s="242" t="s">
        <v>1304</v>
      </c>
      <c r="F966" s="243">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3">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3">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3">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3">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3">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3">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3">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3">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3">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3">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3">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3">
        <f t="shared" ref="R966:R1029" ca="1" si="33">+SUM(F966:Q966)</f>
        <v>0</v>
      </c>
      <c r="S966" s="249"/>
      <c r="T966" s="243">
        <f ca="1">+T967</f>
        <v>0</v>
      </c>
      <c r="U966" s="242">
        <f t="shared" ref="U966:U1029" si="34">+IF(E966="Débitos",1,2)</f>
        <v>1</v>
      </c>
      <c r="V966" s="333" t="str">
        <f>+VLOOKUP(A966,bd_lista!$A$3:$E$590,5,FALSE)</f>
        <v>Gobiernos Autonomos Municipales</v>
      </c>
      <c r="W966" s="383" t="str">
        <f>+V966</f>
        <v>Gobiernos Autonomos Municipales</v>
      </c>
      <c r="X966" s="242">
        <f>+VLOOKUP(A966,[3]Sheet1!$A$13:$D$744,4,FALSE)</f>
        <v>0</v>
      </c>
      <c r="Y966" s="242" t="e">
        <f>+VLOOKUP(X966,bd_lista!$A$3:$C$590,3,FALSE)</f>
        <v>#N/A</v>
      </c>
      <c r="Z966" s="294">
        <f>+X966</f>
        <v>0</v>
      </c>
      <c r="AA966" s="295" t="e">
        <f>+Y966</f>
        <v>#N/A</v>
      </c>
    </row>
    <row r="967" spans="1:27" customFormat="1" ht="15" hidden="1" customHeight="1">
      <c r="A967" s="32">
        <v>1716</v>
      </c>
      <c r="B967" s="389"/>
      <c r="C967" s="247" t="str">
        <f>+VLOOKUP(A967,bd_lista!$A$3:$C$590,3,FALSE)</f>
        <v>Gobierno Autónomo Municipal de Portachuelo</v>
      </c>
      <c r="D967" s="386"/>
      <c r="E967" s="244" t="s">
        <v>1305</v>
      </c>
      <c r="F967" s="245">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5">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5">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5">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5">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5">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5">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5">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5">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5">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5">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5">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5">
        <f t="shared" ca="1" si="33"/>
        <v>0</v>
      </c>
      <c r="S967" s="259">
        <f ca="1">+R966+R967</f>
        <v>0</v>
      </c>
      <c r="T967" s="245">
        <f ca="1">+S967</f>
        <v>0</v>
      </c>
      <c r="U967" s="244">
        <f t="shared" si="34"/>
        <v>2</v>
      </c>
      <c r="V967" s="333" t="str">
        <f>+VLOOKUP(A967,bd_lista!$A$3:$E$590,5,FALSE)</f>
        <v>Gobiernos Autonomos Municipales</v>
      </c>
      <c r="W967" s="384"/>
      <c r="X967" s="242">
        <f>+VLOOKUP(A967,[3]Sheet1!$A$13:$D$744,4,FALSE)</f>
        <v>0</v>
      </c>
      <c r="Y967" s="242" t="e">
        <f>+VLOOKUP(X967,bd_lista!$A$3:$C$590,3,FALSE)</f>
        <v>#N/A</v>
      </c>
      <c r="Z967" s="292"/>
      <c r="AA967" s="293"/>
    </row>
    <row r="968" spans="1:27" customFormat="1" ht="15" hidden="1" customHeight="1">
      <c r="A968" s="32">
        <v>1717</v>
      </c>
      <c r="B968" s="388">
        <f>+A968</f>
        <v>1717</v>
      </c>
      <c r="C968" s="247" t="str">
        <f>+VLOOKUP(A968,bd_lista!$A$3:$C$590,3,FALSE)</f>
        <v>Gobierno Autónomo Municipal de Santa Rosa del Sara</v>
      </c>
      <c r="D968" s="385" t="str">
        <f>+C968</f>
        <v>Gobierno Autónomo Municipal de Santa Rosa del Sara</v>
      </c>
      <c r="E968" s="242" t="s">
        <v>1304</v>
      </c>
      <c r="F968" s="243">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3">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3">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3">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3">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3">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3">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3">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3">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3">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3">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3">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3">
        <f t="shared" ca="1" si="33"/>
        <v>0</v>
      </c>
      <c r="S968" s="249"/>
      <c r="T968" s="243">
        <f ca="1">+T969</f>
        <v>0</v>
      </c>
      <c r="U968" s="242">
        <f t="shared" si="34"/>
        <v>1</v>
      </c>
      <c r="V968" s="333" t="str">
        <f>+VLOOKUP(A968,bd_lista!$A$3:$E$590,5,FALSE)</f>
        <v>Gobiernos Autonomos Municipales</v>
      </c>
      <c r="W968" s="383" t="str">
        <f>+V968</f>
        <v>Gobiernos Autonomos Municipales</v>
      </c>
      <c r="X968" s="242">
        <f>+VLOOKUP(A968,[3]Sheet1!$A$13:$D$744,4,FALSE)</f>
        <v>0</v>
      </c>
      <c r="Y968" s="242" t="e">
        <f>+VLOOKUP(X968,bd_lista!$A$3:$C$590,3,FALSE)</f>
        <v>#N/A</v>
      </c>
      <c r="Z968" s="294">
        <f>+X968</f>
        <v>0</v>
      </c>
      <c r="AA968" s="295" t="e">
        <f>+Y968</f>
        <v>#N/A</v>
      </c>
    </row>
    <row r="969" spans="1:27" customFormat="1" ht="15" hidden="1" customHeight="1">
      <c r="A969" s="32">
        <v>1717</v>
      </c>
      <c r="B969" s="389"/>
      <c r="C969" s="247" t="str">
        <f>+VLOOKUP(A969,bd_lista!$A$3:$C$590,3,FALSE)</f>
        <v>Gobierno Autónomo Municipal de Santa Rosa del Sara</v>
      </c>
      <c r="D969" s="386"/>
      <c r="E969" s="244" t="s">
        <v>1305</v>
      </c>
      <c r="F969" s="245">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5">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5">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5">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5">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5">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5">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5">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5">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5">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5">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5">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5">
        <f t="shared" ca="1" si="33"/>
        <v>0</v>
      </c>
      <c r="S969" s="259">
        <f ca="1">+R968+R969</f>
        <v>0</v>
      </c>
      <c r="T969" s="245">
        <f ca="1">+S969</f>
        <v>0</v>
      </c>
      <c r="U969" s="244">
        <f t="shared" si="34"/>
        <v>2</v>
      </c>
      <c r="V969" s="333" t="str">
        <f>+VLOOKUP(A969,bd_lista!$A$3:$E$590,5,FALSE)</f>
        <v>Gobiernos Autonomos Municipales</v>
      </c>
      <c r="W969" s="384"/>
      <c r="X969" s="242">
        <f>+VLOOKUP(A969,[3]Sheet1!$A$13:$D$744,4,FALSE)</f>
        <v>0</v>
      </c>
      <c r="Y969" s="242" t="e">
        <f>+VLOOKUP(X969,bd_lista!$A$3:$C$590,3,FALSE)</f>
        <v>#N/A</v>
      </c>
      <c r="Z969" s="292"/>
      <c r="AA969" s="293"/>
    </row>
    <row r="970" spans="1:27" customFormat="1" ht="15" hidden="1" customHeight="1">
      <c r="A970" s="32">
        <v>1718</v>
      </c>
      <c r="B970" s="388">
        <f>+A970</f>
        <v>1718</v>
      </c>
      <c r="C970" s="247" t="str">
        <f>+VLOOKUP(A970,bd_lista!$A$3:$C$590,3,FALSE)</f>
        <v>Gobierno Autónomo Municipal de Lagunillas</v>
      </c>
      <c r="D970" s="385" t="str">
        <f>+C970</f>
        <v>Gobierno Autónomo Municipal de Lagunillas</v>
      </c>
      <c r="E970" s="242" t="s">
        <v>1304</v>
      </c>
      <c r="F970" s="243">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3">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3">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3">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3">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3">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3">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3">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3">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3">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3">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3">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3">
        <f t="shared" ca="1" si="33"/>
        <v>0</v>
      </c>
      <c r="S970" s="249"/>
      <c r="T970" s="243">
        <f ca="1">+T971</f>
        <v>0</v>
      </c>
      <c r="U970" s="242">
        <f t="shared" si="34"/>
        <v>1</v>
      </c>
      <c r="V970" s="333" t="str">
        <f>+VLOOKUP(A970,bd_lista!$A$3:$E$590,5,FALSE)</f>
        <v>Gobiernos Autonomos Municipales</v>
      </c>
      <c r="W970" s="383" t="str">
        <f>+V970</f>
        <v>Gobiernos Autonomos Municipales</v>
      </c>
      <c r="X970" s="242">
        <f>+VLOOKUP(A970,[3]Sheet1!$A$13:$D$744,4,FALSE)</f>
        <v>0</v>
      </c>
      <c r="Y970" s="242" t="e">
        <f>+VLOOKUP(X970,bd_lista!$A$3:$C$590,3,FALSE)</f>
        <v>#N/A</v>
      </c>
      <c r="Z970" s="294">
        <f>+X970</f>
        <v>0</v>
      </c>
      <c r="AA970" s="295" t="e">
        <f>+Y970</f>
        <v>#N/A</v>
      </c>
    </row>
    <row r="971" spans="1:27" customFormat="1" ht="15" hidden="1" customHeight="1">
      <c r="A971" s="32">
        <v>1718</v>
      </c>
      <c r="B971" s="389"/>
      <c r="C971" s="247" t="str">
        <f>+VLOOKUP(A971,bd_lista!$A$3:$C$590,3,FALSE)</f>
        <v>Gobierno Autónomo Municipal de Lagunillas</v>
      </c>
      <c r="D971" s="386"/>
      <c r="E971" s="244" t="s">
        <v>1305</v>
      </c>
      <c r="F971" s="245">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5">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5">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5">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5">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5">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5">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5">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5">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5">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5">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5">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5">
        <f t="shared" ca="1" si="33"/>
        <v>0</v>
      </c>
      <c r="S971" s="259">
        <f ca="1">+R970+R971</f>
        <v>0</v>
      </c>
      <c r="T971" s="245">
        <f ca="1">+S971</f>
        <v>0</v>
      </c>
      <c r="U971" s="242">
        <f t="shared" si="34"/>
        <v>2</v>
      </c>
      <c r="V971" s="333" t="str">
        <f>+VLOOKUP(A971,bd_lista!$A$3:$E$590,5,FALSE)</f>
        <v>Gobiernos Autonomos Municipales</v>
      </c>
      <c r="W971" s="384"/>
      <c r="X971" s="242">
        <f>+VLOOKUP(A971,[3]Sheet1!$A$13:$D$744,4,FALSE)</f>
        <v>0</v>
      </c>
      <c r="Y971" s="242" t="e">
        <f>+VLOOKUP(X971,bd_lista!$A$3:$C$590,3,FALSE)</f>
        <v>#N/A</v>
      </c>
      <c r="Z971" s="292"/>
      <c r="AA971" s="293"/>
    </row>
    <row r="972" spans="1:27" customFormat="1" ht="15" hidden="1" customHeight="1">
      <c r="A972" s="32">
        <v>1720</v>
      </c>
      <c r="B972" s="388">
        <f>+A972</f>
        <v>1720</v>
      </c>
      <c r="C972" s="247" t="str">
        <f>+VLOOKUP(A972,bd_lista!$A$3:$C$590,3,FALSE)</f>
        <v>Gobierno Autónomo Municipal de Cabezas</v>
      </c>
      <c r="D972" s="385" t="str">
        <f>+C972</f>
        <v>Gobierno Autónomo Municipal de Cabezas</v>
      </c>
      <c r="E972" s="242" t="s">
        <v>1304</v>
      </c>
      <c r="F972" s="243">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3">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3">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3">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3">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3">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3">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3">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68">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68">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68">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68">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3">
        <f t="shared" ca="1" si="33"/>
        <v>0</v>
      </c>
      <c r="S972" s="249"/>
      <c r="T972" s="243">
        <f ca="1">+T973</f>
        <v>0</v>
      </c>
      <c r="U972" s="242">
        <f t="shared" si="34"/>
        <v>1</v>
      </c>
      <c r="V972" s="333" t="str">
        <f>+VLOOKUP(A972,bd_lista!$A$3:$E$590,5,FALSE)</f>
        <v>Gobiernos Autonomos Municipales</v>
      </c>
      <c r="W972" s="383" t="str">
        <f>+V972</f>
        <v>Gobiernos Autonomos Municipales</v>
      </c>
      <c r="X972" s="242">
        <f>+VLOOKUP(A972,[3]Sheet1!$A$13:$D$744,4,FALSE)</f>
        <v>0</v>
      </c>
      <c r="Y972" s="242" t="e">
        <f>+VLOOKUP(X972,bd_lista!$A$3:$C$590,3,FALSE)</f>
        <v>#N/A</v>
      </c>
      <c r="Z972" s="294">
        <f>+X972</f>
        <v>0</v>
      </c>
      <c r="AA972" s="295" t="e">
        <f>+Y972</f>
        <v>#N/A</v>
      </c>
    </row>
    <row r="973" spans="1:27" customFormat="1" ht="15" hidden="1" customHeight="1">
      <c r="A973" s="32">
        <v>1720</v>
      </c>
      <c r="B973" s="389"/>
      <c r="C973" s="247" t="str">
        <f>+VLOOKUP(A973,bd_lista!$A$3:$C$590,3,FALSE)</f>
        <v>Gobierno Autónomo Municipal de Cabezas</v>
      </c>
      <c r="D973" s="386"/>
      <c r="E973" s="244" t="s">
        <v>1305</v>
      </c>
      <c r="F973" s="245">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5">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5">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5">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5">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5">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5">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5">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5">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5">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5">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5">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5">
        <f t="shared" ca="1" si="33"/>
        <v>0</v>
      </c>
      <c r="S973" s="259">
        <f ca="1">+R972+R973</f>
        <v>0</v>
      </c>
      <c r="T973" s="245">
        <f ca="1">+S973</f>
        <v>0</v>
      </c>
      <c r="U973" s="299">
        <f t="shared" si="34"/>
        <v>2</v>
      </c>
      <c r="V973" s="333" t="str">
        <f>+VLOOKUP(A973,bd_lista!$A$3:$E$590,5,FALSE)</f>
        <v>Gobiernos Autonomos Municipales</v>
      </c>
      <c r="W973" s="384"/>
      <c r="X973" s="242">
        <f>+VLOOKUP(A973,[3]Sheet1!$A$13:$D$744,4,FALSE)</f>
        <v>0</v>
      </c>
      <c r="Y973" s="242" t="e">
        <f>+VLOOKUP(X973,bd_lista!$A$3:$C$590,3,FALSE)</f>
        <v>#N/A</v>
      </c>
      <c r="Z973" s="292"/>
      <c r="AA973" s="293"/>
    </row>
    <row r="974" spans="1:27" customFormat="1" ht="15" hidden="1" customHeight="1">
      <c r="A974" s="32">
        <v>1721</v>
      </c>
      <c r="B974" s="388">
        <f>+A974</f>
        <v>1721</v>
      </c>
      <c r="C974" s="247" t="str">
        <f>+VLOOKUP(A974,bd_lista!$A$3:$C$590,3,FALSE)</f>
        <v>Gobierno Autónomo Municipal de Cuevo</v>
      </c>
      <c r="D974" s="385" t="str">
        <f>+C974</f>
        <v>Gobierno Autónomo Municipal de Cuevo</v>
      </c>
      <c r="E974" s="242" t="s">
        <v>1304</v>
      </c>
      <c r="F974" s="243">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3">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3">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3">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3">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3">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3">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3">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3">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3">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3">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3">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3">
        <f t="shared" ca="1" si="33"/>
        <v>0</v>
      </c>
      <c r="S974" s="249"/>
      <c r="T974" s="243">
        <f ca="1">+T975</f>
        <v>0</v>
      </c>
      <c r="U974" s="275">
        <f t="shared" si="34"/>
        <v>1</v>
      </c>
      <c r="V974" s="333" t="str">
        <f>+VLOOKUP(A974,bd_lista!$A$3:$E$590,5,FALSE)</f>
        <v>Gobiernos Autonomos Municipales</v>
      </c>
      <c r="W974" s="383" t="str">
        <f>+V974</f>
        <v>Gobiernos Autonomos Municipales</v>
      </c>
      <c r="X974" s="242">
        <f>+VLOOKUP(A974,[3]Sheet1!$A$13:$D$744,4,FALSE)</f>
        <v>0</v>
      </c>
      <c r="Y974" s="242" t="e">
        <f>+VLOOKUP(X974,bd_lista!$A$3:$C$590,3,FALSE)</f>
        <v>#N/A</v>
      </c>
      <c r="Z974" s="294">
        <f>+X974</f>
        <v>0</v>
      </c>
      <c r="AA974" s="295" t="e">
        <f>+Y974</f>
        <v>#N/A</v>
      </c>
    </row>
    <row r="975" spans="1:27" customFormat="1" ht="15" hidden="1" customHeight="1">
      <c r="A975" s="32">
        <v>1721</v>
      </c>
      <c r="B975" s="389"/>
      <c r="C975" s="247" t="str">
        <f>+VLOOKUP(A975,bd_lista!$A$3:$C$590,3,FALSE)</f>
        <v>Gobierno Autónomo Municipal de Cuevo</v>
      </c>
      <c r="D975" s="386"/>
      <c r="E975" s="244" t="s">
        <v>1305</v>
      </c>
      <c r="F975" s="245">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5">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5">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5">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5">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5">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5">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5">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5">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5">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5">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5">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5">
        <f t="shared" ca="1" si="33"/>
        <v>0</v>
      </c>
      <c r="S975" s="259">
        <f ca="1">+R974+R975</f>
        <v>0</v>
      </c>
      <c r="T975" s="245">
        <f ca="1">+S975</f>
        <v>0</v>
      </c>
      <c r="U975" s="242">
        <f t="shared" si="34"/>
        <v>2</v>
      </c>
      <c r="V975" s="333" t="str">
        <f>+VLOOKUP(A975,bd_lista!$A$3:$E$590,5,FALSE)</f>
        <v>Gobiernos Autonomos Municipales</v>
      </c>
      <c r="W975" s="384"/>
      <c r="X975" s="242">
        <f>+VLOOKUP(A975,[3]Sheet1!$A$13:$D$744,4,FALSE)</f>
        <v>0</v>
      </c>
      <c r="Y975" s="242" t="e">
        <f>+VLOOKUP(X975,bd_lista!$A$3:$C$590,3,FALSE)</f>
        <v>#N/A</v>
      </c>
      <c r="Z975" s="292"/>
      <c r="AA975" s="293"/>
    </row>
    <row r="976" spans="1:27" customFormat="1" ht="15" hidden="1" customHeight="1">
      <c r="A976" s="32">
        <v>1722</v>
      </c>
      <c r="B976" s="388">
        <f>+A976</f>
        <v>1722</v>
      </c>
      <c r="C976" s="247" t="str">
        <f>+VLOOKUP(A976,bd_lista!$A$3:$C$590,3,FALSE)</f>
        <v>Gobierno Autónomo Municipal de Gutiérrez</v>
      </c>
      <c r="D976" s="385" t="str">
        <f>+C976</f>
        <v>Gobierno Autónomo Municipal de Gutiérrez</v>
      </c>
      <c r="E976" s="242" t="s">
        <v>1304</v>
      </c>
      <c r="F976" s="243">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3">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3">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3">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3">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3">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3">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3">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3">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3">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3">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3">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3">
        <f t="shared" ca="1" si="33"/>
        <v>0</v>
      </c>
      <c r="S976" s="249"/>
      <c r="T976" s="243">
        <f ca="1">+T977</f>
        <v>0</v>
      </c>
      <c r="U976" s="275">
        <f t="shared" si="34"/>
        <v>1</v>
      </c>
      <c r="V976" s="333" t="str">
        <f>+VLOOKUP(A976,bd_lista!$A$3:$E$590,5,FALSE)</f>
        <v>Gobiernos Autonomos Municipales</v>
      </c>
      <c r="W976" s="383" t="str">
        <f>+V976</f>
        <v>Gobiernos Autonomos Municipales</v>
      </c>
      <c r="X976" s="242">
        <f>+VLOOKUP(A976,[3]Sheet1!$A$13:$D$744,4,FALSE)</f>
        <v>0</v>
      </c>
      <c r="Y976" s="242" t="e">
        <f>+VLOOKUP(X976,bd_lista!$A$3:$C$590,3,FALSE)</f>
        <v>#N/A</v>
      </c>
      <c r="Z976" s="294">
        <f>+X976</f>
        <v>0</v>
      </c>
      <c r="AA976" s="295" t="e">
        <f>+Y976</f>
        <v>#N/A</v>
      </c>
    </row>
    <row r="977" spans="1:27" customFormat="1" ht="15" hidden="1" customHeight="1">
      <c r="A977" s="32">
        <v>1722</v>
      </c>
      <c r="B977" s="389"/>
      <c r="C977" s="247" t="str">
        <f>+VLOOKUP(A977,bd_lista!$A$3:$C$590,3,FALSE)</f>
        <v>Gobierno Autónomo Municipal de Gutiérrez</v>
      </c>
      <c r="D977" s="386"/>
      <c r="E977" s="244" t="s">
        <v>1305</v>
      </c>
      <c r="F977" s="245">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5">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5">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5">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5">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5">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5">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5">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5">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5">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5">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5">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5">
        <f t="shared" ca="1" si="33"/>
        <v>0</v>
      </c>
      <c r="S977" s="259">
        <f ca="1">+R976+R977</f>
        <v>0</v>
      </c>
      <c r="T977" s="245">
        <f ca="1">+S977</f>
        <v>0</v>
      </c>
      <c r="U977" s="244">
        <f t="shared" si="34"/>
        <v>2</v>
      </c>
      <c r="V977" s="333" t="str">
        <f>+VLOOKUP(A977,bd_lista!$A$3:$E$590,5,FALSE)</f>
        <v>Gobiernos Autonomos Municipales</v>
      </c>
      <c r="W977" s="384"/>
      <c r="X977" s="242">
        <f>+VLOOKUP(A977,[3]Sheet1!$A$13:$D$744,4,FALSE)</f>
        <v>0</v>
      </c>
      <c r="Y977" s="242" t="e">
        <f>+VLOOKUP(X977,bd_lista!$A$3:$C$590,3,FALSE)</f>
        <v>#N/A</v>
      </c>
      <c r="Z977" s="292"/>
      <c r="AA977" s="293"/>
    </row>
    <row r="978" spans="1:27" customFormat="1" ht="15" hidden="1" customHeight="1">
      <c r="A978" s="32">
        <v>1723</v>
      </c>
      <c r="B978" s="388">
        <f>+A978</f>
        <v>1723</v>
      </c>
      <c r="C978" s="247" t="str">
        <f>+VLOOKUP(A978,bd_lista!$A$3:$C$590,3,FALSE)</f>
        <v>Gobierno Autónomo Municipal de Camiri</v>
      </c>
      <c r="D978" s="385" t="str">
        <f>+C978</f>
        <v>Gobierno Autónomo Municipal de Camiri</v>
      </c>
      <c r="E978" s="242" t="s">
        <v>1304</v>
      </c>
      <c r="F978" s="243">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3">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3">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3">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3">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3">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3">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3">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3">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3">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3">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3">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3">
        <f t="shared" ca="1" si="33"/>
        <v>0</v>
      </c>
      <c r="S978" s="249"/>
      <c r="T978" s="243">
        <f ca="1">+T979</f>
        <v>0</v>
      </c>
      <c r="U978" s="242">
        <f t="shared" si="34"/>
        <v>1</v>
      </c>
      <c r="V978" s="333" t="str">
        <f>+VLOOKUP(A978,bd_lista!$A$3:$E$590,5,FALSE)</f>
        <v>Gobiernos Autonomos Municipales</v>
      </c>
      <c r="W978" s="383" t="str">
        <f>+V978</f>
        <v>Gobiernos Autonomos Municipales</v>
      </c>
      <c r="X978" s="242">
        <f>+VLOOKUP(A978,[3]Sheet1!$A$13:$D$744,4,FALSE)</f>
        <v>0</v>
      </c>
      <c r="Y978" s="242" t="e">
        <f>+VLOOKUP(X978,bd_lista!$A$3:$C$590,3,FALSE)</f>
        <v>#N/A</v>
      </c>
      <c r="Z978" s="294">
        <f>+X978</f>
        <v>0</v>
      </c>
      <c r="AA978" s="295" t="e">
        <f>+Y978</f>
        <v>#N/A</v>
      </c>
    </row>
    <row r="979" spans="1:27" customFormat="1" ht="15" hidden="1" customHeight="1">
      <c r="A979" s="32">
        <v>1723</v>
      </c>
      <c r="B979" s="389"/>
      <c r="C979" s="247" t="str">
        <f>+VLOOKUP(A979,bd_lista!$A$3:$C$590,3,FALSE)</f>
        <v>Gobierno Autónomo Municipal de Camiri</v>
      </c>
      <c r="D979" s="386"/>
      <c r="E979" s="244" t="s">
        <v>1305</v>
      </c>
      <c r="F979" s="245">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5">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5">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5">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5">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5">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5">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5">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3">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3">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3">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3">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3">
        <f t="shared" ca="1" si="33"/>
        <v>0</v>
      </c>
      <c r="S979" s="249">
        <f ca="1">+R978+R979</f>
        <v>0</v>
      </c>
      <c r="T979" s="243">
        <f ca="1">+S979</f>
        <v>0</v>
      </c>
      <c r="U979" s="242">
        <f t="shared" si="34"/>
        <v>2</v>
      </c>
      <c r="V979" s="333" t="str">
        <f>+VLOOKUP(A979,bd_lista!$A$3:$E$590,5,FALSE)</f>
        <v>Gobiernos Autonomos Municipales</v>
      </c>
      <c r="W979" s="384"/>
      <c r="X979" s="242">
        <f>+VLOOKUP(A979,[3]Sheet1!$A$13:$D$744,4,FALSE)</f>
        <v>0</v>
      </c>
      <c r="Y979" s="242" t="e">
        <f>+VLOOKUP(X979,bd_lista!$A$3:$C$590,3,FALSE)</f>
        <v>#N/A</v>
      </c>
      <c r="Z979" s="292"/>
      <c r="AA979" s="293"/>
    </row>
    <row r="980" spans="1:27" customFormat="1" ht="15" hidden="1" customHeight="1">
      <c r="A980" s="32">
        <v>1724</v>
      </c>
      <c r="B980" s="388">
        <f>+A980</f>
        <v>1724</v>
      </c>
      <c r="C980" s="247" t="str">
        <f>+VLOOKUP(A980,bd_lista!$A$3:$C$590,3,FALSE)</f>
        <v>Gobierno Autónomo Municipal de Boyuibe</v>
      </c>
      <c r="D980" s="385" t="str">
        <f>+C980</f>
        <v>Gobierno Autónomo Municipal de Boyuibe</v>
      </c>
      <c r="E980" s="242" t="s">
        <v>1304</v>
      </c>
      <c r="F980" s="243">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3">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3">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3">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3">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3">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3">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3">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3">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3">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3">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3">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3">
        <f t="shared" ca="1" si="33"/>
        <v>0</v>
      </c>
      <c r="S980" s="249"/>
      <c r="T980" s="243">
        <f ca="1">+T981</f>
        <v>0</v>
      </c>
      <c r="U980" s="242">
        <f t="shared" si="34"/>
        <v>1</v>
      </c>
      <c r="V980" s="333" t="str">
        <f>+VLOOKUP(A980,bd_lista!$A$3:$E$590,5,FALSE)</f>
        <v>Gobiernos Autonomos Municipales</v>
      </c>
      <c r="W980" s="383" t="str">
        <f>+V980</f>
        <v>Gobiernos Autonomos Municipales</v>
      </c>
      <c r="X980" s="242">
        <f>+VLOOKUP(A980,[3]Sheet1!$A$13:$D$744,4,FALSE)</f>
        <v>0</v>
      </c>
      <c r="Y980" s="242" t="e">
        <f>+VLOOKUP(X980,bd_lista!$A$3:$C$590,3,FALSE)</f>
        <v>#N/A</v>
      </c>
      <c r="Z980" s="294">
        <f>+X980</f>
        <v>0</v>
      </c>
      <c r="AA980" s="295" t="e">
        <f>+Y980</f>
        <v>#N/A</v>
      </c>
    </row>
    <row r="981" spans="1:27" customFormat="1" ht="15" hidden="1" customHeight="1">
      <c r="A981" s="32">
        <v>1724</v>
      </c>
      <c r="B981" s="389"/>
      <c r="C981" s="247" t="str">
        <f>+VLOOKUP(A981,bd_lista!$A$3:$C$590,3,FALSE)</f>
        <v>Gobierno Autónomo Municipal de Boyuibe</v>
      </c>
      <c r="D981" s="386"/>
      <c r="E981" s="244" t="s">
        <v>1305</v>
      </c>
      <c r="F981" s="245">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5">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5">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5">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5">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5">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5">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5">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5">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5">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5">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5">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5">
        <f t="shared" ca="1" si="33"/>
        <v>0</v>
      </c>
      <c r="S981" s="259">
        <f ca="1">+R980+R981</f>
        <v>0</v>
      </c>
      <c r="T981" s="268">
        <f ca="1">+S981</f>
        <v>0</v>
      </c>
      <c r="U981" s="242">
        <f t="shared" si="34"/>
        <v>2</v>
      </c>
      <c r="V981" s="333" t="str">
        <f>+VLOOKUP(A981,bd_lista!$A$3:$E$590,5,FALSE)</f>
        <v>Gobiernos Autonomos Municipales</v>
      </c>
      <c r="W981" s="384"/>
      <c r="X981" s="242">
        <f>+VLOOKUP(A981,[3]Sheet1!$A$13:$D$744,4,FALSE)</f>
        <v>0</v>
      </c>
      <c r="Y981" s="242" t="e">
        <f>+VLOOKUP(X981,bd_lista!$A$3:$C$590,3,FALSE)</f>
        <v>#N/A</v>
      </c>
      <c r="Z981" s="292"/>
      <c r="AA981" s="293"/>
    </row>
    <row r="982" spans="1:27" customFormat="1" ht="15" hidden="1" customHeight="1">
      <c r="A982" s="32">
        <v>1725</v>
      </c>
      <c r="B982" s="388">
        <f>+A982</f>
        <v>1725</v>
      </c>
      <c r="C982" s="247" t="str">
        <f>+VLOOKUP(A982,bd_lista!$A$3:$C$590,3,FALSE)</f>
        <v>Gobierno Autónomo Municipal de Vallegrande</v>
      </c>
      <c r="D982" s="385" t="str">
        <f>+C982</f>
        <v>Gobierno Autónomo Municipal de Vallegrande</v>
      </c>
      <c r="E982" s="242" t="s">
        <v>1304</v>
      </c>
      <c r="F982" s="243">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3">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3">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3">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3">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3">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3">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3">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3">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3">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3">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3">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3">
        <f t="shared" ca="1" si="33"/>
        <v>0</v>
      </c>
      <c r="S982" s="249"/>
      <c r="T982" s="243">
        <f ca="1">+T983</f>
        <v>0</v>
      </c>
      <c r="U982" s="242">
        <f t="shared" si="34"/>
        <v>1</v>
      </c>
      <c r="V982" s="333" t="str">
        <f>+VLOOKUP(A982,bd_lista!$A$3:$E$590,5,FALSE)</f>
        <v>Gobiernos Autonomos Municipales</v>
      </c>
      <c r="W982" s="383" t="str">
        <f>+V982</f>
        <v>Gobiernos Autonomos Municipales</v>
      </c>
      <c r="X982" s="242">
        <f>+VLOOKUP(A982,[3]Sheet1!$A$13:$D$744,4,FALSE)</f>
        <v>0</v>
      </c>
      <c r="Y982" s="242" t="e">
        <f>+VLOOKUP(X982,bd_lista!$A$3:$C$590,3,FALSE)</f>
        <v>#N/A</v>
      </c>
      <c r="Z982" s="294">
        <f>+X982</f>
        <v>0</v>
      </c>
      <c r="AA982" s="295" t="e">
        <f>+Y982</f>
        <v>#N/A</v>
      </c>
    </row>
    <row r="983" spans="1:27" customFormat="1" ht="15" hidden="1" customHeight="1">
      <c r="A983" s="32">
        <v>1725</v>
      </c>
      <c r="B983" s="389"/>
      <c r="C983" s="247" t="str">
        <f>+VLOOKUP(A983,bd_lista!$A$3:$C$590,3,FALSE)</f>
        <v>Gobierno Autónomo Municipal de Vallegrande</v>
      </c>
      <c r="D983" s="386"/>
      <c r="E983" s="244" t="s">
        <v>1305</v>
      </c>
      <c r="F983" s="243">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3">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3">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3">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3">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3">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5">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5">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3">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3">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3">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3">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3">
        <f t="shared" ca="1" si="33"/>
        <v>0</v>
      </c>
      <c r="S983" s="249">
        <f ca="1">+R982+R983</f>
        <v>0</v>
      </c>
      <c r="T983" s="243">
        <f ca="1">+S983</f>
        <v>0</v>
      </c>
      <c r="U983" s="242">
        <f t="shared" si="34"/>
        <v>2</v>
      </c>
      <c r="V983" s="333" t="str">
        <f>+VLOOKUP(A983,bd_lista!$A$3:$E$590,5,FALSE)</f>
        <v>Gobiernos Autonomos Municipales</v>
      </c>
      <c r="W983" s="384"/>
      <c r="X983" s="242">
        <f>+VLOOKUP(A983,[3]Sheet1!$A$13:$D$744,4,FALSE)</f>
        <v>0</v>
      </c>
      <c r="Y983" s="242" t="e">
        <f>+VLOOKUP(X983,bd_lista!$A$3:$C$590,3,FALSE)</f>
        <v>#N/A</v>
      </c>
      <c r="Z983" s="292"/>
      <c r="AA983" s="293"/>
    </row>
    <row r="984" spans="1:27" customFormat="1" ht="15" hidden="1" customHeight="1">
      <c r="A984" s="32">
        <v>1726</v>
      </c>
      <c r="B984" s="388">
        <f>+A984</f>
        <v>1726</v>
      </c>
      <c r="C984" s="247" t="str">
        <f>+VLOOKUP(A984,bd_lista!$A$3:$C$590,3,FALSE)</f>
        <v>Gobierno Autónomo Municipal de Trigal</v>
      </c>
      <c r="D984" s="385" t="str">
        <f>+C984</f>
        <v>Gobierno Autónomo Municipal de Trigal</v>
      </c>
      <c r="E984" s="242" t="s">
        <v>1304</v>
      </c>
      <c r="F984" s="268">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68">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68">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68">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68">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68">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3">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3">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3">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3">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3">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3">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68">
        <f t="shared" ca="1" si="33"/>
        <v>0</v>
      </c>
      <c r="S984" s="270"/>
      <c r="T984" s="243">
        <f ca="1">+T985</f>
        <v>0</v>
      </c>
      <c r="U984" s="242">
        <f t="shared" si="34"/>
        <v>1</v>
      </c>
      <c r="V984" s="333" t="str">
        <f>+VLOOKUP(A984,bd_lista!$A$3:$E$590,5,FALSE)</f>
        <v>Gobiernos Autonomos Municipales</v>
      </c>
      <c r="W984" s="383" t="str">
        <f>+V984</f>
        <v>Gobiernos Autonomos Municipales</v>
      </c>
      <c r="X984" s="242">
        <f>+VLOOKUP(A984,[3]Sheet1!$A$13:$D$744,4,FALSE)</f>
        <v>0</v>
      </c>
      <c r="Y984" s="242" t="e">
        <f>+VLOOKUP(X984,bd_lista!$A$3:$C$590,3,FALSE)</f>
        <v>#N/A</v>
      </c>
      <c r="Z984" s="294">
        <f>+X984</f>
        <v>0</v>
      </c>
      <c r="AA984" s="295" t="e">
        <f>+Y984</f>
        <v>#N/A</v>
      </c>
    </row>
    <row r="985" spans="1:27" customFormat="1" ht="15" hidden="1" customHeight="1">
      <c r="A985" s="32">
        <v>1726</v>
      </c>
      <c r="B985" s="389"/>
      <c r="C985" s="247" t="str">
        <f>+VLOOKUP(A985,bd_lista!$A$3:$C$590,3,FALSE)</f>
        <v>Gobierno Autónomo Municipal de Trigal</v>
      </c>
      <c r="D985" s="386"/>
      <c r="E985" s="244" t="s">
        <v>1305</v>
      </c>
      <c r="F985" s="245">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5">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5">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5">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5">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5">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5">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5">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5">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5">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5">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5">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5">
        <f t="shared" ca="1" si="33"/>
        <v>0</v>
      </c>
      <c r="S985" s="259">
        <f ca="1">+R984+R985</f>
        <v>0</v>
      </c>
      <c r="T985" s="245">
        <f ca="1">+S985</f>
        <v>0</v>
      </c>
      <c r="U985" s="244">
        <f t="shared" si="34"/>
        <v>2</v>
      </c>
      <c r="V985" s="333" t="str">
        <f>+VLOOKUP(A985,bd_lista!$A$3:$E$590,5,FALSE)</f>
        <v>Gobiernos Autonomos Municipales</v>
      </c>
      <c r="W985" s="384"/>
      <c r="X985" s="242">
        <f>+VLOOKUP(A985,[3]Sheet1!$A$13:$D$744,4,FALSE)</f>
        <v>0</v>
      </c>
      <c r="Y985" s="242" t="e">
        <f>+VLOOKUP(X985,bd_lista!$A$3:$C$590,3,FALSE)</f>
        <v>#N/A</v>
      </c>
      <c r="Z985" s="292"/>
      <c r="AA985" s="293"/>
    </row>
    <row r="986" spans="1:27" customFormat="1" ht="15" hidden="1" customHeight="1">
      <c r="A986" s="32">
        <v>1727</v>
      </c>
      <c r="B986" s="388">
        <f>+A986</f>
        <v>1727</v>
      </c>
      <c r="C986" s="247" t="str">
        <f>+VLOOKUP(A986,bd_lista!$A$3:$C$590,3,FALSE)</f>
        <v>Gobierno Autónomo Municipal de Moro Moro</v>
      </c>
      <c r="D986" s="385" t="str">
        <f>+C986</f>
        <v>Gobierno Autónomo Municipal de Moro Moro</v>
      </c>
      <c r="E986" s="242" t="s">
        <v>1304</v>
      </c>
      <c r="F986" s="243">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3">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3">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3">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3">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3">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3">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3">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3">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3">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3">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3">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3">
        <f t="shared" ca="1" si="33"/>
        <v>0</v>
      </c>
      <c r="S986" s="249"/>
      <c r="T986" s="243">
        <f ca="1">+T987</f>
        <v>0</v>
      </c>
      <c r="U986" s="242">
        <f t="shared" si="34"/>
        <v>1</v>
      </c>
      <c r="V986" s="333" t="str">
        <f>+VLOOKUP(A986,bd_lista!$A$3:$E$590,5,FALSE)</f>
        <v>Gobiernos Autonomos Municipales</v>
      </c>
      <c r="W986" s="383" t="str">
        <f>+V986</f>
        <v>Gobiernos Autonomos Municipales</v>
      </c>
      <c r="X986" s="242">
        <f>+VLOOKUP(A986,[3]Sheet1!$A$13:$D$744,4,FALSE)</f>
        <v>0</v>
      </c>
      <c r="Y986" s="242" t="e">
        <f>+VLOOKUP(X986,bd_lista!$A$3:$C$590,3,FALSE)</f>
        <v>#N/A</v>
      </c>
      <c r="Z986" s="294">
        <f>+X986</f>
        <v>0</v>
      </c>
      <c r="AA986" s="295" t="e">
        <f>+Y986</f>
        <v>#N/A</v>
      </c>
    </row>
    <row r="987" spans="1:27" customFormat="1" ht="15" hidden="1" customHeight="1">
      <c r="A987" s="32">
        <v>1727</v>
      </c>
      <c r="B987" s="389"/>
      <c r="C987" s="247" t="str">
        <f>+VLOOKUP(A987,bd_lista!$A$3:$C$590,3,FALSE)</f>
        <v>Gobierno Autónomo Municipal de Moro Moro</v>
      </c>
      <c r="D987" s="386"/>
      <c r="E987" s="244" t="s">
        <v>1305</v>
      </c>
      <c r="F987" s="243">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3">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3">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3">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3">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3">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3">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3">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3">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3">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3">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3">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3">
        <f t="shared" ca="1" si="33"/>
        <v>0</v>
      </c>
      <c r="S987" s="249">
        <f ca="1">+R986+R987</f>
        <v>0</v>
      </c>
      <c r="T987" s="243">
        <f ca="1">+S987</f>
        <v>0</v>
      </c>
      <c r="U987" s="242">
        <f t="shared" si="34"/>
        <v>2</v>
      </c>
      <c r="V987" s="333" t="str">
        <f>+VLOOKUP(A987,bd_lista!$A$3:$E$590,5,FALSE)</f>
        <v>Gobiernos Autonomos Municipales</v>
      </c>
      <c r="W987" s="384"/>
      <c r="X987" s="242">
        <f>+VLOOKUP(A987,[3]Sheet1!$A$13:$D$744,4,FALSE)</f>
        <v>0</v>
      </c>
      <c r="Y987" s="242" t="e">
        <f>+VLOOKUP(X987,bd_lista!$A$3:$C$590,3,FALSE)</f>
        <v>#N/A</v>
      </c>
      <c r="Z987" s="292"/>
      <c r="AA987" s="293"/>
    </row>
    <row r="988" spans="1:27" customFormat="1" ht="15" hidden="1" customHeight="1">
      <c r="A988" s="32">
        <v>1728</v>
      </c>
      <c r="B988" s="388">
        <f>+A988</f>
        <v>1728</v>
      </c>
      <c r="C988" s="247" t="str">
        <f>+VLOOKUP(A988,bd_lista!$A$3:$C$590,3,FALSE)</f>
        <v>Gobierno Autónomo Municipal de Postrer Valle</v>
      </c>
      <c r="D988" s="385" t="str">
        <f>+C988</f>
        <v>Gobierno Autónomo Municipal de Postrer Valle</v>
      </c>
      <c r="E988" s="242" t="s">
        <v>1304</v>
      </c>
      <c r="F988" s="243">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3">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3">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3">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3">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3">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3">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3">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3">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3">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3">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3">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3">
        <f t="shared" ca="1" si="33"/>
        <v>0</v>
      </c>
      <c r="S988" s="249"/>
      <c r="T988" s="243">
        <f ca="1">+T989</f>
        <v>0</v>
      </c>
      <c r="U988" s="242">
        <f t="shared" si="34"/>
        <v>1</v>
      </c>
      <c r="V988" s="333" t="str">
        <f>+VLOOKUP(A988,bd_lista!$A$3:$E$590,5,FALSE)</f>
        <v>Gobiernos Autonomos Municipales</v>
      </c>
      <c r="W988" s="383" t="str">
        <f>+V988</f>
        <v>Gobiernos Autonomos Municipales</v>
      </c>
      <c r="X988" s="242">
        <f>+VLOOKUP(A988,[3]Sheet1!$A$13:$D$744,4,FALSE)</f>
        <v>0</v>
      </c>
      <c r="Y988" s="242" t="e">
        <f>+VLOOKUP(X988,bd_lista!$A$3:$C$590,3,FALSE)</f>
        <v>#N/A</v>
      </c>
      <c r="Z988" s="294">
        <f>+X988</f>
        <v>0</v>
      </c>
      <c r="AA988" s="295" t="e">
        <f>+Y988</f>
        <v>#N/A</v>
      </c>
    </row>
    <row r="989" spans="1:27" customFormat="1" ht="15" hidden="1" customHeight="1">
      <c r="A989" s="32">
        <v>1728</v>
      </c>
      <c r="B989" s="389"/>
      <c r="C989" s="247" t="str">
        <f>+VLOOKUP(A989,bd_lista!$A$3:$C$590,3,FALSE)</f>
        <v>Gobierno Autónomo Municipal de Postrer Valle</v>
      </c>
      <c r="D989" s="386"/>
      <c r="E989" s="244" t="s">
        <v>1305</v>
      </c>
      <c r="F989" s="245">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5">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5">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5">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5">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5">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5">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5">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5">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5">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5">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5">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5">
        <f t="shared" ca="1" si="33"/>
        <v>0</v>
      </c>
      <c r="S989" s="259">
        <f ca="1">+R988+R989</f>
        <v>0</v>
      </c>
      <c r="T989" s="245">
        <f ca="1">+S989</f>
        <v>0</v>
      </c>
      <c r="U989" s="244">
        <f t="shared" si="34"/>
        <v>2</v>
      </c>
      <c r="V989" s="333" t="str">
        <f>+VLOOKUP(A989,bd_lista!$A$3:$E$590,5,FALSE)</f>
        <v>Gobiernos Autonomos Municipales</v>
      </c>
      <c r="W989" s="384"/>
      <c r="X989" s="242">
        <f>+VLOOKUP(A989,[3]Sheet1!$A$13:$D$744,4,FALSE)</f>
        <v>0</v>
      </c>
      <c r="Y989" s="242" t="e">
        <f>+VLOOKUP(X989,bd_lista!$A$3:$C$590,3,FALSE)</f>
        <v>#N/A</v>
      </c>
      <c r="Z989" s="292"/>
      <c r="AA989" s="293"/>
    </row>
    <row r="990" spans="1:27" customFormat="1" ht="15" hidden="1" customHeight="1">
      <c r="A990" s="32">
        <v>1729</v>
      </c>
      <c r="B990" s="388">
        <f>+A990</f>
        <v>1729</v>
      </c>
      <c r="C990" s="247" t="str">
        <f>+VLOOKUP(A990,bd_lista!$A$3:$C$590,3,FALSE)</f>
        <v>Gobierno Autónomo Municipal de Pucara</v>
      </c>
      <c r="D990" s="385" t="str">
        <f>+C990</f>
        <v>Gobierno Autónomo Municipal de Pucara</v>
      </c>
      <c r="E990" s="242" t="s">
        <v>1304</v>
      </c>
      <c r="F990" s="243">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3">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3">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3">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3">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3">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3">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3">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3">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3">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3">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3">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3">
        <f t="shared" ca="1" si="33"/>
        <v>0</v>
      </c>
      <c r="S990" s="249"/>
      <c r="T990" s="243">
        <f ca="1">+T991</f>
        <v>0</v>
      </c>
      <c r="U990" s="242">
        <f t="shared" si="34"/>
        <v>1</v>
      </c>
      <c r="V990" s="333" t="str">
        <f>+VLOOKUP(A990,bd_lista!$A$3:$E$590,5,FALSE)</f>
        <v>Gobiernos Autonomos Municipales</v>
      </c>
      <c r="W990" s="383" t="str">
        <f>+V990</f>
        <v>Gobiernos Autonomos Municipales</v>
      </c>
      <c r="X990" s="242">
        <f>+VLOOKUP(A990,[3]Sheet1!$A$13:$D$744,4,FALSE)</f>
        <v>0</v>
      </c>
      <c r="Y990" s="242" t="e">
        <f>+VLOOKUP(X990,bd_lista!$A$3:$C$590,3,FALSE)</f>
        <v>#N/A</v>
      </c>
      <c r="Z990" s="294">
        <f>+X990</f>
        <v>0</v>
      </c>
      <c r="AA990" s="295" t="e">
        <f>+Y990</f>
        <v>#N/A</v>
      </c>
    </row>
    <row r="991" spans="1:27" customFormat="1" ht="15" hidden="1" customHeight="1">
      <c r="A991" s="32">
        <v>1729</v>
      </c>
      <c r="B991" s="389"/>
      <c r="C991" s="247" t="str">
        <f>+VLOOKUP(A991,bd_lista!$A$3:$C$590,3,FALSE)</f>
        <v>Gobierno Autónomo Municipal de Pucara</v>
      </c>
      <c r="D991" s="386"/>
      <c r="E991" s="244" t="s">
        <v>1305</v>
      </c>
      <c r="F991" s="245">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5">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5">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5">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5">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5">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3">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3">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3">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3">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3">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3">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5">
        <f t="shared" ca="1" si="33"/>
        <v>0</v>
      </c>
      <c r="S991" s="259">
        <f ca="1">+R990+R991</f>
        <v>0</v>
      </c>
      <c r="T991" s="243">
        <f ca="1">+S991</f>
        <v>0</v>
      </c>
      <c r="U991" s="242">
        <f t="shared" si="34"/>
        <v>2</v>
      </c>
      <c r="V991" s="333" t="str">
        <f>+VLOOKUP(A991,bd_lista!$A$3:$E$590,5,FALSE)</f>
        <v>Gobiernos Autonomos Municipales</v>
      </c>
      <c r="W991" s="384"/>
      <c r="X991" s="242">
        <f>+VLOOKUP(A991,[3]Sheet1!$A$13:$D$744,4,FALSE)</f>
        <v>0</v>
      </c>
      <c r="Y991" s="242" t="e">
        <f>+VLOOKUP(X991,bd_lista!$A$3:$C$590,3,FALSE)</f>
        <v>#N/A</v>
      </c>
      <c r="Z991" s="292"/>
      <c r="AA991" s="293"/>
    </row>
    <row r="992" spans="1:27" customFormat="1" ht="15" hidden="1" customHeight="1">
      <c r="A992" s="32">
        <v>1730</v>
      </c>
      <c r="B992" s="388">
        <f>+A992</f>
        <v>1730</v>
      </c>
      <c r="C992" s="247" t="str">
        <f>+VLOOKUP(A992,bd_lista!$A$3:$C$590,3,FALSE)</f>
        <v>Gobierno Autónomo Municipal de Samaipata</v>
      </c>
      <c r="D992" s="385" t="str">
        <f>+C992</f>
        <v>Gobierno Autónomo Municipal de Samaipata</v>
      </c>
      <c r="E992" s="242" t="s">
        <v>1304</v>
      </c>
      <c r="F992" s="243">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3">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3">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3">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3">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3">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3">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3">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3">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3">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3">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3">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3">
        <f t="shared" ca="1" si="33"/>
        <v>0</v>
      </c>
      <c r="S992" s="249"/>
      <c r="T992" s="243">
        <f ca="1">+T993</f>
        <v>0</v>
      </c>
      <c r="U992" s="242">
        <f t="shared" si="34"/>
        <v>1</v>
      </c>
      <c r="V992" s="333" t="str">
        <f>+VLOOKUP(A992,bd_lista!$A$3:$E$590,5,FALSE)</f>
        <v>Gobiernos Autonomos Municipales</v>
      </c>
      <c r="W992" s="383" t="str">
        <f>+V992</f>
        <v>Gobiernos Autonomos Municipales</v>
      </c>
      <c r="X992" s="242">
        <f>+VLOOKUP(A992,[3]Sheet1!$A$13:$D$744,4,FALSE)</f>
        <v>0</v>
      </c>
      <c r="Y992" s="242" t="e">
        <f>+VLOOKUP(X992,bd_lista!$A$3:$C$590,3,FALSE)</f>
        <v>#N/A</v>
      </c>
      <c r="Z992" s="294">
        <f>+X992</f>
        <v>0</v>
      </c>
      <c r="AA992" s="295" t="e">
        <f>+Y992</f>
        <v>#N/A</v>
      </c>
    </row>
    <row r="993" spans="1:27" customFormat="1" ht="15" hidden="1" customHeight="1">
      <c r="A993" s="32">
        <v>1730</v>
      </c>
      <c r="B993" s="389"/>
      <c r="C993" s="247" t="str">
        <f>+VLOOKUP(A993,bd_lista!$A$3:$C$590,3,FALSE)</f>
        <v>Gobierno Autónomo Municipal de Samaipata</v>
      </c>
      <c r="D993" s="386"/>
      <c r="E993" s="244" t="s">
        <v>1305</v>
      </c>
      <c r="F993" s="245">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5">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5">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5">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5">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5">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5">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5">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5">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5">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5">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5">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5">
        <f t="shared" ca="1" si="33"/>
        <v>0</v>
      </c>
      <c r="S993" s="259">
        <f ca="1">+R992+R993</f>
        <v>0</v>
      </c>
      <c r="T993" s="243">
        <f ca="1">+S993</f>
        <v>0</v>
      </c>
      <c r="U993" s="242">
        <f t="shared" si="34"/>
        <v>2</v>
      </c>
      <c r="V993" s="333" t="str">
        <f>+VLOOKUP(A993,bd_lista!$A$3:$E$590,5,FALSE)</f>
        <v>Gobiernos Autonomos Municipales</v>
      </c>
      <c r="W993" s="384"/>
      <c r="X993" s="242">
        <f>+VLOOKUP(A993,[3]Sheet1!$A$13:$D$744,4,FALSE)</f>
        <v>0</v>
      </c>
      <c r="Y993" s="242" t="e">
        <f>+VLOOKUP(X993,bd_lista!$A$3:$C$590,3,FALSE)</f>
        <v>#N/A</v>
      </c>
      <c r="Z993" s="292"/>
      <c r="AA993" s="293"/>
    </row>
    <row r="994" spans="1:27" customFormat="1" ht="15" hidden="1" customHeight="1">
      <c r="A994" s="32">
        <v>1731</v>
      </c>
      <c r="B994" s="388">
        <f>+A994</f>
        <v>1731</v>
      </c>
      <c r="C994" s="247" t="str">
        <f>+VLOOKUP(A994,bd_lista!$A$3:$C$590,3,FALSE)</f>
        <v>Gobierno Autónomo Municipal de Pampa Grande</v>
      </c>
      <c r="D994" s="385" t="str">
        <f>+C994</f>
        <v>Gobierno Autónomo Municipal de Pampa Grande</v>
      </c>
      <c r="E994" s="242" t="s">
        <v>1304</v>
      </c>
      <c r="F994" s="243">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3">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3">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3">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3">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3">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3">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3">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3">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3">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3">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3">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3">
        <f t="shared" ca="1" si="33"/>
        <v>0</v>
      </c>
      <c r="S994" s="249"/>
      <c r="T994" s="268">
        <f ca="1">+T995</f>
        <v>0</v>
      </c>
      <c r="U994" s="275">
        <f t="shared" si="34"/>
        <v>1</v>
      </c>
      <c r="V994" s="333" t="str">
        <f>+VLOOKUP(A994,bd_lista!$A$3:$E$590,5,FALSE)</f>
        <v>Gobiernos Autonomos Municipales</v>
      </c>
      <c r="W994" s="383" t="str">
        <f>+V994</f>
        <v>Gobiernos Autonomos Municipales</v>
      </c>
      <c r="X994" s="242">
        <f>+VLOOKUP(A994,[3]Sheet1!$A$13:$D$744,4,FALSE)</f>
        <v>0</v>
      </c>
      <c r="Y994" s="242" t="e">
        <f>+VLOOKUP(X994,bd_lista!$A$3:$C$590,3,FALSE)</f>
        <v>#N/A</v>
      </c>
      <c r="Z994" s="294">
        <f>+X994</f>
        <v>0</v>
      </c>
      <c r="AA994" s="295" t="e">
        <f>+Y994</f>
        <v>#N/A</v>
      </c>
    </row>
    <row r="995" spans="1:27" customFormat="1" ht="15" hidden="1" customHeight="1">
      <c r="A995" s="32">
        <v>1731</v>
      </c>
      <c r="B995" s="389"/>
      <c r="C995" s="247" t="str">
        <f>+VLOOKUP(A995,bd_lista!$A$3:$C$590,3,FALSE)</f>
        <v>Gobierno Autónomo Municipal de Pampa Grande</v>
      </c>
      <c r="D995" s="386"/>
      <c r="E995" s="244" t="s">
        <v>1305</v>
      </c>
      <c r="F995" s="245">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5">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5">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5">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5">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5">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5">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5">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5">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5">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5">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5">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5">
        <f t="shared" ca="1" si="33"/>
        <v>0</v>
      </c>
      <c r="S995" s="259">
        <f ca="1">+R994+R995</f>
        <v>0</v>
      </c>
      <c r="T995" s="245">
        <f ca="1">+S995</f>
        <v>0</v>
      </c>
      <c r="U995" s="244">
        <f t="shared" si="34"/>
        <v>2</v>
      </c>
      <c r="V995" s="333" t="str">
        <f>+VLOOKUP(A995,bd_lista!$A$3:$E$590,5,FALSE)</f>
        <v>Gobiernos Autonomos Municipales</v>
      </c>
      <c r="W995" s="384"/>
      <c r="X995" s="242">
        <f>+VLOOKUP(A995,[3]Sheet1!$A$13:$D$744,4,FALSE)</f>
        <v>0</v>
      </c>
      <c r="Y995" s="242" t="e">
        <f>+VLOOKUP(X995,bd_lista!$A$3:$C$590,3,FALSE)</f>
        <v>#N/A</v>
      </c>
      <c r="Z995" s="292"/>
      <c r="AA995" s="293"/>
    </row>
    <row r="996" spans="1:27" customFormat="1" ht="15" hidden="1" customHeight="1">
      <c r="A996" s="32">
        <v>1732</v>
      </c>
      <c r="B996" s="388">
        <f>+A996</f>
        <v>1732</v>
      </c>
      <c r="C996" s="247" t="str">
        <f>+VLOOKUP(A996,bd_lista!$A$3:$C$590,3,FALSE)</f>
        <v>Gobierno Autónomo Municipal de Mairana</v>
      </c>
      <c r="D996" s="385" t="str">
        <f>+C996</f>
        <v>Gobierno Autónomo Municipal de Mairana</v>
      </c>
      <c r="E996" s="242" t="s">
        <v>1304</v>
      </c>
      <c r="F996" s="243">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3">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3">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3">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3">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3">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3">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3">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3">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3">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3">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3">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3">
        <f t="shared" ca="1" si="33"/>
        <v>0</v>
      </c>
      <c r="S996" s="249"/>
      <c r="T996" s="243">
        <f ca="1">+T997</f>
        <v>0</v>
      </c>
      <c r="U996" s="242">
        <f t="shared" si="34"/>
        <v>1</v>
      </c>
      <c r="V996" s="333" t="str">
        <f>+VLOOKUP(A996,bd_lista!$A$3:$E$590,5,FALSE)</f>
        <v>Gobiernos Autonomos Municipales</v>
      </c>
      <c r="W996" s="383" t="str">
        <f>+V996</f>
        <v>Gobiernos Autonomos Municipales</v>
      </c>
      <c r="X996" s="242">
        <f>+VLOOKUP(A996,[3]Sheet1!$A$13:$D$744,4,FALSE)</f>
        <v>0</v>
      </c>
      <c r="Y996" s="242" t="e">
        <f>+VLOOKUP(X996,bd_lista!$A$3:$C$590,3,FALSE)</f>
        <v>#N/A</v>
      </c>
      <c r="Z996" s="294">
        <f>+X996</f>
        <v>0</v>
      </c>
      <c r="AA996" s="295" t="e">
        <f>+Y996</f>
        <v>#N/A</v>
      </c>
    </row>
    <row r="997" spans="1:27" customFormat="1" ht="15" hidden="1" customHeight="1">
      <c r="A997" s="32">
        <v>1732</v>
      </c>
      <c r="B997" s="389"/>
      <c r="C997" s="247" t="str">
        <f>+VLOOKUP(A997,bd_lista!$A$3:$C$590,3,FALSE)</f>
        <v>Gobierno Autónomo Municipal de Mairana</v>
      </c>
      <c r="D997" s="386"/>
      <c r="E997" s="244" t="s">
        <v>1305</v>
      </c>
      <c r="F997" s="245">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5">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5">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5">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5">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5">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5">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5">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5">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5">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5">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5">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5">
        <f t="shared" ca="1" si="33"/>
        <v>0</v>
      </c>
      <c r="S997" s="259">
        <f ca="1">+R996+R997</f>
        <v>0</v>
      </c>
      <c r="T997" s="243">
        <f ca="1">+S997</f>
        <v>0</v>
      </c>
      <c r="U997" s="244">
        <f t="shared" si="34"/>
        <v>2</v>
      </c>
      <c r="V997" s="333" t="str">
        <f>+VLOOKUP(A997,bd_lista!$A$3:$E$590,5,FALSE)</f>
        <v>Gobiernos Autonomos Municipales</v>
      </c>
      <c r="W997" s="384"/>
      <c r="X997" s="242">
        <f>+VLOOKUP(A997,[3]Sheet1!$A$13:$D$744,4,FALSE)</f>
        <v>0</v>
      </c>
      <c r="Y997" s="242" t="e">
        <f>+VLOOKUP(X997,bd_lista!$A$3:$C$590,3,FALSE)</f>
        <v>#N/A</v>
      </c>
      <c r="Z997" s="292"/>
      <c r="AA997" s="293"/>
    </row>
    <row r="998" spans="1:27" customFormat="1" ht="15" hidden="1" customHeight="1">
      <c r="A998" s="32">
        <v>1733</v>
      </c>
      <c r="B998" s="388">
        <f>+A998</f>
        <v>1733</v>
      </c>
      <c r="C998" s="247" t="str">
        <f>+VLOOKUP(A998,bd_lista!$A$3:$C$590,3,FALSE)</f>
        <v>Gobierno Autónomo Municipal de Quirusillas</v>
      </c>
      <c r="D998" s="385" t="str">
        <f>+C998</f>
        <v>Gobierno Autónomo Municipal de Quirusillas</v>
      </c>
      <c r="E998" s="242" t="s">
        <v>1304</v>
      </c>
      <c r="F998" s="243">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3">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3">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3">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3">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3">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3">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3">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3">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3">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3">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3">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3">
        <f t="shared" ca="1" si="33"/>
        <v>0</v>
      </c>
      <c r="S998" s="249"/>
      <c r="T998" s="243">
        <f ca="1">+T999</f>
        <v>0</v>
      </c>
      <c r="U998" s="242">
        <f t="shared" si="34"/>
        <v>1</v>
      </c>
      <c r="V998" s="333" t="str">
        <f>+VLOOKUP(A998,bd_lista!$A$3:$E$590,5,FALSE)</f>
        <v>Gobiernos Autonomos Municipales</v>
      </c>
      <c r="W998" s="383" t="str">
        <f>+V998</f>
        <v>Gobiernos Autonomos Municipales</v>
      </c>
      <c r="X998" s="242">
        <f>+VLOOKUP(A998,[3]Sheet1!$A$13:$D$744,4,FALSE)</f>
        <v>0</v>
      </c>
      <c r="Y998" s="242" t="e">
        <f>+VLOOKUP(X998,bd_lista!$A$3:$C$590,3,FALSE)</f>
        <v>#N/A</v>
      </c>
      <c r="Z998" s="294">
        <f>+X998</f>
        <v>0</v>
      </c>
      <c r="AA998" s="295" t="e">
        <f>+Y998</f>
        <v>#N/A</v>
      </c>
    </row>
    <row r="999" spans="1:27" customFormat="1" ht="15" hidden="1" customHeight="1">
      <c r="A999" s="32">
        <v>1733</v>
      </c>
      <c r="B999" s="389"/>
      <c r="C999" s="247" t="str">
        <f>+VLOOKUP(A999,bd_lista!$A$3:$C$590,3,FALSE)</f>
        <v>Gobierno Autónomo Municipal de Quirusillas</v>
      </c>
      <c r="D999" s="386"/>
      <c r="E999" s="244" t="s">
        <v>1305</v>
      </c>
      <c r="F999" s="243">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3">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3">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3">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3">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3">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3">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3">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3">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3">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3">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3">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3">
        <f t="shared" ca="1" si="33"/>
        <v>0</v>
      </c>
      <c r="S999" s="249">
        <f ca="1">+R998+R999</f>
        <v>0</v>
      </c>
      <c r="T999" s="243">
        <f ca="1">+S999</f>
        <v>0</v>
      </c>
      <c r="U999" s="242">
        <f t="shared" si="34"/>
        <v>2</v>
      </c>
      <c r="V999" s="333" t="str">
        <f>+VLOOKUP(A999,bd_lista!$A$3:$E$590,5,FALSE)</f>
        <v>Gobiernos Autonomos Municipales</v>
      </c>
      <c r="W999" s="384"/>
      <c r="X999" s="242">
        <f>+VLOOKUP(A999,[3]Sheet1!$A$13:$D$744,4,FALSE)</f>
        <v>0</v>
      </c>
      <c r="Y999" s="242" t="e">
        <f>+VLOOKUP(X999,bd_lista!$A$3:$C$590,3,FALSE)</f>
        <v>#N/A</v>
      </c>
      <c r="Z999" s="292"/>
      <c r="AA999" s="293"/>
    </row>
    <row r="1000" spans="1:27" customFormat="1" ht="15" hidden="1" customHeight="1">
      <c r="A1000" s="32">
        <v>1734</v>
      </c>
      <c r="B1000" s="388">
        <f>+A1000</f>
        <v>1734</v>
      </c>
      <c r="C1000" s="247" t="str">
        <f>+VLOOKUP(A1000,bd_lista!$A$3:$C$590,3,FALSE)</f>
        <v>Gobierno Autónomo Municipal de Montero</v>
      </c>
      <c r="D1000" s="385" t="str">
        <f>+C1000</f>
        <v>Gobierno Autónomo Municipal de Montero</v>
      </c>
      <c r="E1000" s="242" t="s">
        <v>1304</v>
      </c>
      <c r="F1000" s="243">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3">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3">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3">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3">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3">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3">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3">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3">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3">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3">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3">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3">
        <f t="shared" ca="1" si="33"/>
        <v>0</v>
      </c>
      <c r="S1000" s="249"/>
      <c r="T1000" s="243">
        <f ca="1">+T1001</f>
        <v>0</v>
      </c>
      <c r="U1000" s="242">
        <f t="shared" si="34"/>
        <v>1</v>
      </c>
      <c r="V1000" s="333" t="str">
        <f>+VLOOKUP(A1000,bd_lista!$A$3:$E$590,5,FALSE)</f>
        <v>Gobiernos Autonomos Municipales</v>
      </c>
      <c r="W1000" s="383" t="str">
        <f>+V1000</f>
        <v>Gobiernos Autonomos Municipales</v>
      </c>
      <c r="X1000" s="242">
        <f>+VLOOKUP(A1000,[3]Sheet1!$A$13:$D$744,4,FALSE)</f>
        <v>0</v>
      </c>
      <c r="Y1000" s="242" t="e">
        <f>+VLOOKUP(X1000,bd_lista!$A$3:$C$590,3,FALSE)</f>
        <v>#N/A</v>
      </c>
      <c r="Z1000" s="294">
        <f>+X1000</f>
        <v>0</v>
      </c>
      <c r="AA1000" s="295" t="e">
        <f>+Y1000</f>
        <v>#N/A</v>
      </c>
    </row>
    <row r="1001" spans="1:27" customFormat="1" ht="15" hidden="1" customHeight="1">
      <c r="A1001" s="32">
        <v>1734</v>
      </c>
      <c r="B1001" s="389"/>
      <c r="C1001" s="247" t="str">
        <f>+VLOOKUP(A1001,bd_lista!$A$3:$C$590,3,FALSE)</f>
        <v>Gobierno Autónomo Municipal de Montero</v>
      </c>
      <c r="D1001" s="386"/>
      <c r="E1001" s="244" t="s">
        <v>1305</v>
      </c>
      <c r="F1001" s="243">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3">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3">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3">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3">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3">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3">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3">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3">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3">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3">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3">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3">
        <f t="shared" ca="1" si="33"/>
        <v>0</v>
      </c>
      <c r="S1001" s="249">
        <f ca="1">+R1000+R1001</f>
        <v>0</v>
      </c>
      <c r="T1001" s="243">
        <f ca="1">+S1001</f>
        <v>0</v>
      </c>
      <c r="U1001" s="242">
        <f t="shared" si="34"/>
        <v>2</v>
      </c>
      <c r="V1001" s="333" t="str">
        <f>+VLOOKUP(A1001,bd_lista!$A$3:$E$590,5,FALSE)</f>
        <v>Gobiernos Autonomos Municipales</v>
      </c>
      <c r="W1001" s="384"/>
      <c r="X1001" s="242">
        <f>+VLOOKUP(A1001,[3]Sheet1!$A$13:$D$744,4,FALSE)</f>
        <v>0</v>
      </c>
      <c r="Y1001" s="242" t="e">
        <f>+VLOOKUP(X1001,bd_lista!$A$3:$C$590,3,FALSE)</f>
        <v>#N/A</v>
      </c>
      <c r="Z1001" s="292"/>
      <c r="AA1001" s="293"/>
    </row>
    <row r="1002" spans="1:27" customFormat="1" ht="15" hidden="1" customHeight="1">
      <c r="A1002" s="32">
        <v>1735</v>
      </c>
      <c r="B1002" s="388">
        <f>+A1002</f>
        <v>1735</v>
      </c>
      <c r="C1002" s="247" t="str">
        <f>+VLOOKUP(A1002,bd_lista!$A$3:$C$590,3,FALSE)</f>
        <v>Gobierno Autónomo Municipal de General Agustín Saavedra</v>
      </c>
      <c r="D1002" s="385" t="str">
        <f>+C1002</f>
        <v>Gobierno Autónomo Municipal de General Agustín Saavedra</v>
      </c>
      <c r="E1002" s="242" t="s">
        <v>1304</v>
      </c>
      <c r="F1002" s="243">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3">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3">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3">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3">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3">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3">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3">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3">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3">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3">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3">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3">
        <f t="shared" ca="1" si="33"/>
        <v>0</v>
      </c>
      <c r="S1002" s="249"/>
      <c r="T1002" s="268">
        <f ca="1">+T1003</f>
        <v>0</v>
      </c>
      <c r="U1002" s="242">
        <f t="shared" si="34"/>
        <v>1</v>
      </c>
      <c r="V1002" s="333" t="str">
        <f>+VLOOKUP(A1002,bd_lista!$A$3:$E$590,5,FALSE)</f>
        <v>Gobiernos Autonomos Municipales</v>
      </c>
      <c r="W1002" s="383" t="str">
        <f>+V1002</f>
        <v>Gobiernos Autonomos Municipales</v>
      </c>
      <c r="X1002" s="242">
        <f>+VLOOKUP(A1002,[3]Sheet1!$A$13:$D$744,4,FALSE)</f>
        <v>0</v>
      </c>
      <c r="Y1002" s="242" t="e">
        <f>+VLOOKUP(X1002,bd_lista!$A$3:$C$590,3,FALSE)</f>
        <v>#N/A</v>
      </c>
      <c r="Z1002" s="294">
        <f>+X1002</f>
        <v>0</v>
      </c>
      <c r="AA1002" s="295" t="e">
        <f>+Y1002</f>
        <v>#N/A</v>
      </c>
    </row>
    <row r="1003" spans="1:27" customFormat="1" ht="15" hidden="1" customHeight="1">
      <c r="A1003" s="32">
        <v>1735</v>
      </c>
      <c r="B1003" s="389"/>
      <c r="C1003" s="247" t="str">
        <f>+VLOOKUP(A1003,bd_lista!$A$3:$C$590,3,FALSE)</f>
        <v>Gobierno Autónomo Municipal de General Agustín Saavedra</v>
      </c>
      <c r="D1003" s="386"/>
      <c r="E1003" s="244" t="s">
        <v>1305</v>
      </c>
      <c r="F1003" s="245">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5">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5">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5">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5">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5">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5">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5">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5">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5">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5">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5">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5">
        <f t="shared" ca="1" si="33"/>
        <v>0</v>
      </c>
      <c r="S1003" s="259">
        <f ca="1">+R1002+R1003</f>
        <v>0</v>
      </c>
      <c r="T1003" s="245">
        <f ca="1">+S1003</f>
        <v>0</v>
      </c>
      <c r="U1003" s="244">
        <f t="shared" si="34"/>
        <v>2</v>
      </c>
      <c r="V1003" s="333" t="str">
        <f>+VLOOKUP(A1003,bd_lista!$A$3:$E$590,5,FALSE)</f>
        <v>Gobiernos Autonomos Municipales</v>
      </c>
      <c r="W1003" s="384"/>
      <c r="X1003" s="242">
        <f>+VLOOKUP(A1003,[3]Sheet1!$A$13:$D$744,4,FALSE)</f>
        <v>0</v>
      </c>
      <c r="Y1003" s="242" t="e">
        <f>+VLOOKUP(X1003,bd_lista!$A$3:$C$590,3,FALSE)</f>
        <v>#N/A</v>
      </c>
      <c r="Z1003" s="292"/>
      <c r="AA1003" s="293"/>
    </row>
    <row r="1004" spans="1:27" customFormat="1" ht="15" hidden="1" customHeight="1">
      <c r="A1004" s="32">
        <v>1736</v>
      </c>
      <c r="B1004" s="388">
        <f>+A1004</f>
        <v>1736</v>
      </c>
      <c r="C1004" s="247" t="str">
        <f>+VLOOKUP(A1004,bd_lista!$A$3:$C$590,3,FALSE)</f>
        <v>Gobierno Autónomo Municipal de Mineros</v>
      </c>
      <c r="D1004" s="385" t="str">
        <f>+C1004</f>
        <v>Gobierno Autónomo Municipal de Mineros</v>
      </c>
      <c r="E1004" s="242" t="s">
        <v>1304</v>
      </c>
      <c r="F1004" s="243">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3">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3">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3">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3">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3">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3">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3">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3">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3">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3">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3">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3">
        <f t="shared" ca="1" si="33"/>
        <v>0</v>
      </c>
      <c r="S1004" s="249"/>
      <c r="T1004" s="243">
        <f ca="1">+T1005</f>
        <v>0</v>
      </c>
      <c r="U1004" s="242">
        <f t="shared" si="34"/>
        <v>1</v>
      </c>
      <c r="V1004" s="333" t="str">
        <f>+VLOOKUP(A1004,bd_lista!$A$3:$E$590,5,FALSE)</f>
        <v>Gobiernos Autonomos Municipales</v>
      </c>
      <c r="W1004" s="383" t="str">
        <f>+V1004</f>
        <v>Gobiernos Autonomos Municipales</v>
      </c>
      <c r="X1004" s="242">
        <f>+VLOOKUP(A1004,[3]Sheet1!$A$13:$D$744,4,FALSE)</f>
        <v>0</v>
      </c>
      <c r="Y1004" s="242" t="e">
        <f>+VLOOKUP(X1004,bd_lista!$A$3:$C$590,3,FALSE)</f>
        <v>#N/A</v>
      </c>
      <c r="Z1004" s="294">
        <f>+X1004</f>
        <v>0</v>
      </c>
      <c r="AA1004" s="295" t="e">
        <f>+Y1004</f>
        <v>#N/A</v>
      </c>
    </row>
    <row r="1005" spans="1:27" customFormat="1" ht="15" hidden="1" customHeight="1">
      <c r="A1005" s="32">
        <v>1736</v>
      </c>
      <c r="B1005" s="389"/>
      <c r="C1005" s="247" t="str">
        <f>+VLOOKUP(A1005,bd_lista!$A$3:$C$590,3,FALSE)</f>
        <v>Gobierno Autónomo Municipal de Mineros</v>
      </c>
      <c r="D1005" s="386"/>
      <c r="E1005" s="244" t="s">
        <v>1305</v>
      </c>
      <c r="F1005" s="245">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5">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5">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5">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5">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5">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5">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5">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5">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5">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5">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5">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5">
        <f t="shared" ca="1" si="33"/>
        <v>0</v>
      </c>
      <c r="S1005" s="259">
        <f ca="1">+R1004+R1005</f>
        <v>0</v>
      </c>
      <c r="T1005" s="243">
        <f ca="1">+S1005</f>
        <v>0</v>
      </c>
      <c r="U1005" s="242">
        <f t="shared" si="34"/>
        <v>2</v>
      </c>
      <c r="V1005" s="333" t="str">
        <f>+VLOOKUP(A1005,bd_lista!$A$3:$E$590,5,FALSE)</f>
        <v>Gobiernos Autonomos Municipales</v>
      </c>
      <c r="W1005" s="384"/>
      <c r="X1005" s="242">
        <f>+VLOOKUP(A1005,[3]Sheet1!$A$13:$D$744,4,FALSE)</f>
        <v>0</v>
      </c>
      <c r="Y1005" s="242" t="e">
        <f>+VLOOKUP(X1005,bd_lista!$A$3:$C$590,3,FALSE)</f>
        <v>#N/A</v>
      </c>
      <c r="Z1005" s="292"/>
      <c r="AA1005" s="293"/>
    </row>
    <row r="1006" spans="1:27" customFormat="1" ht="15" hidden="1" customHeight="1">
      <c r="A1006" s="32">
        <v>1737</v>
      </c>
      <c r="B1006" s="388">
        <f>+A1006</f>
        <v>1737</v>
      </c>
      <c r="C1006" s="247" t="str">
        <f>+VLOOKUP(A1006,bd_lista!$A$3:$C$590,3,FALSE)</f>
        <v>Gobierno Autónomo Municipal de Concepción</v>
      </c>
      <c r="D1006" s="385" t="str">
        <f>+C1006</f>
        <v>Gobierno Autónomo Municipal de Concepción</v>
      </c>
      <c r="E1006" s="242" t="s">
        <v>1304</v>
      </c>
      <c r="F1006" s="243">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3">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3">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3">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3">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3">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3">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3">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3">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3">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3">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3">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3">
        <f t="shared" ca="1" si="33"/>
        <v>0</v>
      </c>
      <c r="S1006" s="249"/>
      <c r="T1006" s="243">
        <f ca="1">+T1007</f>
        <v>0</v>
      </c>
      <c r="U1006" s="242">
        <f t="shared" si="34"/>
        <v>1</v>
      </c>
      <c r="V1006" s="333" t="str">
        <f>+VLOOKUP(A1006,bd_lista!$A$3:$E$590,5,FALSE)</f>
        <v>Gobiernos Autonomos Municipales</v>
      </c>
      <c r="W1006" s="383" t="str">
        <f>+V1006</f>
        <v>Gobiernos Autonomos Municipales</v>
      </c>
      <c r="X1006" s="242">
        <f>+VLOOKUP(A1006,[3]Sheet1!$A$13:$D$744,4,FALSE)</f>
        <v>0</v>
      </c>
      <c r="Y1006" s="242" t="e">
        <f>+VLOOKUP(X1006,bd_lista!$A$3:$C$590,3,FALSE)</f>
        <v>#N/A</v>
      </c>
      <c r="Z1006" s="294">
        <f>+X1006</f>
        <v>0</v>
      </c>
      <c r="AA1006" s="295" t="e">
        <f>+Y1006</f>
        <v>#N/A</v>
      </c>
    </row>
    <row r="1007" spans="1:27" customFormat="1" ht="15" hidden="1" customHeight="1">
      <c r="A1007" s="32">
        <v>1737</v>
      </c>
      <c r="B1007" s="389"/>
      <c r="C1007" s="247" t="str">
        <f>+VLOOKUP(A1007,bd_lista!$A$3:$C$590,3,FALSE)</f>
        <v>Gobierno Autónomo Municipal de Concepción</v>
      </c>
      <c r="D1007" s="386"/>
      <c r="E1007" s="244" t="s">
        <v>1305</v>
      </c>
      <c r="F1007" s="245">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5">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5">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5">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5">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5">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5">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5">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5">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5">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5">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5">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5">
        <f t="shared" ca="1" si="33"/>
        <v>0</v>
      </c>
      <c r="S1007" s="259">
        <f ca="1">+R1006+R1007</f>
        <v>0</v>
      </c>
      <c r="T1007" s="245">
        <f ca="1">+S1007</f>
        <v>0</v>
      </c>
      <c r="U1007" s="244">
        <f t="shared" si="34"/>
        <v>2</v>
      </c>
      <c r="V1007" s="333" t="str">
        <f>+VLOOKUP(A1007,bd_lista!$A$3:$E$590,5,FALSE)</f>
        <v>Gobiernos Autonomos Municipales</v>
      </c>
      <c r="W1007" s="384"/>
      <c r="X1007" s="242">
        <f>+VLOOKUP(A1007,[3]Sheet1!$A$13:$D$744,4,FALSE)</f>
        <v>0</v>
      </c>
      <c r="Y1007" s="242" t="e">
        <f>+VLOOKUP(X1007,bd_lista!$A$3:$C$590,3,FALSE)</f>
        <v>#N/A</v>
      </c>
      <c r="Z1007" s="292"/>
      <c r="AA1007" s="293"/>
    </row>
    <row r="1008" spans="1:27" customFormat="1" ht="15" hidden="1" customHeight="1">
      <c r="A1008" s="32">
        <v>1738</v>
      </c>
      <c r="B1008" s="388">
        <f>+A1008</f>
        <v>1738</v>
      </c>
      <c r="C1008" s="247" t="str">
        <f>+VLOOKUP(A1008,bd_lista!$A$3:$C$590,3,FALSE)</f>
        <v>Gobierno Autónomo Municipal de San Javier</v>
      </c>
      <c r="D1008" s="385" t="str">
        <f>+C1008</f>
        <v>Gobierno Autónomo Municipal de San Javier</v>
      </c>
      <c r="E1008" s="242" t="s">
        <v>1304</v>
      </c>
      <c r="F1008" s="243">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3">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3">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3">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3">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3">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3">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3">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3">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3">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3">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3">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3">
        <f t="shared" ca="1" si="33"/>
        <v>0</v>
      </c>
      <c r="S1008" s="249"/>
      <c r="T1008" s="268">
        <f ca="1">+T1009</f>
        <v>0</v>
      </c>
      <c r="U1008" s="275">
        <f t="shared" si="34"/>
        <v>1</v>
      </c>
      <c r="V1008" s="333" t="str">
        <f>+VLOOKUP(A1008,bd_lista!$A$3:$E$590,5,FALSE)</f>
        <v>Gobiernos Autonomos Municipales</v>
      </c>
      <c r="W1008" s="383" t="str">
        <f>+V1008</f>
        <v>Gobiernos Autonomos Municipales</v>
      </c>
      <c r="X1008" s="242">
        <f>+VLOOKUP(A1008,[3]Sheet1!$A$13:$D$744,4,FALSE)</f>
        <v>0</v>
      </c>
      <c r="Y1008" s="242" t="e">
        <f>+VLOOKUP(X1008,bd_lista!$A$3:$C$590,3,FALSE)</f>
        <v>#N/A</v>
      </c>
      <c r="Z1008" s="294">
        <f>+X1008</f>
        <v>0</v>
      </c>
      <c r="AA1008" s="295" t="e">
        <f>+Y1008</f>
        <v>#N/A</v>
      </c>
    </row>
    <row r="1009" spans="1:27" customFormat="1" ht="27" hidden="1" customHeight="1">
      <c r="A1009" s="32">
        <v>1738</v>
      </c>
      <c r="B1009" s="389"/>
      <c r="C1009" s="247" t="str">
        <f>+VLOOKUP(A1009,bd_lista!$A$3:$C$590,3,FALSE)</f>
        <v>Gobierno Autónomo Municipal de San Javier</v>
      </c>
      <c r="D1009" s="386"/>
      <c r="E1009" s="244" t="s">
        <v>1305</v>
      </c>
      <c r="F1009" s="245">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5">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5">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5">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5">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5">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5">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5">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5">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5">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5">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5">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5">
        <f t="shared" ca="1" si="33"/>
        <v>0</v>
      </c>
      <c r="S1009" s="259">
        <f ca="1">+R1008+R1009</f>
        <v>0</v>
      </c>
      <c r="T1009" s="243">
        <f ca="1">+S1009</f>
        <v>0</v>
      </c>
      <c r="U1009" s="242">
        <f t="shared" si="34"/>
        <v>2</v>
      </c>
      <c r="V1009" s="333" t="str">
        <f>+VLOOKUP(A1009,bd_lista!$A$3:$E$590,5,FALSE)</f>
        <v>Gobiernos Autonomos Municipales</v>
      </c>
      <c r="W1009" s="384"/>
      <c r="X1009" s="242">
        <f>+VLOOKUP(A1009,[3]Sheet1!$A$13:$D$744,4,FALSE)</f>
        <v>0</v>
      </c>
      <c r="Y1009" s="242" t="e">
        <f>+VLOOKUP(X1009,bd_lista!$A$3:$C$590,3,FALSE)</f>
        <v>#N/A</v>
      </c>
      <c r="Z1009" s="292"/>
      <c r="AA1009" s="293"/>
    </row>
    <row r="1010" spans="1:27" customFormat="1" ht="15" hidden="1" customHeight="1">
      <c r="A1010" s="32">
        <v>1739</v>
      </c>
      <c r="B1010" s="388">
        <f>+A1010</f>
        <v>1739</v>
      </c>
      <c r="C1010" s="247" t="str">
        <f>+VLOOKUP(A1010,bd_lista!$A$3:$C$590,3,FALSE)</f>
        <v>Gobierno Autónomo Municipal de San Julián</v>
      </c>
      <c r="D1010" s="385" t="str">
        <f>+C1010</f>
        <v>Gobierno Autónomo Municipal de San Julián</v>
      </c>
      <c r="E1010" s="242" t="s">
        <v>1304</v>
      </c>
      <c r="F1010" s="243">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3">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3">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3">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3">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3">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3">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3">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3">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3">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3">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3">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3">
        <f t="shared" ca="1" si="33"/>
        <v>0</v>
      </c>
      <c r="S1010" s="249"/>
      <c r="T1010" s="243">
        <f ca="1">+T1011</f>
        <v>0</v>
      </c>
      <c r="U1010" s="242">
        <f t="shared" si="34"/>
        <v>1</v>
      </c>
      <c r="V1010" s="333" t="str">
        <f>+VLOOKUP(A1010,bd_lista!$A$3:$E$590,5,FALSE)</f>
        <v>Gobiernos Autonomos Municipales</v>
      </c>
      <c r="W1010" s="383" t="str">
        <f>+V1010</f>
        <v>Gobiernos Autonomos Municipales</v>
      </c>
      <c r="X1010" s="242">
        <f>+VLOOKUP(A1010,[3]Sheet1!$A$13:$D$744,4,FALSE)</f>
        <v>0</v>
      </c>
      <c r="Y1010" s="242" t="e">
        <f>+VLOOKUP(X1010,bd_lista!$A$3:$C$590,3,FALSE)</f>
        <v>#N/A</v>
      </c>
      <c r="Z1010" s="294">
        <f>+X1010</f>
        <v>0</v>
      </c>
      <c r="AA1010" s="295" t="e">
        <f>+Y1010</f>
        <v>#N/A</v>
      </c>
    </row>
    <row r="1011" spans="1:27" customFormat="1" ht="15" hidden="1" customHeight="1">
      <c r="A1011" s="32">
        <v>1739</v>
      </c>
      <c r="B1011" s="389"/>
      <c r="C1011" s="247" t="str">
        <f>+VLOOKUP(A1011,bd_lista!$A$3:$C$590,3,FALSE)</f>
        <v>Gobierno Autónomo Municipal de San Julián</v>
      </c>
      <c r="D1011" s="386"/>
      <c r="E1011" s="244" t="s">
        <v>1305</v>
      </c>
      <c r="F1011" s="243">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3">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3">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3">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3">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3">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3">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3">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3">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3">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3">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3">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3">
        <f t="shared" ca="1" si="33"/>
        <v>0</v>
      </c>
      <c r="S1011" s="249">
        <f ca="1">+R1010+R1011</f>
        <v>0</v>
      </c>
      <c r="T1011" s="243">
        <f ca="1">+S1011</f>
        <v>0</v>
      </c>
      <c r="U1011" s="242">
        <f t="shared" si="34"/>
        <v>2</v>
      </c>
      <c r="V1011" s="333" t="str">
        <f>+VLOOKUP(A1011,bd_lista!$A$3:$E$590,5,FALSE)</f>
        <v>Gobiernos Autonomos Municipales</v>
      </c>
      <c r="W1011" s="384"/>
      <c r="X1011" s="242">
        <f>+VLOOKUP(A1011,[3]Sheet1!$A$13:$D$744,4,FALSE)</f>
        <v>0</v>
      </c>
      <c r="Y1011" s="242" t="e">
        <f>+VLOOKUP(X1011,bd_lista!$A$3:$C$590,3,FALSE)</f>
        <v>#N/A</v>
      </c>
      <c r="Z1011" s="292"/>
      <c r="AA1011" s="293"/>
    </row>
    <row r="1012" spans="1:27" customFormat="1" ht="15" hidden="1" customHeight="1">
      <c r="A1012" s="32">
        <v>1740</v>
      </c>
      <c r="B1012" s="388">
        <f>+A1012</f>
        <v>1740</v>
      </c>
      <c r="C1012" s="247" t="str">
        <f>+VLOOKUP(A1012,bd_lista!$A$3:$C$590,3,FALSE)</f>
        <v>Gobierno Autónomo Municipal de San Matías</v>
      </c>
      <c r="D1012" s="385" t="str">
        <f>+C1012</f>
        <v>Gobierno Autónomo Municipal de San Matías</v>
      </c>
      <c r="E1012" s="242" t="s">
        <v>1304</v>
      </c>
      <c r="F1012" s="243">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3">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3">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3">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3">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3">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3">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3">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3">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3">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3">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3">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3">
        <f t="shared" ca="1" si="33"/>
        <v>0</v>
      </c>
      <c r="S1012" s="249"/>
      <c r="T1012" s="243">
        <f ca="1">+T1013</f>
        <v>0</v>
      </c>
      <c r="U1012" s="242">
        <f t="shared" si="34"/>
        <v>1</v>
      </c>
      <c r="V1012" s="333" t="str">
        <f>+VLOOKUP(A1012,bd_lista!$A$3:$E$590,5,FALSE)</f>
        <v>Gobiernos Autonomos Municipales</v>
      </c>
      <c r="W1012" s="383" t="str">
        <f>+V1012</f>
        <v>Gobiernos Autonomos Municipales</v>
      </c>
      <c r="X1012" s="242">
        <f>+VLOOKUP(A1012,[3]Sheet1!$A$13:$D$744,4,FALSE)</f>
        <v>0</v>
      </c>
      <c r="Y1012" s="242" t="e">
        <f>+VLOOKUP(X1012,bd_lista!$A$3:$C$590,3,FALSE)</f>
        <v>#N/A</v>
      </c>
      <c r="Z1012" s="294">
        <f>+X1012</f>
        <v>0</v>
      </c>
      <c r="AA1012" s="295" t="e">
        <f>+Y1012</f>
        <v>#N/A</v>
      </c>
    </row>
    <row r="1013" spans="1:27" customFormat="1" ht="15" hidden="1" customHeight="1">
      <c r="A1013" s="32">
        <v>1740</v>
      </c>
      <c r="B1013" s="389"/>
      <c r="C1013" s="247" t="str">
        <f>+VLOOKUP(A1013,bd_lista!$A$3:$C$590,3,FALSE)</f>
        <v>Gobierno Autónomo Municipal de San Matías</v>
      </c>
      <c r="D1013" s="386"/>
      <c r="E1013" s="244" t="s">
        <v>1305</v>
      </c>
      <c r="F1013" s="243">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3">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3">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3">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3">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3">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3">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3">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3">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3">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3">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3">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3">
        <f t="shared" ca="1" si="33"/>
        <v>0</v>
      </c>
      <c r="S1013" s="249">
        <f ca="1">+R1012+R1013</f>
        <v>0</v>
      </c>
      <c r="T1013" s="243">
        <f ca="1">+S1013</f>
        <v>0</v>
      </c>
      <c r="U1013" s="242">
        <f t="shared" si="34"/>
        <v>2</v>
      </c>
      <c r="V1013" s="333" t="str">
        <f>+VLOOKUP(A1013,bd_lista!$A$3:$E$590,5,FALSE)</f>
        <v>Gobiernos Autonomos Municipales</v>
      </c>
      <c r="W1013" s="384"/>
      <c r="X1013" s="242">
        <f>+VLOOKUP(A1013,[3]Sheet1!$A$13:$D$744,4,FALSE)</f>
        <v>0</v>
      </c>
      <c r="Y1013" s="242" t="e">
        <f>+VLOOKUP(X1013,bd_lista!$A$3:$C$590,3,FALSE)</f>
        <v>#N/A</v>
      </c>
      <c r="Z1013" s="292"/>
      <c r="AA1013" s="293"/>
    </row>
    <row r="1014" spans="1:27" customFormat="1" ht="15" hidden="1" customHeight="1">
      <c r="A1014" s="32">
        <v>1741</v>
      </c>
      <c r="B1014" s="388">
        <f>+A1014</f>
        <v>1741</v>
      </c>
      <c r="C1014" s="247" t="str">
        <f>+VLOOKUP(A1014,bd_lista!$A$3:$C$590,3,FALSE)</f>
        <v>Gobierno Autónomo Municipal de Comarapa</v>
      </c>
      <c r="D1014" s="385" t="str">
        <f>+C1014</f>
        <v>Gobierno Autónomo Municipal de Comarapa</v>
      </c>
      <c r="E1014" s="242" t="s">
        <v>1304</v>
      </c>
      <c r="F1014" s="243">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3">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3">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3">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3">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3">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3">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3">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3">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3">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3">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3">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3">
        <f t="shared" ca="1" si="33"/>
        <v>0</v>
      </c>
      <c r="S1014" s="249"/>
      <c r="T1014" s="268">
        <f ca="1">+T1015</f>
        <v>0</v>
      </c>
      <c r="U1014" s="275">
        <f t="shared" si="34"/>
        <v>1</v>
      </c>
      <c r="V1014" s="333" t="str">
        <f>+VLOOKUP(A1014,bd_lista!$A$3:$E$590,5,FALSE)</f>
        <v>Gobiernos Autonomos Municipales</v>
      </c>
      <c r="W1014" s="383" t="str">
        <f>+V1014</f>
        <v>Gobiernos Autonomos Municipales</v>
      </c>
      <c r="X1014" s="242">
        <f>+VLOOKUP(A1014,[3]Sheet1!$A$13:$D$744,4,FALSE)</f>
        <v>0</v>
      </c>
      <c r="Y1014" s="242" t="e">
        <f>+VLOOKUP(X1014,bd_lista!$A$3:$C$590,3,FALSE)</f>
        <v>#N/A</v>
      </c>
      <c r="Z1014" s="294">
        <f>+X1014</f>
        <v>0</v>
      </c>
      <c r="AA1014" s="295" t="e">
        <f>+Y1014</f>
        <v>#N/A</v>
      </c>
    </row>
    <row r="1015" spans="1:27" customFormat="1" ht="15" hidden="1" customHeight="1">
      <c r="A1015" s="32">
        <v>1741</v>
      </c>
      <c r="B1015" s="389"/>
      <c r="C1015" s="247" t="str">
        <f>+VLOOKUP(A1015,bd_lista!$A$3:$C$590,3,FALSE)</f>
        <v>Gobierno Autónomo Municipal de Comarapa</v>
      </c>
      <c r="D1015" s="386"/>
      <c r="E1015" s="244" t="s">
        <v>1305</v>
      </c>
      <c r="F1015" s="245">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5">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5">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5">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5">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5">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5">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5">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5">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5">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5">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5">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5">
        <f t="shared" ca="1" si="33"/>
        <v>0</v>
      </c>
      <c r="S1015" s="249">
        <f ca="1">+R1014+R1015</f>
        <v>0</v>
      </c>
      <c r="T1015" s="245">
        <f ca="1">+S1015</f>
        <v>0</v>
      </c>
      <c r="U1015" s="244">
        <f t="shared" si="34"/>
        <v>2</v>
      </c>
      <c r="V1015" s="333" t="str">
        <f>+VLOOKUP(A1015,bd_lista!$A$3:$E$590,5,FALSE)</f>
        <v>Gobiernos Autonomos Municipales</v>
      </c>
      <c r="W1015" s="384"/>
      <c r="X1015" s="242">
        <f>+VLOOKUP(A1015,[3]Sheet1!$A$13:$D$744,4,FALSE)</f>
        <v>0</v>
      </c>
      <c r="Y1015" s="242" t="e">
        <f>+VLOOKUP(X1015,bd_lista!$A$3:$C$590,3,FALSE)</f>
        <v>#N/A</v>
      </c>
      <c r="Z1015" s="292"/>
      <c r="AA1015" s="293"/>
    </row>
    <row r="1016" spans="1:27" customFormat="1" ht="15" hidden="1" customHeight="1">
      <c r="A1016" s="32">
        <v>1742</v>
      </c>
      <c r="B1016" s="388">
        <f>+A1016</f>
        <v>1742</v>
      </c>
      <c r="C1016" s="247" t="str">
        <f>+VLOOKUP(A1016,bd_lista!$A$3:$C$590,3,FALSE)</f>
        <v>Gobierno Autónomo Municipal de Saipina</v>
      </c>
      <c r="D1016" s="385" t="str">
        <f>+C1016</f>
        <v>Gobierno Autónomo Municipal de Saipina</v>
      </c>
      <c r="E1016" s="242" t="s">
        <v>1304</v>
      </c>
      <c r="F1016" s="243">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3">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3">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3">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3">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3">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3">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3">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3">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3">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3">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3">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3">
        <f t="shared" ca="1" si="33"/>
        <v>0</v>
      </c>
      <c r="S1016" s="270"/>
      <c r="T1016" s="243">
        <f ca="1">+T1017</f>
        <v>0</v>
      </c>
      <c r="U1016" s="242">
        <f t="shared" si="34"/>
        <v>1</v>
      </c>
      <c r="V1016" s="333" t="str">
        <f>+VLOOKUP(A1016,bd_lista!$A$3:$E$590,5,FALSE)</f>
        <v>Gobiernos Autonomos Municipales</v>
      </c>
      <c r="W1016" s="383" t="str">
        <f>+V1016</f>
        <v>Gobiernos Autonomos Municipales</v>
      </c>
      <c r="X1016" s="242">
        <f>+VLOOKUP(A1016,[3]Sheet1!$A$13:$D$744,4,FALSE)</f>
        <v>0</v>
      </c>
      <c r="Y1016" s="242" t="e">
        <f>+VLOOKUP(X1016,bd_lista!$A$3:$C$590,3,FALSE)</f>
        <v>#N/A</v>
      </c>
      <c r="Z1016" s="294">
        <f>+X1016</f>
        <v>0</v>
      </c>
      <c r="AA1016" s="295" t="e">
        <f>+Y1016</f>
        <v>#N/A</v>
      </c>
    </row>
    <row r="1017" spans="1:27" customFormat="1" ht="15" hidden="1" customHeight="1">
      <c r="A1017" s="32">
        <v>1742</v>
      </c>
      <c r="B1017" s="389"/>
      <c r="C1017" s="247" t="str">
        <f>+VLOOKUP(A1017,bd_lista!$A$3:$C$590,3,FALSE)</f>
        <v>Gobierno Autónomo Municipal de Saipina</v>
      </c>
      <c r="D1017" s="386"/>
      <c r="E1017" s="244" t="s">
        <v>1305</v>
      </c>
      <c r="F1017" s="245">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5">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5">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5">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5">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5">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5">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5">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5">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5">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5">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5">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5">
        <f t="shared" ca="1" si="33"/>
        <v>0</v>
      </c>
      <c r="S1017" s="259">
        <f ca="1">+R1016+R1017</f>
        <v>0</v>
      </c>
      <c r="T1017" s="245">
        <f ca="1">+S1017</f>
        <v>0</v>
      </c>
      <c r="U1017" s="244">
        <f t="shared" si="34"/>
        <v>2</v>
      </c>
      <c r="V1017" s="333" t="str">
        <f>+VLOOKUP(A1017,bd_lista!$A$3:$E$590,5,FALSE)</f>
        <v>Gobiernos Autonomos Municipales</v>
      </c>
      <c r="W1017" s="384"/>
      <c r="X1017" s="242">
        <f>+VLOOKUP(A1017,[3]Sheet1!$A$13:$D$744,4,FALSE)</f>
        <v>0</v>
      </c>
      <c r="Y1017" s="242" t="e">
        <f>+VLOOKUP(X1017,bd_lista!$A$3:$C$590,3,FALSE)</f>
        <v>#N/A</v>
      </c>
      <c r="Z1017" s="292"/>
      <c r="AA1017" s="293"/>
    </row>
    <row r="1018" spans="1:27" customFormat="1" ht="15" hidden="1" customHeight="1">
      <c r="A1018" s="32">
        <v>1743</v>
      </c>
      <c r="B1018" s="388">
        <f>+A1018</f>
        <v>1743</v>
      </c>
      <c r="C1018" s="247" t="str">
        <f>+VLOOKUP(A1018,bd_lista!$A$3:$C$590,3,FALSE)</f>
        <v>Gobierno Autónomo Municipal de Puerto Suárez</v>
      </c>
      <c r="D1018" s="385" t="str">
        <f>+C1018</f>
        <v>Gobierno Autónomo Municipal de Puerto Suárez</v>
      </c>
      <c r="E1018" s="242" t="s">
        <v>1304</v>
      </c>
      <c r="F1018" s="243">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3">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3">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3">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3">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3">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3">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3">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3">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3">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3">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3">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3">
        <f t="shared" ca="1" si="33"/>
        <v>0</v>
      </c>
      <c r="S1018" s="249"/>
      <c r="T1018" s="243">
        <f ca="1">+T1019</f>
        <v>0</v>
      </c>
      <c r="U1018" s="242">
        <f t="shared" si="34"/>
        <v>1</v>
      </c>
      <c r="V1018" s="333" t="str">
        <f>+VLOOKUP(A1018,bd_lista!$A$3:$E$590,5,FALSE)</f>
        <v>Gobiernos Autonomos Municipales</v>
      </c>
      <c r="W1018" s="383" t="str">
        <f>+V1018</f>
        <v>Gobiernos Autonomos Municipales</v>
      </c>
      <c r="X1018" s="242">
        <f>+VLOOKUP(A1018,[3]Sheet1!$A$13:$D$744,4,FALSE)</f>
        <v>0</v>
      </c>
      <c r="Y1018" s="242" t="e">
        <f>+VLOOKUP(X1018,bd_lista!$A$3:$C$590,3,FALSE)</f>
        <v>#N/A</v>
      </c>
      <c r="Z1018" s="294">
        <f>+X1018</f>
        <v>0</v>
      </c>
      <c r="AA1018" s="295" t="e">
        <f>+Y1018</f>
        <v>#N/A</v>
      </c>
    </row>
    <row r="1019" spans="1:27" customFormat="1" ht="15" hidden="1" customHeight="1">
      <c r="A1019" s="32">
        <v>1743</v>
      </c>
      <c r="B1019" s="389"/>
      <c r="C1019" s="247" t="str">
        <f>+VLOOKUP(A1019,bd_lista!$A$3:$C$590,3,FALSE)</f>
        <v>Gobierno Autónomo Municipal de Puerto Suárez</v>
      </c>
      <c r="D1019" s="386"/>
      <c r="E1019" s="244" t="s">
        <v>1305</v>
      </c>
      <c r="F1019" s="245">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5">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5">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5">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5">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5">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5">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5">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5">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5">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5">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5">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5">
        <f t="shared" ca="1" si="33"/>
        <v>0</v>
      </c>
      <c r="S1019" s="259">
        <f ca="1">+R1018+R1019</f>
        <v>0</v>
      </c>
      <c r="T1019" s="245">
        <f ca="1">+S1019</f>
        <v>0</v>
      </c>
      <c r="U1019" s="244">
        <f t="shared" si="34"/>
        <v>2</v>
      </c>
      <c r="V1019" s="333" t="str">
        <f>+VLOOKUP(A1019,bd_lista!$A$3:$E$590,5,FALSE)</f>
        <v>Gobiernos Autonomos Municipales</v>
      </c>
      <c r="W1019" s="384"/>
      <c r="X1019" s="242">
        <f>+VLOOKUP(A1019,[3]Sheet1!$A$13:$D$744,4,FALSE)</f>
        <v>0</v>
      </c>
      <c r="Y1019" s="242" t="e">
        <f>+VLOOKUP(X1019,bd_lista!$A$3:$C$590,3,FALSE)</f>
        <v>#N/A</v>
      </c>
      <c r="Z1019" s="292"/>
      <c r="AA1019" s="293"/>
    </row>
    <row r="1020" spans="1:27" customFormat="1" ht="15" hidden="1" customHeight="1">
      <c r="A1020" s="32">
        <v>1744</v>
      </c>
      <c r="B1020" s="388">
        <f>+A1020</f>
        <v>1744</v>
      </c>
      <c r="C1020" s="247" t="str">
        <f>+VLOOKUP(A1020,bd_lista!$A$3:$C$590,3,FALSE)</f>
        <v>Gobierno Autónomo Municipal de Puerto Quijarro</v>
      </c>
      <c r="D1020" s="385" t="str">
        <f>+C1020</f>
        <v>Gobierno Autónomo Municipal de Puerto Quijarro</v>
      </c>
      <c r="E1020" s="242" t="s">
        <v>1304</v>
      </c>
      <c r="F1020" s="243">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3">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3">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3">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3">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3">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3">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3">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3">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3">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3">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3">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3">
        <f t="shared" ca="1" si="33"/>
        <v>0</v>
      </c>
      <c r="S1020" s="249"/>
      <c r="T1020" s="243">
        <f ca="1">+T1021</f>
        <v>0</v>
      </c>
      <c r="U1020" s="242">
        <f t="shared" si="34"/>
        <v>1</v>
      </c>
      <c r="V1020" s="333" t="str">
        <f>+VLOOKUP(A1020,bd_lista!$A$3:$E$590,5,FALSE)</f>
        <v>Gobiernos Autonomos Municipales</v>
      </c>
      <c r="W1020" s="383" t="str">
        <f>+V1020</f>
        <v>Gobiernos Autonomos Municipales</v>
      </c>
      <c r="X1020" s="242">
        <f>+VLOOKUP(A1020,[3]Sheet1!$A$13:$D$744,4,FALSE)</f>
        <v>0</v>
      </c>
      <c r="Y1020" s="242" t="e">
        <f>+VLOOKUP(X1020,bd_lista!$A$3:$C$590,3,FALSE)</f>
        <v>#N/A</v>
      </c>
      <c r="Z1020" s="294">
        <f>+X1020</f>
        <v>0</v>
      </c>
      <c r="AA1020" s="295" t="e">
        <f>+Y1020</f>
        <v>#N/A</v>
      </c>
    </row>
    <row r="1021" spans="1:27" customFormat="1" ht="15" hidden="1" customHeight="1">
      <c r="A1021" s="32">
        <v>1744</v>
      </c>
      <c r="B1021" s="389"/>
      <c r="C1021" s="247" t="str">
        <f>+VLOOKUP(A1021,bd_lista!$A$3:$C$590,3,FALSE)</f>
        <v>Gobierno Autónomo Municipal de Puerto Quijarro</v>
      </c>
      <c r="D1021" s="386"/>
      <c r="E1021" s="244" t="s">
        <v>1305</v>
      </c>
      <c r="F1021" s="243">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3">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3">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3">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3">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3">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3">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3">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3">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3">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3">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3">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3">
        <f t="shared" ca="1" si="33"/>
        <v>0</v>
      </c>
      <c r="S1021" s="249">
        <f ca="1">+R1020+R1021</f>
        <v>0</v>
      </c>
      <c r="T1021" s="243">
        <f ca="1">+S1021</f>
        <v>0</v>
      </c>
      <c r="U1021" s="242">
        <f t="shared" si="34"/>
        <v>2</v>
      </c>
      <c r="V1021" s="333" t="str">
        <f>+VLOOKUP(A1021,bd_lista!$A$3:$E$590,5,FALSE)</f>
        <v>Gobiernos Autonomos Municipales</v>
      </c>
      <c r="W1021" s="384"/>
      <c r="X1021" s="242">
        <f>+VLOOKUP(A1021,[3]Sheet1!$A$13:$D$744,4,FALSE)</f>
        <v>0</v>
      </c>
      <c r="Y1021" s="242" t="e">
        <f>+VLOOKUP(X1021,bd_lista!$A$3:$C$590,3,FALSE)</f>
        <v>#N/A</v>
      </c>
      <c r="Z1021" s="292"/>
      <c r="AA1021" s="293"/>
    </row>
    <row r="1022" spans="1:27" customFormat="1" ht="15" hidden="1" customHeight="1">
      <c r="A1022" s="32">
        <v>1745</v>
      </c>
      <c r="B1022" s="388">
        <f>+A1022</f>
        <v>1745</v>
      </c>
      <c r="C1022" s="247" t="str">
        <f>+VLOOKUP(A1022,bd_lista!$A$3:$C$590,3,FALSE)</f>
        <v>Gobierno Autónomo Municipal de Ascención de Guarayos</v>
      </c>
      <c r="D1022" s="385" t="str">
        <f>+C1022</f>
        <v>Gobierno Autónomo Municipal de Ascención de Guarayos</v>
      </c>
      <c r="E1022" s="242" t="s">
        <v>1304</v>
      </c>
      <c r="F1022" s="243">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3">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3">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3">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3">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3">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3">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3">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3">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3">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3">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3">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3">
        <f t="shared" ca="1" si="33"/>
        <v>0</v>
      </c>
      <c r="S1022" s="249"/>
      <c r="T1022" s="243">
        <f ca="1">+T1023</f>
        <v>0</v>
      </c>
      <c r="U1022" s="242">
        <f t="shared" si="34"/>
        <v>1</v>
      </c>
      <c r="V1022" s="333" t="str">
        <f>+VLOOKUP(A1022,bd_lista!$A$3:$E$590,5,FALSE)</f>
        <v>Gobiernos Autonomos Municipales</v>
      </c>
      <c r="W1022" s="383" t="str">
        <f>+V1022</f>
        <v>Gobiernos Autonomos Municipales</v>
      </c>
      <c r="X1022" s="242">
        <f>+VLOOKUP(A1022,[3]Sheet1!$A$13:$D$744,4,FALSE)</f>
        <v>0</v>
      </c>
      <c r="Y1022" s="242" t="e">
        <f>+VLOOKUP(X1022,bd_lista!$A$3:$C$590,3,FALSE)</f>
        <v>#N/A</v>
      </c>
      <c r="Z1022" s="294">
        <f>+X1022</f>
        <v>0</v>
      </c>
      <c r="AA1022" s="295" t="e">
        <f>+Y1022</f>
        <v>#N/A</v>
      </c>
    </row>
    <row r="1023" spans="1:27" customFormat="1" ht="15" hidden="1" customHeight="1">
      <c r="A1023" s="32">
        <v>1745</v>
      </c>
      <c r="B1023" s="389"/>
      <c r="C1023" s="247" t="str">
        <f>+VLOOKUP(A1023,bd_lista!$A$3:$C$590,3,FALSE)</f>
        <v>Gobierno Autónomo Municipal de Ascención de Guarayos</v>
      </c>
      <c r="D1023" s="386"/>
      <c r="E1023" s="244" t="s">
        <v>1305</v>
      </c>
      <c r="F1023" s="243">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3">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3">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3">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3">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3">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3">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3">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3">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3">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3">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3">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3">
        <f t="shared" ca="1" si="33"/>
        <v>0</v>
      </c>
      <c r="S1023" s="249">
        <f ca="1">+R1022+R1023</f>
        <v>0</v>
      </c>
      <c r="T1023" s="243">
        <f ca="1">+S1023</f>
        <v>0</v>
      </c>
      <c r="U1023" s="242">
        <f t="shared" si="34"/>
        <v>2</v>
      </c>
      <c r="V1023" s="333" t="str">
        <f>+VLOOKUP(A1023,bd_lista!$A$3:$E$590,5,FALSE)</f>
        <v>Gobiernos Autonomos Municipales</v>
      </c>
      <c r="W1023" s="384"/>
      <c r="X1023" s="242">
        <f>+VLOOKUP(A1023,[3]Sheet1!$A$13:$D$744,4,FALSE)</f>
        <v>0</v>
      </c>
      <c r="Y1023" s="242" t="e">
        <f>+VLOOKUP(X1023,bd_lista!$A$3:$C$590,3,FALSE)</f>
        <v>#N/A</v>
      </c>
      <c r="Z1023" s="292"/>
      <c r="AA1023" s="293"/>
    </row>
    <row r="1024" spans="1:27" customFormat="1" ht="15" hidden="1" customHeight="1">
      <c r="A1024" s="32">
        <v>1746</v>
      </c>
      <c r="B1024" s="388">
        <f>+A1024</f>
        <v>1746</v>
      </c>
      <c r="C1024" s="247" t="str">
        <f>+VLOOKUP(A1024,bd_lista!$A$3:$C$590,3,FALSE)</f>
        <v>Gobierno Autónomo Municipal de Urubicha</v>
      </c>
      <c r="D1024" s="385" t="str">
        <f>+C1024</f>
        <v>Gobierno Autónomo Municipal de Urubicha</v>
      </c>
      <c r="E1024" s="242" t="s">
        <v>1304</v>
      </c>
      <c r="F1024" s="243">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3">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3">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3">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3">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3">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3">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3">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3">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3">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3">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3">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3">
        <f t="shared" ca="1" si="33"/>
        <v>0</v>
      </c>
      <c r="S1024" s="249"/>
      <c r="T1024" s="243">
        <f ca="1">+T1025</f>
        <v>0</v>
      </c>
      <c r="U1024" s="242">
        <f t="shared" si="34"/>
        <v>1</v>
      </c>
      <c r="V1024" s="333" t="str">
        <f>+VLOOKUP(A1024,bd_lista!$A$3:$E$590,5,FALSE)</f>
        <v>Gobiernos Autonomos Municipales</v>
      </c>
      <c r="W1024" s="383" t="str">
        <f>+V1024</f>
        <v>Gobiernos Autonomos Municipales</v>
      </c>
      <c r="X1024" s="242">
        <f>+VLOOKUP(A1024,[3]Sheet1!$A$13:$D$744,4,FALSE)</f>
        <v>0</v>
      </c>
      <c r="Y1024" s="242" t="e">
        <f>+VLOOKUP(X1024,bd_lista!$A$3:$C$590,3,FALSE)</f>
        <v>#N/A</v>
      </c>
      <c r="Z1024" s="294">
        <f>+X1024</f>
        <v>0</v>
      </c>
      <c r="AA1024" s="295" t="e">
        <f>+Y1024</f>
        <v>#N/A</v>
      </c>
    </row>
    <row r="1025" spans="1:27" customFormat="1" ht="15" hidden="1" customHeight="1">
      <c r="A1025" s="32">
        <v>1746</v>
      </c>
      <c r="B1025" s="389"/>
      <c r="C1025" s="247" t="str">
        <f>+VLOOKUP(A1025,bd_lista!$A$3:$C$590,3,FALSE)</f>
        <v>Gobierno Autónomo Municipal de Urubicha</v>
      </c>
      <c r="D1025" s="386"/>
      <c r="E1025" s="244" t="s">
        <v>1305</v>
      </c>
      <c r="F1025" s="245">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5">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5">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5">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5">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5">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5">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5">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5">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5">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5">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5">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5">
        <f t="shared" ca="1" si="33"/>
        <v>0</v>
      </c>
      <c r="S1025" s="259">
        <f ca="1">+R1024+R1025</f>
        <v>0</v>
      </c>
      <c r="T1025" s="243">
        <f ca="1">+S1025</f>
        <v>0</v>
      </c>
      <c r="U1025" s="244">
        <f t="shared" si="34"/>
        <v>2</v>
      </c>
      <c r="V1025" s="333" t="str">
        <f>+VLOOKUP(A1025,bd_lista!$A$3:$E$590,5,FALSE)</f>
        <v>Gobiernos Autonomos Municipales</v>
      </c>
      <c r="W1025" s="384"/>
      <c r="X1025" s="242">
        <f>+VLOOKUP(A1025,[3]Sheet1!$A$13:$D$744,4,FALSE)</f>
        <v>0</v>
      </c>
      <c r="Y1025" s="242" t="e">
        <f>+VLOOKUP(X1025,bd_lista!$A$3:$C$590,3,FALSE)</f>
        <v>#N/A</v>
      </c>
      <c r="Z1025" s="292"/>
      <c r="AA1025" s="293"/>
    </row>
    <row r="1026" spans="1:27" customFormat="1" ht="15" hidden="1" customHeight="1">
      <c r="A1026" s="32">
        <v>1747</v>
      </c>
      <c r="B1026" s="388">
        <f>+A1026</f>
        <v>1747</v>
      </c>
      <c r="C1026" s="247" t="str">
        <f>+VLOOKUP(A1026,bd_lista!$A$3:$C$590,3,FALSE)</f>
        <v>Gobierno Autónomo Municipal de El Puente</v>
      </c>
      <c r="D1026" s="385" t="str">
        <f>+C1026</f>
        <v>Gobierno Autónomo Municipal de El Puente</v>
      </c>
      <c r="E1026" s="242" t="s">
        <v>1304</v>
      </c>
      <c r="F1026" s="243">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3">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3">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3">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3">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3">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3">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3">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3">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3">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3">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3">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3">
        <f t="shared" ca="1" si="33"/>
        <v>0</v>
      </c>
      <c r="S1026" s="249"/>
      <c r="T1026" s="268">
        <f ca="1">+T1027</f>
        <v>0</v>
      </c>
      <c r="U1026" s="242">
        <f t="shared" si="34"/>
        <v>1</v>
      </c>
      <c r="V1026" s="333" t="str">
        <f>+VLOOKUP(A1026,bd_lista!$A$3:$E$590,5,FALSE)</f>
        <v>Gobiernos Autonomos Municipales</v>
      </c>
      <c r="W1026" s="383" t="str">
        <f>+V1026</f>
        <v>Gobiernos Autonomos Municipales</v>
      </c>
      <c r="X1026" s="242">
        <f>+VLOOKUP(A1026,[3]Sheet1!$A$13:$D$744,4,FALSE)</f>
        <v>0</v>
      </c>
      <c r="Y1026" s="242" t="e">
        <f>+VLOOKUP(X1026,bd_lista!$A$3:$C$590,3,FALSE)</f>
        <v>#N/A</v>
      </c>
      <c r="Z1026" s="294">
        <f>+X1026</f>
        <v>0</v>
      </c>
      <c r="AA1026" s="295" t="e">
        <f>+Y1026</f>
        <v>#N/A</v>
      </c>
    </row>
    <row r="1027" spans="1:27" customFormat="1" ht="15" hidden="1" customHeight="1">
      <c r="A1027" s="32">
        <v>1747</v>
      </c>
      <c r="B1027" s="389"/>
      <c r="C1027" s="247" t="str">
        <f>+VLOOKUP(A1027,bd_lista!$A$3:$C$590,3,FALSE)</f>
        <v>Gobierno Autónomo Municipal de El Puente</v>
      </c>
      <c r="D1027" s="386"/>
      <c r="E1027" s="244" t="s">
        <v>1305</v>
      </c>
      <c r="F1027" s="245">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5">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5">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5">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5">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5">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5">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5">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5">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5">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5">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5">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5">
        <f t="shared" ca="1" si="33"/>
        <v>0</v>
      </c>
      <c r="S1027" s="249">
        <f ca="1">+R1026+R1027</f>
        <v>0</v>
      </c>
      <c r="T1027" s="243">
        <f ca="1">+S1027</f>
        <v>0</v>
      </c>
      <c r="U1027" s="244">
        <f t="shared" si="34"/>
        <v>2</v>
      </c>
      <c r="V1027" s="333" t="str">
        <f>+VLOOKUP(A1027,bd_lista!$A$3:$E$590,5,FALSE)</f>
        <v>Gobiernos Autonomos Municipales</v>
      </c>
      <c r="W1027" s="384"/>
      <c r="X1027" s="242">
        <f>+VLOOKUP(A1027,[3]Sheet1!$A$13:$D$744,4,FALSE)</f>
        <v>0</v>
      </c>
      <c r="Y1027" s="242" t="e">
        <f>+VLOOKUP(X1027,bd_lista!$A$3:$C$590,3,FALSE)</f>
        <v>#N/A</v>
      </c>
      <c r="Z1027" s="292"/>
      <c r="AA1027" s="293"/>
    </row>
    <row r="1028" spans="1:27" customFormat="1" ht="27" hidden="1" customHeight="1">
      <c r="A1028" s="32">
        <v>1748</v>
      </c>
      <c r="B1028" s="388">
        <f>+A1028</f>
        <v>1748</v>
      </c>
      <c r="C1028" s="247" t="str">
        <f>+VLOOKUP(A1028,bd_lista!$A$3:$C$590,3,FALSE)</f>
        <v>Gobierno Autónomo Municipal de Okinawa Uno</v>
      </c>
      <c r="D1028" s="385" t="str">
        <f>+C1028</f>
        <v>Gobierno Autónomo Municipal de Okinawa Uno</v>
      </c>
      <c r="E1028" s="242" t="s">
        <v>1304</v>
      </c>
      <c r="F1028" s="243">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3">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3">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3">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3">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3">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3">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3">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3">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3">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3">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3">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3">
        <f t="shared" ca="1" si="33"/>
        <v>0</v>
      </c>
      <c r="S1028" s="249"/>
      <c r="T1028" s="243">
        <f ca="1">+T1029</f>
        <v>0</v>
      </c>
      <c r="U1028" s="242">
        <f t="shared" si="34"/>
        <v>1</v>
      </c>
      <c r="V1028" s="333" t="str">
        <f>+VLOOKUP(A1028,bd_lista!$A$3:$E$590,5,FALSE)</f>
        <v>Gobiernos Autonomos Municipales</v>
      </c>
      <c r="W1028" s="383" t="str">
        <f>+V1028</f>
        <v>Gobiernos Autonomos Municipales</v>
      </c>
      <c r="X1028" s="242">
        <f>+VLOOKUP(A1028,[3]Sheet1!$A$13:$D$744,4,FALSE)</f>
        <v>0</v>
      </c>
      <c r="Y1028" s="242" t="e">
        <f>+VLOOKUP(X1028,bd_lista!$A$3:$C$590,3,FALSE)</f>
        <v>#N/A</v>
      </c>
      <c r="Z1028" s="294">
        <f>+X1028</f>
        <v>0</v>
      </c>
      <c r="AA1028" s="295" t="e">
        <f>+Y1028</f>
        <v>#N/A</v>
      </c>
    </row>
    <row r="1029" spans="1:27" customFormat="1" ht="27" hidden="1" customHeight="1">
      <c r="A1029" s="32">
        <v>1748</v>
      </c>
      <c r="B1029" s="389"/>
      <c r="C1029" s="247" t="str">
        <f>+VLOOKUP(A1029,bd_lista!$A$3:$C$590,3,FALSE)</f>
        <v>Gobierno Autónomo Municipal de Okinawa Uno</v>
      </c>
      <c r="D1029" s="386"/>
      <c r="E1029" s="244" t="s">
        <v>1305</v>
      </c>
      <c r="F1029" s="243">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3">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3">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3">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3">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3">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3">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3">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3">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3">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3">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3">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3">
        <f t="shared" ca="1" si="33"/>
        <v>0</v>
      </c>
      <c r="S1029" s="249">
        <f ca="1">+R1028+R1029</f>
        <v>0</v>
      </c>
      <c r="T1029" s="243">
        <f ca="1">+S1029</f>
        <v>0</v>
      </c>
      <c r="U1029" s="242">
        <f t="shared" si="34"/>
        <v>2</v>
      </c>
      <c r="V1029" s="333" t="str">
        <f>+VLOOKUP(A1029,bd_lista!$A$3:$E$590,5,FALSE)</f>
        <v>Gobiernos Autonomos Municipales</v>
      </c>
      <c r="W1029" s="384"/>
      <c r="X1029" s="242">
        <f>+VLOOKUP(A1029,[3]Sheet1!$A$13:$D$744,4,FALSE)</f>
        <v>0</v>
      </c>
      <c r="Y1029" s="242" t="e">
        <f>+VLOOKUP(X1029,bd_lista!$A$3:$C$590,3,FALSE)</f>
        <v>#N/A</v>
      </c>
      <c r="Z1029" s="292"/>
      <c r="AA1029" s="293"/>
    </row>
    <row r="1030" spans="1:27" customFormat="1" ht="15" hidden="1" customHeight="1">
      <c r="A1030" s="32">
        <v>1749</v>
      </c>
      <c r="B1030" s="388">
        <f>+A1030</f>
        <v>1749</v>
      </c>
      <c r="C1030" s="247" t="str">
        <f>+VLOOKUP(A1030,bd_lista!$A$3:$C$590,3,FALSE)</f>
        <v>Gobierno Autónomo Municipal de San Antonio de Lomerio</v>
      </c>
      <c r="D1030" s="385" t="str">
        <f>+C1030</f>
        <v>Gobierno Autónomo Municipal de San Antonio de Lomerio</v>
      </c>
      <c r="E1030" s="242" t="s">
        <v>1304</v>
      </c>
      <c r="F1030" s="243">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3">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3">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3">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3">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3">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3">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3">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3">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3">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3">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3">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3">
        <f t="shared" ref="R1030:R1093" ca="1" si="35">+SUM(F1030:Q1030)</f>
        <v>0</v>
      </c>
      <c r="S1030" s="249"/>
      <c r="T1030" s="243">
        <f ca="1">+T1031</f>
        <v>0</v>
      </c>
      <c r="U1030" s="242">
        <f t="shared" ref="U1030:U1093" si="36">+IF(E1030="Débitos",1,2)</f>
        <v>1</v>
      </c>
      <c r="V1030" s="333" t="str">
        <f>+VLOOKUP(A1030,bd_lista!$A$3:$E$590,5,FALSE)</f>
        <v>Gobiernos Autonomos Municipales</v>
      </c>
      <c r="W1030" s="383" t="str">
        <f>+V1030</f>
        <v>Gobiernos Autonomos Municipales</v>
      </c>
      <c r="X1030" s="242">
        <f>+VLOOKUP(A1030,[3]Sheet1!$A$13:$D$744,4,FALSE)</f>
        <v>0</v>
      </c>
      <c r="Y1030" s="242" t="e">
        <f>+VLOOKUP(X1030,bd_lista!$A$3:$C$590,3,FALSE)</f>
        <v>#N/A</v>
      </c>
      <c r="Z1030" s="294">
        <f>+X1030</f>
        <v>0</v>
      </c>
      <c r="AA1030" s="295" t="e">
        <f>+Y1030</f>
        <v>#N/A</v>
      </c>
    </row>
    <row r="1031" spans="1:27" customFormat="1" ht="15" hidden="1" customHeight="1">
      <c r="A1031" s="32">
        <v>1749</v>
      </c>
      <c r="B1031" s="389"/>
      <c r="C1031" s="247" t="str">
        <f>+VLOOKUP(A1031,bd_lista!$A$3:$C$590,3,FALSE)</f>
        <v>Gobierno Autónomo Municipal de San Antonio de Lomerio</v>
      </c>
      <c r="D1031" s="386"/>
      <c r="E1031" s="244" t="s">
        <v>1305</v>
      </c>
      <c r="F1031" s="245">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5">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5">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5">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5">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5">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5">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5">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5">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5">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5">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5">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5">
        <f t="shared" ca="1" si="35"/>
        <v>0</v>
      </c>
      <c r="S1031" s="249">
        <f ca="1">+R1030+R1031</f>
        <v>0</v>
      </c>
      <c r="T1031" s="243">
        <f ca="1">+S1031</f>
        <v>0</v>
      </c>
      <c r="U1031" s="242">
        <f t="shared" si="36"/>
        <v>2</v>
      </c>
      <c r="V1031" s="333" t="str">
        <f>+VLOOKUP(A1031,bd_lista!$A$3:$E$590,5,FALSE)</f>
        <v>Gobiernos Autonomos Municipales</v>
      </c>
      <c r="W1031" s="384"/>
      <c r="X1031" s="242">
        <f>+VLOOKUP(A1031,[3]Sheet1!$A$13:$D$744,4,FALSE)</f>
        <v>0</v>
      </c>
      <c r="Y1031" s="242" t="e">
        <f>+VLOOKUP(X1031,bd_lista!$A$3:$C$590,3,FALSE)</f>
        <v>#N/A</v>
      </c>
      <c r="Z1031" s="292"/>
      <c r="AA1031" s="293"/>
    </row>
    <row r="1032" spans="1:27" customFormat="1" ht="15" hidden="1" customHeight="1">
      <c r="A1032" s="32">
        <v>1750</v>
      </c>
      <c r="B1032" s="388">
        <f>+A1032</f>
        <v>1750</v>
      </c>
      <c r="C1032" s="247" t="str">
        <f>+VLOOKUP(A1032,bd_lista!$A$3:$C$590,3,FALSE)</f>
        <v>Gobierno Autónomo Municipal de San Ramón</v>
      </c>
      <c r="D1032" s="385" t="str">
        <f>+C1032</f>
        <v>Gobierno Autónomo Municipal de San Ramón</v>
      </c>
      <c r="E1032" s="242" t="s">
        <v>1304</v>
      </c>
      <c r="F1032" s="243">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3">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3">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3">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3">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3">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3">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3">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3">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3">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3">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3">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3">
        <f t="shared" ca="1" si="35"/>
        <v>0</v>
      </c>
      <c r="S1032" s="249"/>
      <c r="T1032" s="243">
        <f ca="1">+T1033</f>
        <v>0</v>
      </c>
      <c r="U1032" s="242">
        <f t="shared" si="36"/>
        <v>1</v>
      </c>
      <c r="V1032" s="333" t="str">
        <f>+VLOOKUP(A1032,bd_lista!$A$3:$E$590,5,FALSE)</f>
        <v>Gobiernos Autonomos Municipales</v>
      </c>
      <c r="W1032" s="383" t="str">
        <f>+V1032</f>
        <v>Gobiernos Autonomos Municipales</v>
      </c>
      <c r="X1032" s="242">
        <f>+VLOOKUP(A1032,[3]Sheet1!$A$13:$D$744,4,FALSE)</f>
        <v>0</v>
      </c>
      <c r="Y1032" s="242" t="e">
        <f>+VLOOKUP(X1032,bd_lista!$A$3:$C$590,3,FALSE)</f>
        <v>#N/A</v>
      </c>
      <c r="Z1032" s="294">
        <f>+X1032</f>
        <v>0</v>
      </c>
      <c r="AA1032" s="295" t="e">
        <f>+Y1032</f>
        <v>#N/A</v>
      </c>
    </row>
    <row r="1033" spans="1:27" customFormat="1" ht="15" hidden="1" customHeight="1">
      <c r="A1033" s="32">
        <v>1750</v>
      </c>
      <c r="B1033" s="389"/>
      <c r="C1033" s="247" t="str">
        <f>+VLOOKUP(A1033,bd_lista!$A$3:$C$590,3,FALSE)</f>
        <v>Gobierno Autónomo Municipal de San Ramón</v>
      </c>
      <c r="D1033" s="386"/>
      <c r="E1033" s="244" t="s">
        <v>1305</v>
      </c>
      <c r="F1033" s="243">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3">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3">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3">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3">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3">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3">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3">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3">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3">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3">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3">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3">
        <f t="shared" ca="1" si="35"/>
        <v>0</v>
      </c>
      <c r="S1033" s="249">
        <f ca="1">+R1032+R1033</f>
        <v>0</v>
      </c>
      <c r="T1033" s="243">
        <f ca="1">+S1033</f>
        <v>0</v>
      </c>
      <c r="U1033" s="242">
        <f t="shared" si="36"/>
        <v>2</v>
      </c>
      <c r="V1033" s="333" t="str">
        <f>+VLOOKUP(A1033,bd_lista!$A$3:$E$590,5,FALSE)</f>
        <v>Gobiernos Autonomos Municipales</v>
      </c>
      <c r="W1033" s="384"/>
      <c r="X1033" s="242">
        <f>+VLOOKUP(A1033,[3]Sheet1!$A$13:$D$744,4,FALSE)</f>
        <v>0</v>
      </c>
      <c r="Y1033" s="242" t="e">
        <f>+VLOOKUP(X1033,bd_lista!$A$3:$C$590,3,FALSE)</f>
        <v>#N/A</v>
      </c>
      <c r="Z1033" s="292"/>
      <c r="AA1033" s="293"/>
    </row>
    <row r="1034" spans="1:27" customFormat="1" ht="15" hidden="1" customHeight="1">
      <c r="A1034" s="32">
        <v>1751</v>
      </c>
      <c r="B1034" s="388">
        <f>+A1034</f>
        <v>1751</v>
      </c>
      <c r="C1034" s="247" t="str">
        <f>+VLOOKUP(A1034,bd_lista!$A$3:$C$590,3,FALSE)</f>
        <v>Gobierno Autónomo Municipal de El Carmen Rivero Tórrez</v>
      </c>
      <c r="D1034" s="385" t="str">
        <f>+C1034</f>
        <v>Gobierno Autónomo Municipal de El Carmen Rivero Tórrez</v>
      </c>
      <c r="E1034" s="242" t="s">
        <v>1304</v>
      </c>
      <c r="F1034" s="243">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3">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3">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3">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3">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3">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3">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3">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3">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3">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3">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3">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3">
        <f t="shared" ca="1" si="35"/>
        <v>0</v>
      </c>
      <c r="S1034" s="249"/>
      <c r="T1034" s="243">
        <f ca="1">+T1035</f>
        <v>0</v>
      </c>
      <c r="U1034" s="242">
        <f t="shared" si="36"/>
        <v>1</v>
      </c>
      <c r="V1034" s="333" t="str">
        <f>+VLOOKUP(A1034,bd_lista!$A$3:$E$590,5,FALSE)</f>
        <v>Gobiernos Autonomos Municipales</v>
      </c>
      <c r="W1034" s="383" t="str">
        <f>+V1034</f>
        <v>Gobiernos Autonomos Municipales</v>
      </c>
      <c r="X1034" s="242">
        <f>+VLOOKUP(A1034,[3]Sheet1!$A$13:$D$744,4,FALSE)</f>
        <v>0</v>
      </c>
      <c r="Y1034" s="242" t="e">
        <f>+VLOOKUP(X1034,bd_lista!$A$3:$C$590,3,FALSE)</f>
        <v>#N/A</v>
      </c>
      <c r="Z1034" s="294">
        <f>+X1034</f>
        <v>0</v>
      </c>
      <c r="AA1034" s="295" t="e">
        <f>+Y1034</f>
        <v>#N/A</v>
      </c>
    </row>
    <row r="1035" spans="1:27" customFormat="1" ht="15" hidden="1" customHeight="1">
      <c r="A1035" s="32">
        <v>1751</v>
      </c>
      <c r="B1035" s="389"/>
      <c r="C1035" s="247" t="str">
        <f>+VLOOKUP(A1035,bd_lista!$A$3:$C$590,3,FALSE)</f>
        <v>Gobierno Autónomo Municipal de El Carmen Rivero Tórrez</v>
      </c>
      <c r="D1035" s="386"/>
      <c r="E1035" s="244" t="s">
        <v>1305</v>
      </c>
      <c r="F1035" s="243">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3">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3">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3">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3">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3">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3">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3">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3">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3">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3">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3">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3">
        <f t="shared" ca="1" si="35"/>
        <v>0</v>
      </c>
      <c r="S1035" s="249">
        <f ca="1">+R1034+R1035</f>
        <v>0</v>
      </c>
      <c r="T1035" s="243">
        <f ca="1">+S1035</f>
        <v>0</v>
      </c>
      <c r="U1035" s="242">
        <f t="shared" si="36"/>
        <v>2</v>
      </c>
      <c r="V1035" s="333" t="str">
        <f>+VLOOKUP(A1035,bd_lista!$A$3:$E$590,5,FALSE)</f>
        <v>Gobiernos Autonomos Municipales</v>
      </c>
      <c r="W1035" s="384"/>
      <c r="X1035" s="242">
        <f>+VLOOKUP(A1035,[3]Sheet1!$A$13:$D$744,4,FALSE)</f>
        <v>0</v>
      </c>
      <c r="Y1035" s="242" t="e">
        <f>+VLOOKUP(X1035,bd_lista!$A$3:$C$590,3,FALSE)</f>
        <v>#N/A</v>
      </c>
      <c r="Z1035" s="292"/>
      <c r="AA1035" s="293"/>
    </row>
    <row r="1036" spans="1:27" customFormat="1" ht="27" hidden="1" customHeight="1">
      <c r="A1036" s="32">
        <v>1752</v>
      </c>
      <c r="B1036" s="388">
        <f>+A1036</f>
        <v>1752</v>
      </c>
      <c r="C1036" s="247" t="str">
        <f>+VLOOKUP(A1036,bd_lista!$A$3:$C$590,3,FALSE)</f>
        <v>Gobierno Autónomo Municipal de San Juan</v>
      </c>
      <c r="D1036" s="385" t="str">
        <f>+C1036</f>
        <v>Gobierno Autónomo Municipal de San Juan</v>
      </c>
      <c r="E1036" s="242" t="s">
        <v>1304</v>
      </c>
      <c r="F1036" s="243">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3">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3">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3">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3">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3">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3">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3">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3">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3">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3">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3">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3">
        <f t="shared" ca="1" si="35"/>
        <v>0</v>
      </c>
      <c r="S1036" s="249"/>
      <c r="T1036" s="243">
        <f ca="1">+T1037</f>
        <v>0</v>
      </c>
      <c r="U1036" s="242">
        <f t="shared" si="36"/>
        <v>1</v>
      </c>
      <c r="V1036" s="333" t="str">
        <f>+VLOOKUP(A1036,bd_lista!$A$3:$E$590,5,FALSE)</f>
        <v>Gobiernos Autonomos Municipales</v>
      </c>
      <c r="W1036" s="383" t="str">
        <f>+V1036</f>
        <v>Gobiernos Autonomos Municipales</v>
      </c>
      <c r="X1036" s="242">
        <f>+VLOOKUP(A1036,[3]Sheet1!$A$13:$D$744,4,FALSE)</f>
        <v>0</v>
      </c>
      <c r="Y1036" s="242" t="e">
        <f>+VLOOKUP(X1036,bd_lista!$A$3:$C$590,3,FALSE)</f>
        <v>#N/A</v>
      </c>
      <c r="Z1036" s="294">
        <f>+X1036</f>
        <v>0</v>
      </c>
      <c r="AA1036" s="295" t="e">
        <f>+Y1036</f>
        <v>#N/A</v>
      </c>
    </row>
    <row r="1037" spans="1:27" customFormat="1" ht="27" hidden="1" customHeight="1">
      <c r="A1037" s="32">
        <v>1752</v>
      </c>
      <c r="B1037" s="389"/>
      <c r="C1037" s="247" t="str">
        <f>+VLOOKUP(A1037,bd_lista!$A$3:$C$590,3,FALSE)</f>
        <v>Gobierno Autónomo Municipal de San Juan</v>
      </c>
      <c r="D1037" s="386"/>
      <c r="E1037" s="244" t="s">
        <v>1305</v>
      </c>
      <c r="F1037" s="243">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3">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3">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3">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3">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3">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3">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3">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3">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3">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3">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3">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3">
        <f t="shared" ca="1" si="35"/>
        <v>0</v>
      </c>
      <c r="S1037" s="249">
        <f ca="1">+R1036+R1037</f>
        <v>0</v>
      </c>
      <c r="T1037" s="243">
        <f ca="1">+S1037</f>
        <v>0</v>
      </c>
      <c r="U1037" s="242">
        <f t="shared" si="36"/>
        <v>2</v>
      </c>
      <c r="V1037" s="333" t="str">
        <f>+VLOOKUP(A1037,bd_lista!$A$3:$E$590,5,FALSE)</f>
        <v>Gobiernos Autonomos Municipales</v>
      </c>
      <c r="W1037" s="384"/>
      <c r="X1037" s="242">
        <f>+VLOOKUP(A1037,[3]Sheet1!$A$13:$D$744,4,FALSE)</f>
        <v>0</v>
      </c>
      <c r="Y1037" s="242" t="e">
        <f>+VLOOKUP(X1037,bd_lista!$A$3:$C$590,3,FALSE)</f>
        <v>#N/A</v>
      </c>
      <c r="Z1037" s="292"/>
      <c r="AA1037" s="293"/>
    </row>
    <row r="1038" spans="1:27" customFormat="1" ht="15" hidden="1" customHeight="1">
      <c r="A1038" s="32">
        <v>1753</v>
      </c>
      <c r="B1038" s="388">
        <f>+A1038</f>
        <v>1753</v>
      </c>
      <c r="C1038" s="247" t="str">
        <f>+VLOOKUP(A1038,bd_lista!$A$3:$C$590,3,FALSE)</f>
        <v>Gobierno Autónomo Municipal de Fernández Alonso</v>
      </c>
      <c r="D1038" s="385" t="str">
        <f>+C1038</f>
        <v>Gobierno Autónomo Municipal de Fernández Alonso</v>
      </c>
      <c r="E1038" s="242" t="s">
        <v>1304</v>
      </c>
      <c r="F1038" s="243">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3">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3">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3">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3">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3">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3">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3">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3">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3">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3">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3">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3">
        <f t="shared" ca="1" si="35"/>
        <v>0</v>
      </c>
      <c r="S1038" s="270"/>
      <c r="T1038" s="268">
        <f ca="1">+T1039</f>
        <v>0</v>
      </c>
      <c r="U1038" s="242">
        <f t="shared" si="36"/>
        <v>1</v>
      </c>
      <c r="V1038" s="333" t="str">
        <f>+VLOOKUP(A1038,bd_lista!$A$3:$E$590,5,FALSE)</f>
        <v>Gobiernos Autonomos Municipales</v>
      </c>
      <c r="W1038" s="383" t="str">
        <f>+V1038</f>
        <v>Gobiernos Autonomos Municipales</v>
      </c>
      <c r="X1038" s="242">
        <f>+VLOOKUP(A1038,[3]Sheet1!$A$13:$D$744,4,FALSE)</f>
        <v>0</v>
      </c>
      <c r="Y1038" s="242" t="e">
        <f>+VLOOKUP(X1038,bd_lista!$A$3:$C$590,3,FALSE)</f>
        <v>#N/A</v>
      </c>
      <c r="Z1038" s="294">
        <f>+X1038</f>
        <v>0</v>
      </c>
      <c r="AA1038" s="295" t="e">
        <f>+Y1038</f>
        <v>#N/A</v>
      </c>
    </row>
    <row r="1039" spans="1:27" customFormat="1" ht="15" hidden="1" customHeight="1">
      <c r="A1039" s="32">
        <v>1753</v>
      </c>
      <c r="B1039" s="389"/>
      <c r="C1039" s="247" t="str">
        <f>+VLOOKUP(A1039,bd_lista!$A$3:$C$590,3,FALSE)</f>
        <v>Gobierno Autónomo Municipal de Fernández Alonso</v>
      </c>
      <c r="D1039" s="386"/>
      <c r="E1039" s="244" t="s">
        <v>1305</v>
      </c>
      <c r="F1039" s="245">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5">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5">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5">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5">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5">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5">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5">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5">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5">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5">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5">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5">
        <f t="shared" ca="1" si="35"/>
        <v>0</v>
      </c>
      <c r="S1039" s="249">
        <f ca="1">+R1038+R1039</f>
        <v>0</v>
      </c>
      <c r="T1039" s="245">
        <f ca="1">+S1039</f>
        <v>0</v>
      </c>
      <c r="U1039" s="242">
        <f t="shared" si="36"/>
        <v>2</v>
      </c>
      <c r="V1039" s="333" t="str">
        <f>+VLOOKUP(A1039,bd_lista!$A$3:$E$590,5,FALSE)</f>
        <v>Gobiernos Autonomos Municipales</v>
      </c>
      <c r="W1039" s="384"/>
      <c r="X1039" s="242">
        <f>+VLOOKUP(A1039,[3]Sheet1!$A$13:$D$744,4,FALSE)</f>
        <v>0</v>
      </c>
      <c r="Y1039" s="242" t="e">
        <f>+VLOOKUP(X1039,bd_lista!$A$3:$C$590,3,FALSE)</f>
        <v>#N/A</v>
      </c>
      <c r="Z1039" s="292"/>
      <c r="AA1039" s="293"/>
    </row>
    <row r="1040" spans="1:27" customFormat="1" ht="27" hidden="1" customHeight="1">
      <c r="A1040" s="32">
        <v>1754</v>
      </c>
      <c r="B1040" s="388">
        <f>+A1040</f>
        <v>1754</v>
      </c>
      <c r="C1040" s="247" t="str">
        <f>+VLOOKUP(A1040,bd_lista!$A$3:$C$590,3,FALSE)</f>
        <v>Gobierno Autónomo Municipal de San Pedro</v>
      </c>
      <c r="D1040" s="385" t="str">
        <f>+C1040</f>
        <v>Gobierno Autónomo Municipal de San Pedro</v>
      </c>
      <c r="E1040" s="242" t="s">
        <v>1304</v>
      </c>
      <c r="F1040" s="243">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3">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3">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3">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3">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3">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3">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3">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3">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3">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3">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3">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3">
        <f t="shared" ca="1" si="35"/>
        <v>0</v>
      </c>
      <c r="S1040" s="249"/>
      <c r="T1040" s="243">
        <f ca="1">+T1041</f>
        <v>0</v>
      </c>
      <c r="U1040" s="242">
        <f t="shared" si="36"/>
        <v>1</v>
      </c>
      <c r="V1040" s="333" t="str">
        <f>+VLOOKUP(A1040,bd_lista!$A$3:$E$590,5,FALSE)</f>
        <v>Gobiernos Autonomos Municipales</v>
      </c>
      <c r="W1040" s="383" t="str">
        <f>+V1040</f>
        <v>Gobiernos Autonomos Municipales</v>
      </c>
      <c r="X1040" s="242">
        <f>+VLOOKUP(A1040,[3]Sheet1!$A$13:$D$744,4,FALSE)</f>
        <v>0</v>
      </c>
      <c r="Y1040" s="242" t="e">
        <f>+VLOOKUP(X1040,bd_lista!$A$3:$C$590,3,FALSE)</f>
        <v>#N/A</v>
      </c>
      <c r="Z1040" s="294">
        <f>+X1040</f>
        <v>0</v>
      </c>
      <c r="AA1040" s="295" t="e">
        <f>+Y1040</f>
        <v>#N/A</v>
      </c>
    </row>
    <row r="1041" spans="1:27" customFormat="1" ht="27" hidden="1" customHeight="1">
      <c r="A1041" s="32">
        <v>1754</v>
      </c>
      <c r="B1041" s="389"/>
      <c r="C1041" s="247" t="str">
        <f>+VLOOKUP(A1041,bd_lista!$A$3:$C$590,3,FALSE)</f>
        <v>Gobierno Autónomo Municipal de San Pedro</v>
      </c>
      <c r="D1041" s="386"/>
      <c r="E1041" s="244" t="s">
        <v>1305</v>
      </c>
      <c r="F1041" s="243">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3">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3">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3">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3">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3">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3">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3">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3">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3">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3">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3">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3">
        <f t="shared" ca="1" si="35"/>
        <v>0</v>
      </c>
      <c r="S1041" s="249">
        <f ca="1">+R1040+R1041</f>
        <v>0</v>
      </c>
      <c r="T1041" s="243">
        <f ca="1">+S1041</f>
        <v>0</v>
      </c>
      <c r="U1041" s="242">
        <f t="shared" si="36"/>
        <v>2</v>
      </c>
      <c r="V1041" s="333" t="str">
        <f>+VLOOKUP(A1041,bd_lista!$A$3:$E$590,5,FALSE)</f>
        <v>Gobiernos Autonomos Municipales</v>
      </c>
      <c r="W1041" s="384"/>
      <c r="X1041" s="242">
        <f>+VLOOKUP(A1041,[3]Sheet1!$A$13:$D$744,4,FALSE)</f>
        <v>0</v>
      </c>
      <c r="Y1041" s="242" t="e">
        <f>+VLOOKUP(X1041,bd_lista!$A$3:$C$590,3,FALSE)</f>
        <v>#N/A</v>
      </c>
      <c r="Z1041" s="292"/>
      <c r="AA1041" s="293"/>
    </row>
    <row r="1042" spans="1:27" customFormat="1" ht="15" hidden="1" customHeight="1">
      <c r="A1042" s="32">
        <v>1755</v>
      </c>
      <c r="B1042" s="388">
        <f>+A1042</f>
        <v>1755</v>
      </c>
      <c r="C1042" s="247" t="str">
        <f>+VLOOKUP(A1042,bd_lista!$A$3:$C$590,3,FALSE)</f>
        <v>Gobierno Autónomo Municipal de Cuatro Cañadas</v>
      </c>
      <c r="D1042" s="385" t="str">
        <f>+C1042</f>
        <v>Gobierno Autónomo Municipal de Cuatro Cañadas</v>
      </c>
      <c r="E1042" s="242" t="s">
        <v>1304</v>
      </c>
      <c r="F1042" s="243">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3">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3">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3">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3">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3">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3">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3">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3">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3">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3">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3">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3">
        <f t="shared" ca="1" si="35"/>
        <v>0</v>
      </c>
      <c r="S1042" s="249"/>
      <c r="T1042" s="243">
        <f ca="1">+T1043</f>
        <v>0</v>
      </c>
      <c r="U1042" s="242">
        <f t="shared" si="36"/>
        <v>1</v>
      </c>
      <c r="V1042" s="333" t="str">
        <f>+VLOOKUP(A1042,bd_lista!$A$3:$E$590,5,FALSE)</f>
        <v>Gobiernos Autonomos Municipales</v>
      </c>
      <c r="W1042" s="383" t="str">
        <f>+V1042</f>
        <v>Gobiernos Autonomos Municipales</v>
      </c>
      <c r="X1042" s="242">
        <f>+VLOOKUP(A1042,[3]Sheet1!$A$13:$D$744,4,FALSE)</f>
        <v>0</v>
      </c>
      <c r="Y1042" s="242" t="e">
        <f>+VLOOKUP(X1042,bd_lista!$A$3:$C$590,3,FALSE)</f>
        <v>#N/A</v>
      </c>
      <c r="Z1042" s="294">
        <f>+X1042</f>
        <v>0</v>
      </c>
      <c r="AA1042" s="295" t="e">
        <f>+Y1042</f>
        <v>#N/A</v>
      </c>
    </row>
    <row r="1043" spans="1:27" customFormat="1" ht="15" hidden="1" customHeight="1">
      <c r="A1043" s="32">
        <v>1755</v>
      </c>
      <c r="B1043" s="389"/>
      <c r="C1043" s="247" t="str">
        <f>+VLOOKUP(A1043,bd_lista!$A$3:$C$590,3,FALSE)</f>
        <v>Gobierno Autónomo Municipal de Cuatro Cañadas</v>
      </c>
      <c r="D1043" s="386"/>
      <c r="E1043" s="244" t="s">
        <v>1305</v>
      </c>
      <c r="F1043" s="243">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3">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3">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3">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3">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3">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3">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3">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3">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3">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3">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3">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3">
        <f t="shared" ca="1" si="35"/>
        <v>0</v>
      </c>
      <c r="S1043" s="249">
        <f ca="1">+R1042+R1043</f>
        <v>0</v>
      </c>
      <c r="T1043" s="243">
        <f ca="1">+S1043</f>
        <v>0</v>
      </c>
      <c r="U1043" s="242">
        <f t="shared" si="36"/>
        <v>2</v>
      </c>
      <c r="V1043" s="333" t="str">
        <f>+VLOOKUP(A1043,bd_lista!$A$3:$E$590,5,FALSE)</f>
        <v>Gobiernos Autonomos Municipales</v>
      </c>
      <c r="W1043" s="384"/>
      <c r="X1043" s="242">
        <f>+VLOOKUP(A1043,[3]Sheet1!$A$13:$D$744,4,FALSE)</f>
        <v>0</v>
      </c>
      <c r="Y1043" s="242" t="e">
        <f>+VLOOKUP(X1043,bd_lista!$A$3:$C$590,3,FALSE)</f>
        <v>#N/A</v>
      </c>
      <c r="Z1043" s="292"/>
      <c r="AA1043" s="293"/>
    </row>
    <row r="1044" spans="1:27" customFormat="1" ht="15" hidden="1" customHeight="1">
      <c r="A1044" s="32">
        <v>1756</v>
      </c>
      <c r="B1044" s="388">
        <f>+A1044</f>
        <v>1756</v>
      </c>
      <c r="C1044" s="247" t="str">
        <f>+VLOOKUP(A1044,bd_lista!$A$3:$C$590,3,FALSE)</f>
        <v>Gobierno Autónomo Municipal de Colpa Bélgica</v>
      </c>
      <c r="D1044" s="385" t="str">
        <f>+C1044</f>
        <v>Gobierno Autónomo Municipal de Colpa Bélgica</v>
      </c>
      <c r="E1044" s="242" t="s">
        <v>1304</v>
      </c>
      <c r="F1044" s="243">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3">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3">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3">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3">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3">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3">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3">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3">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3">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3">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3">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3">
        <f t="shared" ca="1" si="35"/>
        <v>0</v>
      </c>
      <c r="S1044" s="249"/>
      <c r="T1044" s="243">
        <f ca="1">+T1045</f>
        <v>0</v>
      </c>
      <c r="U1044" s="242">
        <f t="shared" si="36"/>
        <v>1</v>
      </c>
      <c r="V1044" s="333" t="str">
        <f>+VLOOKUP(A1044,bd_lista!$A$3:$E$590,5,FALSE)</f>
        <v>Gobiernos Autonomos Municipales</v>
      </c>
      <c r="W1044" s="383" t="str">
        <f>+V1044</f>
        <v>Gobiernos Autonomos Municipales</v>
      </c>
      <c r="X1044" s="242">
        <f>+VLOOKUP(A1044,[3]Sheet1!$A$13:$D$744,4,FALSE)</f>
        <v>0</v>
      </c>
      <c r="Y1044" s="242" t="e">
        <f>+VLOOKUP(X1044,bd_lista!$A$3:$C$590,3,FALSE)</f>
        <v>#N/A</v>
      </c>
      <c r="Z1044" s="294">
        <f>+X1044</f>
        <v>0</v>
      </c>
      <c r="AA1044" s="295" t="e">
        <f>+Y1044</f>
        <v>#N/A</v>
      </c>
    </row>
    <row r="1045" spans="1:27" customFormat="1" ht="15" hidden="1" customHeight="1">
      <c r="A1045" s="32">
        <v>1756</v>
      </c>
      <c r="B1045" s="389"/>
      <c r="C1045" s="247" t="str">
        <f>+VLOOKUP(A1045,bd_lista!$A$3:$C$590,3,FALSE)</f>
        <v>Gobierno Autónomo Municipal de Colpa Bélgica</v>
      </c>
      <c r="D1045" s="386"/>
      <c r="E1045" s="244" t="s">
        <v>1305</v>
      </c>
      <c r="F1045" s="243">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3">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3">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3">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3">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3">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3">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3">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3">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3">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3">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3">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3">
        <f t="shared" ca="1" si="35"/>
        <v>0</v>
      </c>
      <c r="S1045" s="249">
        <f ca="1">+R1044+R1045</f>
        <v>0</v>
      </c>
      <c r="T1045" s="243">
        <f ca="1">+S1045</f>
        <v>0</v>
      </c>
      <c r="U1045" s="242">
        <f t="shared" si="36"/>
        <v>2</v>
      </c>
      <c r="V1045" s="333" t="str">
        <f>+VLOOKUP(A1045,bd_lista!$A$3:$E$590,5,FALSE)</f>
        <v>Gobiernos Autonomos Municipales</v>
      </c>
      <c r="W1045" s="384"/>
      <c r="X1045" s="242">
        <f>+VLOOKUP(A1045,[3]Sheet1!$A$13:$D$744,4,FALSE)</f>
        <v>0</v>
      </c>
      <c r="Y1045" s="242" t="e">
        <f>+VLOOKUP(X1045,bd_lista!$A$3:$C$590,3,FALSE)</f>
        <v>#N/A</v>
      </c>
      <c r="Z1045" s="292"/>
      <c r="AA1045" s="293"/>
    </row>
    <row r="1046" spans="1:27" customFormat="1" ht="15" hidden="1" customHeight="1">
      <c r="A1046" s="32">
        <v>1801</v>
      </c>
      <c r="B1046" s="388">
        <f>+A1046</f>
        <v>1801</v>
      </c>
      <c r="C1046" s="247" t="str">
        <f>+VLOOKUP(A1046,bd_lista!$A$3:$C$590,3,FALSE)</f>
        <v>Gobierno Autónomo Municipal de Trinidad</v>
      </c>
      <c r="D1046" s="385" t="str">
        <f>+C1046</f>
        <v>Gobierno Autónomo Municipal de Trinidad</v>
      </c>
      <c r="E1046" s="242" t="s">
        <v>1304</v>
      </c>
      <c r="F1046" s="243">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3">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3">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3">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3">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3">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3">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3">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3">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3">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3">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3">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3">
        <f t="shared" ca="1" si="35"/>
        <v>0</v>
      </c>
      <c r="S1046" s="249"/>
      <c r="T1046" s="243">
        <f ca="1">+T1047</f>
        <v>0</v>
      </c>
      <c r="U1046" s="242">
        <f t="shared" si="36"/>
        <v>1</v>
      </c>
      <c r="V1046" s="333" t="str">
        <f>+VLOOKUP(A1046,bd_lista!$A$3:$E$590,5,FALSE)</f>
        <v>Gobiernos Autonomos Municipales</v>
      </c>
      <c r="W1046" s="383" t="str">
        <f>+V1046</f>
        <v>Gobiernos Autonomos Municipales</v>
      </c>
      <c r="X1046" s="242">
        <f>+VLOOKUP(A1046,[3]Sheet1!$A$13:$D$744,4,FALSE)</f>
        <v>0</v>
      </c>
      <c r="Y1046" s="242" t="e">
        <f>+VLOOKUP(X1046,bd_lista!$A$3:$C$590,3,FALSE)</f>
        <v>#N/A</v>
      </c>
      <c r="Z1046" s="294">
        <f>+X1046</f>
        <v>0</v>
      </c>
      <c r="AA1046" s="295" t="e">
        <f>+Y1046</f>
        <v>#N/A</v>
      </c>
    </row>
    <row r="1047" spans="1:27" customFormat="1" ht="15" hidden="1" customHeight="1">
      <c r="A1047" s="32">
        <v>1801</v>
      </c>
      <c r="B1047" s="389"/>
      <c r="C1047" s="247" t="str">
        <f>+VLOOKUP(A1047,bd_lista!$A$3:$C$590,3,FALSE)</f>
        <v>Gobierno Autónomo Municipal de Trinidad</v>
      </c>
      <c r="D1047" s="386"/>
      <c r="E1047" s="244" t="s">
        <v>1305</v>
      </c>
      <c r="F1047" s="243">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3">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3">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3">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3">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3">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3">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3">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3">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3">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3">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3">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3">
        <f t="shared" ca="1" si="35"/>
        <v>0</v>
      </c>
      <c r="S1047" s="249">
        <f ca="1">+R1046+R1047</f>
        <v>0</v>
      </c>
      <c r="T1047" s="243">
        <f ca="1">+S1047</f>
        <v>0</v>
      </c>
      <c r="U1047" s="242">
        <f t="shared" si="36"/>
        <v>2</v>
      </c>
      <c r="V1047" s="333" t="str">
        <f>+VLOOKUP(A1047,bd_lista!$A$3:$E$590,5,FALSE)</f>
        <v>Gobiernos Autonomos Municipales</v>
      </c>
      <c r="W1047" s="384"/>
      <c r="X1047" s="242">
        <f>+VLOOKUP(A1047,[3]Sheet1!$A$13:$D$744,4,FALSE)</f>
        <v>0</v>
      </c>
      <c r="Y1047" s="242" t="e">
        <f>+VLOOKUP(X1047,bd_lista!$A$3:$C$590,3,FALSE)</f>
        <v>#N/A</v>
      </c>
      <c r="Z1047" s="292"/>
      <c r="AA1047" s="293"/>
    </row>
    <row r="1048" spans="1:27" customFormat="1" ht="15" hidden="1" customHeight="1">
      <c r="A1048" s="32">
        <v>1802</v>
      </c>
      <c r="B1048" s="388">
        <f>+A1048</f>
        <v>1802</v>
      </c>
      <c r="C1048" s="247" t="str">
        <f>+VLOOKUP(A1048,bd_lista!$A$3:$C$590,3,FALSE)</f>
        <v>Gobierno Autónomo Municipal de San Javier</v>
      </c>
      <c r="D1048" s="385" t="str">
        <f>+C1048</f>
        <v>Gobierno Autónomo Municipal de San Javier</v>
      </c>
      <c r="E1048" s="242" t="s">
        <v>1304</v>
      </c>
      <c r="F1048" s="243">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3">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3">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3">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3">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3">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3">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3">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3">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3">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3">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3">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3">
        <f t="shared" ca="1" si="35"/>
        <v>0</v>
      </c>
      <c r="S1048" s="249"/>
      <c r="T1048" s="243">
        <f ca="1">+T1049</f>
        <v>0</v>
      </c>
      <c r="U1048" s="242">
        <f t="shared" si="36"/>
        <v>1</v>
      </c>
      <c r="V1048" s="333" t="str">
        <f>+VLOOKUP(A1048,bd_lista!$A$3:$E$590,5,FALSE)</f>
        <v>Gobiernos Autonomos Municipales</v>
      </c>
      <c r="W1048" s="383" t="str">
        <f>+V1048</f>
        <v>Gobiernos Autonomos Municipales</v>
      </c>
      <c r="X1048" s="242">
        <f>+VLOOKUP(A1048,[3]Sheet1!$A$13:$D$744,4,FALSE)</f>
        <v>0</v>
      </c>
      <c r="Y1048" s="242" t="e">
        <f>+VLOOKUP(X1048,bd_lista!$A$3:$C$590,3,FALSE)</f>
        <v>#N/A</v>
      </c>
      <c r="Z1048" s="294">
        <f>+X1048</f>
        <v>0</v>
      </c>
      <c r="AA1048" s="295" t="e">
        <f>+Y1048</f>
        <v>#N/A</v>
      </c>
    </row>
    <row r="1049" spans="1:27" customFormat="1" ht="15" hidden="1" customHeight="1">
      <c r="A1049" s="32">
        <v>1802</v>
      </c>
      <c r="B1049" s="389"/>
      <c r="C1049" s="247" t="str">
        <f>+VLOOKUP(A1049,bd_lista!$A$3:$C$590,3,FALSE)</f>
        <v>Gobierno Autónomo Municipal de San Javier</v>
      </c>
      <c r="D1049" s="386"/>
      <c r="E1049" s="244" t="s">
        <v>1305</v>
      </c>
      <c r="F1049" s="243">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3">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3">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3">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3">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3">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3">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3">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3">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3">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3">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3">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3">
        <f t="shared" ca="1" si="35"/>
        <v>0</v>
      </c>
      <c r="S1049" s="249">
        <f ca="1">+R1048+R1049</f>
        <v>0</v>
      </c>
      <c r="T1049" s="243">
        <f ca="1">+S1049</f>
        <v>0</v>
      </c>
      <c r="U1049" s="242">
        <f t="shared" si="36"/>
        <v>2</v>
      </c>
      <c r="V1049" s="333" t="str">
        <f>+VLOOKUP(A1049,bd_lista!$A$3:$E$590,5,FALSE)</f>
        <v>Gobiernos Autonomos Municipales</v>
      </c>
      <c r="W1049" s="384"/>
      <c r="X1049" s="242">
        <f>+VLOOKUP(A1049,[3]Sheet1!$A$13:$D$744,4,FALSE)</f>
        <v>0</v>
      </c>
      <c r="Y1049" s="242" t="e">
        <f>+VLOOKUP(X1049,bd_lista!$A$3:$C$590,3,FALSE)</f>
        <v>#N/A</v>
      </c>
      <c r="Z1049" s="292"/>
      <c r="AA1049" s="293"/>
    </row>
    <row r="1050" spans="1:27" customFormat="1" ht="15" hidden="1" customHeight="1">
      <c r="A1050" s="32">
        <v>1803</v>
      </c>
      <c r="B1050" s="388">
        <f>+A1050</f>
        <v>1803</v>
      </c>
      <c r="C1050" s="247" t="str">
        <f>+VLOOKUP(A1050,bd_lista!$A$3:$C$590,3,FALSE)</f>
        <v>Gobierno Autónomo Municipal de Riberalta</v>
      </c>
      <c r="D1050" s="385" t="str">
        <f>+C1050</f>
        <v>Gobierno Autónomo Municipal de Riberalta</v>
      </c>
      <c r="E1050" s="242" t="s">
        <v>1304</v>
      </c>
      <c r="F1050" s="243">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3">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3">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3">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3">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3">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3">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3">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3">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3">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3">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3">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3">
        <f t="shared" ca="1" si="35"/>
        <v>0</v>
      </c>
      <c r="S1050" s="249"/>
      <c r="T1050" s="243">
        <f ca="1">+T1051</f>
        <v>0</v>
      </c>
      <c r="U1050" s="242">
        <f t="shared" si="36"/>
        <v>1</v>
      </c>
      <c r="V1050" s="333" t="str">
        <f>+VLOOKUP(A1050,bd_lista!$A$3:$E$590,5,FALSE)</f>
        <v>Gobiernos Autonomos Municipales</v>
      </c>
      <c r="W1050" s="383" t="str">
        <f>+V1050</f>
        <v>Gobiernos Autonomos Municipales</v>
      </c>
      <c r="X1050" s="242">
        <f>+VLOOKUP(A1050,[3]Sheet1!$A$13:$D$744,4,FALSE)</f>
        <v>0</v>
      </c>
      <c r="Y1050" s="242" t="e">
        <f>+VLOOKUP(X1050,bd_lista!$A$3:$C$590,3,FALSE)</f>
        <v>#N/A</v>
      </c>
      <c r="Z1050" s="294">
        <f>+X1050</f>
        <v>0</v>
      </c>
      <c r="AA1050" s="295" t="e">
        <f>+Y1050</f>
        <v>#N/A</v>
      </c>
    </row>
    <row r="1051" spans="1:27" customFormat="1" ht="15" hidden="1" customHeight="1">
      <c r="A1051" s="32">
        <v>1803</v>
      </c>
      <c r="B1051" s="389"/>
      <c r="C1051" s="247" t="str">
        <f>+VLOOKUP(A1051,bd_lista!$A$3:$C$590,3,FALSE)</f>
        <v>Gobierno Autónomo Municipal de Riberalta</v>
      </c>
      <c r="D1051" s="386"/>
      <c r="E1051" s="244" t="s">
        <v>1305</v>
      </c>
      <c r="F1051" s="243">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3">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3">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3">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3">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3">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3">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3">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3">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3">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3">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3">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3">
        <f t="shared" ca="1" si="35"/>
        <v>0</v>
      </c>
      <c r="S1051" s="249">
        <f ca="1">+R1050+R1051</f>
        <v>0</v>
      </c>
      <c r="T1051" s="243">
        <f ca="1">+S1051</f>
        <v>0</v>
      </c>
      <c r="U1051" s="242">
        <f t="shared" si="36"/>
        <v>2</v>
      </c>
      <c r="V1051" s="333" t="str">
        <f>+VLOOKUP(A1051,bd_lista!$A$3:$E$590,5,FALSE)</f>
        <v>Gobiernos Autonomos Municipales</v>
      </c>
      <c r="W1051" s="384"/>
      <c r="X1051" s="242">
        <f>+VLOOKUP(A1051,[3]Sheet1!$A$13:$D$744,4,FALSE)</f>
        <v>0</v>
      </c>
      <c r="Y1051" s="242" t="e">
        <f>+VLOOKUP(X1051,bd_lista!$A$3:$C$590,3,FALSE)</f>
        <v>#N/A</v>
      </c>
      <c r="Z1051" s="292"/>
      <c r="AA1051" s="293"/>
    </row>
    <row r="1052" spans="1:27" customFormat="1" ht="15" hidden="1" customHeight="1">
      <c r="A1052" s="32">
        <v>1805</v>
      </c>
      <c r="B1052" s="388">
        <f>+A1052</f>
        <v>1805</v>
      </c>
      <c r="C1052" s="247" t="str">
        <f>+VLOOKUP(A1052,bd_lista!$A$3:$C$590,3,FALSE)</f>
        <v>Gobierno Autónomo Municipal de Puerto Guayaramerín</v>
      </c>
      <c r="D1052" s="385" t="str">
        <f>+C1052</f>
        <v>Gobierno Autónomo Municipal de Puerto Guayaramerín</v>
      </c>
      <c r="E1052" s="242" t="s">
        <v>1304</v>
      </c>
      <c r="F1052" s="243">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3">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3">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3">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3">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3">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3">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3">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3">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3">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3">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3">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3">
        <f t="shared" ca="1" si="35"/>
        <v>0</v>
      </c>
      <c r="S1052" s="249"/>
      <c r="T1052" s="243">
        <f ca="1">+T1053</f>
        <v>0</v>
      </c>
      <c r="U1052" s="242">
        <f t="shared" si="36"/>
        <v>1</v>
      </c>
      <c r="V1052" s="333" t="str">
        <f>+VLOOKUP(A1052,bd_lista!$A$3:$E$590,5,FALSE)</f>
        <v>Gobiernos Autonomos Municipales</v>
      </c>
      <c r="W1052" s="383" t="str">
        <f>+V1052</f>
        <v>Gobiernos Autonomos Municipales</v>
      </c>
      <c r="X1052" s="242">
        <f>+VLOOKUP(A1052,[3]Sheet1!$A$13:$D$744,4,FALSE)</f>
        <v>0</v>
      </c>
      <c r="Y1052" s="242" t="e">
        <f>+VLOOKUP(X1052,bd_lista!$A$3:$C$590,3,FALSE)</f>
        <v>#N/A</v>
      </c>
      <c r="Z1052" s="294">
        <f>+X1052</f>
        <v>0</v>
      </c>
      <c r="AA1052" s="295" t="e">
        <f>+Y1052</f>
        <v>#N/A</v>
      </c>
    </row>
    <row r="1053" spans="1:27" customFormat="1" ht="15" hidden="1" customHeight="1">
      <c r="A1053" s="32">
        <v>1805</v>
      </c>
      <c r="B1053" s="389"/>
      <c r="C1053" s="247" t="str">
        <f>+VLOOKUP(A1053,bd_lista!$A$3:$C$590,3,FALSE)</f>
        <v>Gobierno Autónomo Municipal de Puerto Guayaramerín</v>
      </c>
      <c r="D1053" s="386"/>
      <c r="E1053" s="244" t="s">
        <v>1305</v>
      </c>
      <c r="F1053" s="243">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3">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3">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3">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3">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3">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3">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3">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3">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3">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3">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3">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3">
        <f t="shared" ca="1" si="35"/>
        <v>0</v>
      </c>
      <c r="S1053" s="249">
        <f ca="1">+R1052+R1053</f>
        <v>0</v>
      </c>
      <c r="T1053" s="243">
        <f ca="1">+S1053</f>
        <v>0</v>
      </c>
      <c r="U1053" s="242">
        <f t="shared" si="36"/>
        <v>2</v>
      </c>
      <c r="V1053" s="333" t="str">
        <f>+VLOOKUP(A1053,bd_lista!$A$3:$E$590,5,FALSE)</f>
        <v>Gobiernos Autonomos Municipales</v>
      </c>
      <c r="W1053" s="384"/>
      <c r="X1053" s="242">
        <f>+VLOOKUP(A1053,[3]Sheet1!$A$13:$D$744,4,FALSE)</f>
        <v>0</v>
      </c>
      <c r="Y1053" s="242" t="e">
        <f>+VLOOKUP(X1053,bd_lista!$A$3:$C$590,3,FALSE)</f>
        <v>#N/A</v>
      </c>
      <c r="Z1053" s="292"/>
      <c r="AA1053" s="293"/>
    </row>
    <row r="1054" spans="1:27" customFormat="1" ht="15" hidden="1" customHeight="1">
      <c r="A1054" s="32">
        <v>1806</v>
      </c>
      <c r="B1054" s="388">
        <f>+A1054</f>
        <v>1806</v>
      </c>
      <c r="C1054" s="247" t="str">
        <f>+VLOOKUP(A1054,bd_lista!$A$3:$C$590,3,FALSE)</f>
        <v>Gobierno Autónomo Municipal de Reyes</v>
      </c>
      <c r="D1054" s="385" t="str">
        <f>+C1054</f>
        <v>Gobierno Autónomo Municipal de Reyes</v>
      </c>
      <c r="E1054" s="242" t="s">
        <v>1304</v>
      </c>
      <c r="F1054" s="243">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3">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3">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3">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3">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3">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3">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3">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3">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3">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3">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3">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3">
        <f t="shared" ca="1" si="35"/>
        <v>0</v>
      </c>
      <c r="S1054" s="249"/>
      <c r="T1054" s="243">
        <f ca="1">+T1055</f>
        <v>0</v>
      </c>
      <c r="U1054" s="242">
        <f t="shared" si="36"/>
        <v>1</v>
      </c>
      <c r="V1054" s="333" t="str">
        <f>+VLOOKUP(A1054,bd_lista!$A$3:$E$590,5,FALSE)</f>
        <v>Gobiernos Autonomos Municipales</v>
      </c>
      <c r="W1054" s="383" t="str">
        <f>+V1054</f>
        <v>Gobiernos Autonomos Municipales</v>
      </c>
      <c r="X1054" s="242">
        <f>+VLOOKUP(A1054,[3]Sheet1!$A$13:$D$744,4,FALSE)</f>
        <v>0</v>
      </c>
      <c r="Y1054" s="242" t="e">
        <f>+VLOOKUP(X1054,bd_lista!$A$3:$C$590,3,FALSE)</f>
        <v>#N/A</v>
      </c>
      <c r="Z1054" s="294">
        <f>+X1054</f>
        <v>0</v>
      </c>
      <c r="AA1054" s="295" t="e">
        <f>+Y1054</f>
        <v>#N/A</v>
      </c>
    </row>
    <row r="1055" spans="1:27" customFormat="1" ht="15" hidden="1" customHeight="1">
      <c r="A1055" s="32">
        <v>1806</v>
      </c>
      <c r="B1055" s="389"/>
      <c r="C1055" s="247" t="str">
        <f>+VLOOKUP(A1055,bd_lista!$A$3:$C$590,3,FALSE)</f>
        <v>Gobierno Autónomo Municipal de Reyes</v>
      </c>
      <c r="D1055" s="386"/>
      <c r="E1055" s="244" t="s">
        <v>1305</v>
      </c>
      <c r="F1055" s="243">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3">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3">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3">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3">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3">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3">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3">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3">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3">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3">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3">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3">
        <f t="shared" ca="1" si="35"/>
        <v>0</v>
      </c>
      <c r="S1055" s="249">
        <f ca="1">+R1054+R1055</f>
        <v>0</v>
      </c>
      <c r="T1055" s="243">
        <f ca="1">+S1055</f>
        <v>0</v>
      </c>
      <c r="U1055" s="242">
        <f t="shared" si="36"/>
        <v>2</v>
      </c>
      <c r="V1055" s="333" t="str">
        <f>+VLOOKUP(A1055,bd_lista!$A$3:$E$590,5,FALSE)</f>
        <v>Gobiernos Autonomos Municipales</v>
      </c>
      <c r="W1055" s="384"/>
      <c r="X1055" s="242">
        <f>+VLOOKUP(A1055,[3]Sheet1!$A$13:$D$744,4,FALSE)</f>
        <v>0</v>
      </c>
      <c r="Y1055" s="242" t="e">
        <f>+VLOOKUP(X1055,bd_lista!$A$3:$C$590,3,FALSE)</f>
        <v>#N/A</v>
      </c>
      <c r="Z1055" s="292"/>
      <c r="AA1055" s="293"/>
    </row>
    <row r="1056" spans="1:27" customFormat="1" ht="15" hidden="1" customHeight="1">
      <c r="A1056" s="32">
        <v>1807</v>
      </c>
      <c r="B1056" s="388">
        <f>+A1056</f>
        <v>1807</v>
      </c>
      <c r="C1056" s="247" t="str">
        <f>+VLOOKUP(A1056,bd_lista!$A$3:$C$590,3,FALSE)</f>
        <v>Gobierno Autónomo Municipal de Puerto Rurrenabaque</v>
      </c>
      <c r="D1056" s="385" t="str">
        <f>+C1056</f>
        <v>Gobierno Autónomo Municipal de Puerto Rurrenabaque</v>
      </c>
      <c r="E1056" s="242" t="s">
        <v>1304</v>
      </c>
      <c r="F1056" s="243">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3">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3">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3">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3">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3">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3">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3">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3">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3">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3">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3">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3">
        <f t="shared" ca="1" si="35"/>
        <v>0</v>
      </c>
      <c r="S1056" s="249"/>
      <c r="T1056" s="243">
        <f ca="1">+T1057</f>
        <v>0</v>
      </c>
      <c r="U1056" s="242">
        <f t="shared" si="36"/>
        <v>1</v>
      </c>
      <c r="V1056" s="333" t="str">
        <f>+VLOOKUP(A1056,bd_lista!$A$3:$E$590,5,FALSE)</f>
        <v>Gobiernos Autonomos Municipales</v>
      </c>
      <c r="W1056" s="383" t="str">
        <f>+V1056</f>
        <v>Gobiernos Autonomos Municipales</v>
      </c>
      <c r="X1056" s="242">
        <f>+VLOOKUP(A1056,[3]Sheet1!$A$13:$D$744,4,FALSE)</f>
        <v>0</v>
      </c>
      <c r="Y1056" s="242" t="e">
        <f>+VLOOKUP(X1056,bd_lista!$A$3:$C$590,3,FALSE)</f>
        <v>#N/A</v>
      </c>
      <c r="Z1056" s="294">
        <f>+X1056</f>
        <v>0</v>
      </c>
      <c r="AA1056" s="295" t="e">
        <f>+Y1056</f>
        <v>#N/A</v>
      </c>
    </row>
    <row r="1057" spans="1:27" customFormat="1" ht="15" hidden="1" customHeight="1">
      <c r="A1057" s="32">
        <v>1807</v>
      </c>
      <c r="B1057" s="389"/>
      <c r="C1057" s="247" t="str">
        <f>+VLOOKUP(A1057,bd_lista!$A$3:$C$590,3,FALSE)</f>
        <v>Gobierno Autónomo Municipal de Puerto Rurrenabaque</v>
      </c>
      <c r="D1057" s="386"/>
      <c r="E1057" s="244" t="s">
        <v>1305</v>
      </c>
      <c r="F1057" s="243">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3">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3">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3">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3">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3">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3">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3">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3">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3">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3">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3">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3">
        <f t="shared" ca="1" si="35"/>
        <v>0</v>
      </c>
      <c r="S1057" s="249">
        <f ca="1">+R1056+R1057</f>
        <v>0</v>
      </c>
      <c r="T1057" s="243">
        <f ca="1">+S1057</f>
        <v>0</v>
      </c>
      <c r="U1057" s="242">
        <f t="shared" si="36"/>
        <v>2</v>
      </c>
      <c r="V1057" s="333" t="str">
        <f>+VLOOKUP(A1057,bd_lista!$A$3:$E$590,5,FALSE)</f>
        <v>Gobiernos Autonomos Municipales</v>
      </c>
      <c r="W1057" s="384"/>
      <c r="X1057" s="242">
        <f>+VLOOKUP(A1057,[3]Sheet1!$A$13:$D$744,4,FALSE)</f>
        <v>0</v>
      </c>
      <c r="Y1057" s="242" t="e">
        <f>+VLOOKUP(X1057,bd_lista!$A$3:$C$590,3,FALSE)</f>
        <v>#N/A</v>
      </c>
      <c r="Z1057" s="292"/>
      <c r="AA1057" s="293"/>
    </row>
    <row r="1058" spans="1:27" customFormat="1" ht="15" hidden="1" customHeight="1">
      <c r="A1058" s="32">
        <v>1808</v>
      </c>
      <c r="B1058" s="388">
        <f>+A1058</f>
        <v>1808</v>
      </c>
      <c r="C1058" s="247" t="str">
        <f>+VLOOKUP(A1058,bd_lista!$A$3:$C$590,3,FALSE)</f>
        <v>Gobierno Autónomo Municipal de San Borja</v>
      </c>
      <c r="D1058" s="385" t="str">
        <f>+C1058</f>
        <v>Gobierno Autónomo Municipal de San Borja</v>
      </c>
      <c r="E1058" s="242" t="s">
        <v>1304</v>
      </c>
      <c r="F1058" s="243">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3">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3">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3">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3">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3">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3">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3">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3">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3">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3">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3">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3">
        <f t="shared" ca="1" si="35"/>
        <v>0</v>
      </c>
      <c r="S1058" s="270"/>
      <c r="T1058" s="243">
        <f ca="1">+T1059</f>
        <v>0</v>
      </c>
      <c r="U1058" s="275">
        <f t="shared" si="36"/>
        <v>1</v>
      </c>
      <c r="V1058" s="247" t="str">
        <f>+VLOOKUP(A1058,bd_lista!$A$3:$E$590,5,FALSE)</f>
        <v>Gobiernos Autonomos Municipales</v>
      </c>
      <c r="W1058" s="383" t="str">
        <f>+V1058</f>
        <v>Gobiernos Autonomos Municipales</v>
      </c>
      <c r="X1058" s="242">
        <f>+VLOOKUP(A1058,[3]Sheet1!$A$13:$D$744,4,FALSE)</f>
        <v>0</v>
      </c>
      <c r="Y1058" s="242" t="e">
        <f>+VLOOKUP(X1058,bd_lista!$A$3:$C$590,3,FALSE)</f>
        <v>#N/A</v>
      </c>
      <c r="Z1058" s="294">
        <f>+X1058</f>
        <v>0</v>
      </c>
      <c r="AA1058" s="295" t="e">
        <f>+Y1058</f>
        <v>#N/A</v>
      </c>
    </row>
    <row r="1059" spans="1:27" customFormat="1" hidden="1">
      <c r="A1059" s="32">
        <v>1808</v>
      </c>
      <c r="B1059" s="389"/>
      <c r="C1059" s="247" t="str">
        <f>+VLOOKUP(A1059,bd_lista!$A$3:$C$590,3,FALSE)</f>
        <v>Gobierno Autónomo Municipal de San Borja</v>
      </c>
      <c r="D1059" s="386"/>
      <c r="E1059" s="244" t="s">
        <v>1305</v>
      </c>
      <c r="F1059" s="245">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5">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5">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5">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5">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5">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5">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5">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5">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5">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5">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5">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5">
        <f t="shared" ca="1" si="35"/>
        <v>0</v>
      </c>
      <c r="S1059" s="259">
        <f ca="1">+R1058+R1059</f>
        <v>0</v>
      </c>
      <c r="T1059" s="245">
        <f ca="1">+S1059</f>
        <v>0</v>
      </c>
      <c r="U1059" s="244">
        <f t="shared" si="36"/>
        <v>2</v>
      </c>
      <c r="V1059" s="333" t="str">
        <f>+VLOOKUP(A1059,bd_lista!$A$3:$E$590,5,FALSE)</f>
        <v>Gobiernos Autonomos Municipales</v>
      </c>
      <c r="W1059" s="384"/>
      <c r="X1059" s="242">
        <f>+VLOOKUP(A1059,[3]Sheet1!$A$13:$D$744,4,FALSE)</f>
        <v>0</v>
      </c>
      <c r="Y1059" s="242" t="e">
        <f>+VLOOKUP(X1059,bd_lista!$A$3:$C$590,3,FALSE)</f>
        <v>#N/A</v>
      </c>
      <c r="Z1059" s="292"/>
      <c r="AA1059" s="293"/>
    </row>
    <row r="1060" spans="1:27" customFormat="1" ht="15" hidden="1" customHeight="1">
      <c r="A1060" s="32">
        <v>1809</v>
      </c>
      <c r="B1060" s="388">
        <f>+A1060</f>
        <v>1809</v>
      </c>
      <c r="C1060" s="247" t="str">
        <f>+VLOOKUP(A1060,bd_lista!$A$3:$C$590,3,FALSE)</f>
        <v>Gobierno Autónomo Municipal de Santa Rosa</v>
      </c>
      <c r="D1060" s="385" t="str">
        <f>+C1060</f>
        <v>Gobierno Autónomo Municipal de Santa Rosa</v>
      </c>
      <c r="E1060" s="242" t="s">
        <v>1304</v>
      </c>
      <c r="F1060" s="243">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3">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3">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3">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3">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3">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3">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3">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3">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3">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3">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3">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3">
        <f t="shared" ca="1" si="35"/>
        <v>0</v>
      </c>
      <c r="S1060" s="249"/>
      <c r="T1060" s="243">
        <f ca="1">+T1061</f>
        <v>0</v>
      </c>
      <c r="U1060" s="242">
        <f t="shared" si="36"/>
        <v>1</v>
      </c>
      <c r="V1060" s="333" t="str">
        <f>+VLOOKUP(A1060,bd_lista!$A$3:$E$590,5,FALSE)</f>
        <v>Gobiernos Autonomos Municipales</v>
      </c>
      <c r="W1060" s="383" t="str">
        <f>+V1060</f>
        <v>Gobiernos Autonomos Municipales</v>
      </c>
      <c r="X1060" s="242">
        <f>+VLOOKUP(A1060,[3]Sheet1!$A$13:$D$744,4,FALSE)</f>
        <v>0</v>
      </c>
      <c r="Y1060" s="242" t="e">
        <f>+VLOOKUP(X1060,bd_lista!$A$3:$C$590,3,FALSE)</f>
        <v>#N/A</v>
      </c>
      <c r="Z1060" s="294">
        <f>+X1060</f>
        <v>0</v>
      </c>
      <c r="AA1060" s="295" t="e">
        <f>+Y1060</f>
        <v>#N/A</v>
      </c>
    </row>
    <row r="1061" spans="1:27" customFormat="1" ht="15" hidden="1" customHeight="1">
      <c r="A1061" s="32">
        <v>1809</v>
      </c>
      <c r="B1061" s="389"/>
      <c r="C1061" s="247" t="str">
        <f>+VLOOKUP(A1061,bd_lista!$A$3:$C$590,3,FALSE)</f>
        <v>Gobierno Autónomo Municipal de Santa Rosa</v>
      </c>
      <c r="D1061" s="386"/>
      <c r="E1061" s="244" t="s">
        <v>1305</v>
      </c>
      <c r="F1061" s="243">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3">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243">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3">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3">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3">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3">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3">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3">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3">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3">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3">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3">
        <f t="shared" ca="1" si="35"/>
        <v>0</v>
      </c>
      <c r="S1061" s="249">
        <f ca="1">+R1060+R1061</f>
        <v>0</v>
      </c>
      <c r="T1061" s="243">
        <f ca="1">+S1061</f>
        <v>0</v>
      </c>
      <c r="U1061" s="242">
        <f t="shared" si="36"/>
        <v>2</v>
      </c>
      <c r="V1061" s="333" t="str">
        <f>+VLOOKUP(A1061,bd_lista!$A$3:$E$590,5,FALSE)</f>
        <v>Gobiernos Autonomos Municipales</v>
      </c>
      <c r="W1061" s="384"/>
      <c r="X1061" s="242">
        <f>+VLOOKUP(A1061,[3]Sheet1!$A$13:$D$744,4,FALSE)</f>
        <v>0</v>
      </c>
      <c r="Y1061" s="242" t="e">
        <f>+VLOOKUP(X1061,bd_lista!$A$3:$C$590,3,FALSE)</f>
        <v>#N/A</v>
      </c>
      <c r="Z1061" s="292"/>
      <c r="AA1061" s="293"/>
    </row>
    <row r="1062" spans="1:27" customFormat="1" ht="27" hidden="1" customHeight="1">
      <c r="A1062" s="32">
        <v>1810</v>
      </c>
      <c r="B1062" s="388">
        <f>+A1062</f>
        <v>1810</v>
      </c>
      <c r="C1062" s="247" t="str">
        <f>+VLOOKUP(A1062,bd_lista!$A$3:$C$590,3,FALSE)</f>
        <v>Gobierno Autónomo Municipal de Santa Ana</v>
      </c>
      <c r="D1062" s="385" t="str">
        <f>+C1062</f>
        <v>Gobierno Autónomo Municipal de Santa Ana</v>
      </c>
      <c r="E1062" s="242" t="s">
        <v>1304</v>
      </c>
      <c r="F1062" s="243">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3">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3">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3">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3">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3">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3">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3">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3">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3">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3">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3">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3">
        <f t="shared" ca="1" si="35"/>
        <v>0</v>
      </c>
      <c r="S1062" s="249"/>
      <c r="T1062" s="243">
        <f ca="1">+T1063</f>
        <v>0</v>
      </c>
      <c r="U1062" s="242">
        <f t="shared" si="36"/>
        <v>1</v>
      </c>
      <c r="V1062" s="333" t="str">
        <f>+VLOOKUP(A1062,bd_lista!$A$3:$E$590,5,FALSE)</f>
        <v>Gobiernos Autonomos Municipales</v>
      </c>
      <c r="W1062" s="383" t="str">
        <f>+V1062</f>
        <v>Gobiernos Autonomos Municipales</v>
      </c>
      <c r="X1062" s="242">
        <f>+VLOOKUP(A1062,[3]Sheet1!$A$13:$D$744,4,FALSE)</f>
        <v>0</v>
      </c>
      <c r="Y1062" s="242" t="e">
        <f>+VLOOKUP(X1062,bd_lista!$A$3:$C$590,3,FALSE)</f>
        <v>#N/A</v>
      </c>
      <c r="Z1062" s="294">
        <f>+X1062</f>
        <v>0</v>
      </c>
      <c r="AA1062" s="295" t="e">
        <f>+Y1062</f>
        <v>#N/A</v>
      </c>
    </row>
    <row r="1063" spans="1:27" customFormat="1" ht="27" hidden="1" customHeight="1">
      <c r="A1063" s="32">
        <v>1810</v>
      </c>
      <c r="B1063" s="389"/>
      <c r="C1063" s="247" t="str">
        <f>+VLOOKUP(A1063,bd_lista!$A$3:$C$590,3,FALSE)</f>
        <v>Gobierno Autónomo Municipal de Santa Ana</v>
      </c>
      <c r="D1063" s="386"/>
      <c r="E1063" s="244" t="s">
        <v>1305</v>
      </c>
      <c r="F1063" s="243">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3">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3">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3">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3">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3">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3">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3">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3">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3">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3">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3">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3">
        <f t="shared" ca="1" si="35"/>
        <v>0</v>
      </c>
      <c r="S1063" s="249">
        <f ca="1">+R1062+R1063</f>
        <v>0</v>
      </c>
      <c r="T1063" s="243">
        <f ca="1">+S1063</f>
        <v>0</v>
      </c>
      <c r="U1063" s="242">
        <f t="shared" si="36"/>
        <v>2</v>
      </c>
      <c r="V1063" s="333" t="str">
        <f>+VLOOKUP(A1063,bd_lista!$A$3:$E$590,5,FALSE)</f>
        <v>Gobiernos Autonomos Municipales</v>
      </c>
      <c r="W1063" s="384"/>
      <c r="X1063" s="242">
        <f>+VLOOKUP(A1063,[3]Sheet1!$A$13:$D$744,4,FALSE)</f>
        <v>0</v>
      </c>
      <c r="Y1063" s="242" t="e">
        <f>+VLOOKUP(X1063,bd_lista!$A$3:$C$590,3,FALSE)</f>
        <v>#N/A</v>
      </c>
      <c r="Z1063" s="292"/>
      <c r="AA1063" s="293"/>
    </row>
    <row r="1064" spans="1:27" customFormat="1" ht="15" hidden="1" customHeight="1">
      <c r="A1064" s="32">
        <v>1811</v>
      </c>
      <c r="B1064" s="388">
        <f>+A1064</f>
        <v>1811</v>
      </c>
      <c r="C1064" s="247" t="str">
        <f>+VLOOKUP(A1064,bd_lista!$A$3:$C$590,3,FALSE)</f>
        <v>Gobierno Autónomo Municipal de San Ignacio</v>
      </c>
      <c r="D1064" s="385" t="str">
        <f>+C1064</f>
        <v>Gobierno Autónomo Municipal de San Ignacio</v>
      </c>
      <c r="E1064" s="242" t="s">
        <v>1304</v>
      </c>
      <c r="F1064" s="243">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3">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3">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3">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3">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3">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3">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3">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3">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3">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3">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3">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3">
        <f t="shared" ca="1" si="35"/>
        <v>0</v>
      </c>
      <c r="S1064" s="249"/>
      <c r="T1064" s="243">
        <f ca="1">+T1065</f>
        <v>0</v>
      </c>
      <c r="U1064" s="242">
        <f t="shared" si="36"/>
        <v>1</v>
      </c>
      <c r="V1064" s="333" t="str">
        <f>+VLOOKUP(A1064,bd_lista!$A$3:$E$590,5,FALSE)</f>
        <v>Gobiernos Autonomos Municipales</v>
      </c>
      <c r="W1064" s="383" t="str">
        <f>+V1064</f>
        <v>Gobiernos Autonomos Municipales</v>
      </c>
      <c r="X1064" s="242">
        <f>+VLOOKUP(A1064,[3]Sheet1!$A$13:$D$744,4,FALSE)</f>
        <v>0</v>
      </c>
      <c r="Y1064" s="242" t="e">
        <f>+VLOOKUP(X1064,bd_lista!$A$3:$C$590,3,FALSE)</f>
        <v>#N/A</v>
      </c>
      <c r="Z1064" s="294">
        <f>+X1064</f>
        <v>0</v>
      </c>
      <c r="AA1064" s="295" t="e">
        <f>+Y1064</f>
        <v>#N/A</v>
      </c>
    </row>
    <row r="1065" spans="1:27" customFormat="1" ht="15" hidden="1" customHeight="1">
      <c r="A1065" s="32">
        <v>1811</v>
      </c>
      <c r="B1065" s="389"/>
      <c r="C1065" s="247" t="str">
        <f>+VLOOKUP(A1065,bd_lista!$A$3:$C$590,3,FALSE)</f>
        <v>Gobierno Autónomo Municipal de San Ignacio</v>
      </c>
      <c r="D1065" s="386"/>
      <c r="E1065" s="244" t="s">
        <v>1305</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5">
        <f t="shared" ca="1" si="35"/>
        <v>0</v>
      </c>
      <c r="S1065" s="259">
        <f ca="1">+R1064+R1065</f>
        <v>0</v>
      </c>
      <c r="T1065" s="243">
        <f ca="1">+S1065</f>
        <v>0</v>
      </c>
      <c r="U1065" s="242">
        <f t="shared" si="36"/>
        <v>2</v>
      </c>
      <c r="V1065" s="333" t="str">
        <f>+VLOOKUP(A1065,bd_lista!$A$3:$E$590,5,FALSE)</f>
        <v>Gobiernos Autonomos Municipales</v>
      </c>
      <c r="W1065" s="384"/>
      <c r="X1065" s="242">
        <f>+VLOOKUP(A1065,[3]Sheet1!$A$13:$D$744,4,FALSE)</f>
        <v>0</v>
      </c>
      <c r="Y1065" s="242" t="e">
        <f>+VLOOKUP(X1065,bd_lista!$A$3:$C$590,3,FALSE)</f>
        <v>#N/A</v>
      </c>
      <c r="Z1065" s="292"/>
      <c r="AA1065" s="293"/>
    </row>
    <row r="1066" spans="1:27" customFormat="1" ht="15" hidden="1" customHeight="1">
      <c r="A1066" s="32">
        <v>1812</v>
      </c>
      <c r="B1066" s="388">
        <f>+A1066</f>
        <v>1812</v>
      </c>
      <c r="C1066" s="247" t="str">
        <f>+VLOOKUP(A1066,bd_lista!$A$3:$C$590,3,FALSE)</f>
        <v>Gobierno Autónomo Municipal de Loreto</v>
      </c>
      <c r="D1066" s="385" t="str">
        <f>+C1066</f>
        <v>Gobierno Autónomo Municipal de Loreto</v>
      </c>
      <c r="E1066" s="242" t="s">
        <v>1304</v>
      </c>
      <c r="F1066" s="243">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3">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3">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3">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3">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3">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3">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3">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3">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3">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3">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3">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3">
        <f t="shared" ca="1" si="35"/>
        <v>0</v>
      </c>
      <c r="S1066" s="249"/>
      <c r="T1066" s="243">
        <f ca="1">+T1067</f>
        <v>0</v>
      </c>
      <c r="U1066" s="242">
        <f t="shared" si="36"/>
        <v>1</v>
      </c>
      <c r="V1066" s="333" t="str">
        <f>+VLOOKUP(A1066,bd_lista!$A$3:$E$590,5,FALSE)</f>
        <v>Gobiernos Autonomos Municipales</v>
      </c>
      <c r="W1066" s="383" t="str">
        <f>+V1066</f>
        <v>Gobiernos Autonomos Municipales</v>
      </c>
      <c r="X1066" s="242">
        <f>+VLOOKUP(A1066,[3]Sheet1!$A$13:$D$744,4,FALSE)</f>
        <v>0</v>
      </c>
      <c r="Y1066" s="242" t="e">
        <f>+VLOOKUP(X1066,bd_lista!$A$3:$C$590,3,FALSE)</f>
        <v>#N/A</v>
      </c>
      <c r="Z1066" s="294">
        <f>+X1066</f>
        <v>0</v>
      </c>
      <c r="AA1066" s="295" t="e">
        <f>+Y1066</f>
        <v>#N/A</v>
      </c>
    </row>
    <row r="1067" spans="1:27" customFormat="1" ht="15" hidden="1" customHeight="1">
      <c r="A1067" s="32">
        <v>1812</v>
      </c>
      <c r="B1067" s="389"/>
      <c r="C1067" s="247" t="str">
        <f>+VLOOKUP(A1067,bd_lista!$A$3:$C$590,3,FALSE)</f>
        <v>Gobierno Autónomo Municipal de Loreto</v>
      </c>
      <c r="D1067" s="386"/>
      <c r="E1067" s="244" t="s">
        <v>1305</v>
      </c>
      <c r="F1067" s="243">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3">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3">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3">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3">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3">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3">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3">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3">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3">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3">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3">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3">
        <f t="shared" ca="1" si="35"/>
        <v>0</v>
      </c>
      <c r="S1067" s="249">
        <f ca="1">+R1066+R1067</f>
        <v>0</v>
      </c>
      <c r="T1067" s="243">
        <f ca="1">+S1067</f>
        <v>0</v>
      </c>
      <c r="U1067" s="242">
        <f t="shared" si="36"/>
        <v>2</v>
      </c>
      <c r="V1067" s="333" t="str">
        <f>+VLOOKUP(A1067,bd_lista!$A$3:$E$590,5,FALSE)</f>
        <v>Gobiernos Autonomos Municipales</v>
      </c>
      <c r="W1067" s="384"/>
      <c r="X1067" s="242">
        <f>+VLOOKUP(A1067,[3]Sheet1!$A$13:$D$744,4,FALSE)</f>
        <v>0</v>
      </c>
      <c r="Y1067" s="242" t="e">
        <f>+VLOOKUP(X1067,bd_lista!$A$3:$C$590,3,FALSE)</f>
        <v>#N/A</v>
      </c>
      <c r="Z1067" s="292"/>
      <c r="AA1067" s="293"/>
    </row>
    <row r="1068" spans="1:27" customFormat="1" ht="15" hidden="1" customHeight="1">
      <c r="A1068" s="32">
        <v>1813</v>
      </c>
      <c r="B1068" s="388">
        <f>+A1068</f>
        <v>1813</v>
      </c>
      <c r="C1068" s="247" t="str">
        <f>+VLOOKUP(A1068,bd_lista!$A$3:$C$590,3,FALSE)</f>
        <v>Gobierno Autónomo Municipal de San Andrés</v>
      </c>
      <c r="D1068" s="385" t="str">
        <f>+C1068</f>
        <v>Gobierno Autónomo Municipal de San Andrés</v>
      </c>
      <c r="E1068" s="242" t="s">
        <v>1304</v>
      </c>
      <c r="F1068" s="243">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3">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3">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3">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3">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3">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3">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3">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3">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3">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3">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3">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3">
        <f t="shared" ca="1" si="35"/>
        <v>0</v>
      </c>
      <c r="S1068" s="249"/>
      <c r="T1068" s="243">
        <f ca="1">+T1069</f>
        <v>0</v>
      </c>
      <c r="U1068" s="242">
        <f t="shared" si="36"/>
        <v>1</v>
      </c>
      <c r="V1068" s="333" t="str">
        <f>+VLOOKUP(A1068,bd_lista!$A$3:$E$590,5,FALSE)</f>
        <v>Gobiernos Autonomos Municipales</v>
      </c>
      <c r="W1068" s="383" t="str">
        <f>+V1068</f>
        <v>Gobiernos Autonomos Municipales</v>
      </c>
      <c r="X1068" s="242">
        <f>+VLOOKUP(A1068,[3]Sheet1!$A$13:$D$744,4,FALSE)</f>
        <v>0</v>
      </c>
      <c r="Y1068" s="242" t="e">
        <f>+VLOOKUP(X1068,bd_lista!$A$3:$C$590,3,FALSE)</f>
        <v>#N/A</v>
      </c>
      <c r="Z1068" s="294">
        <f>+X1068</f>
        <v>0</v>
      </c>
      <c r="AA1068" s="295" t="e">
        <f>+Y1068</f>
        <v>#N/A</v>
      </c>
    </row>
    <row r="1069" spans="1:27" customFormat="1" ht="15" hidden="1" customHeight="1">
      <c r="A1069" s="32">
        <v>1813</v>
      </c>
      <c r="B1069" s="389"/>
      <c r="C1069" s="247" t="str">
        <f>+VLOOKUP(A1069,bd_lista!$A$3:$C$590,3,FALSE)</f>
        <v>Gobierno Autónomo Municipal de San Andrés</v>
      </c>
      <c r="D1069" s="386"/>
      <c r="E1069" s="244" t="s">
        <v>1305</v>
      </c>
      <c r="F1069" s="243">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3">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3">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3">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3">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3">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3">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3">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3">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3">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3">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3">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3">
        <f t="shared" ca="1" si="35"/>
        <v>0</v>
      </c>
      <c r="S1069" s="249">
        <f ca="1">+R1068+R1069</f>
        <v>0</v>
      </c>
      <c r="T1069" s="243">
        <f ca="1">+S1069</f>
        <v>0</v>
      </c>
      <c r="U1069" s="242">
        <f t="shared" si="36"/>
        <v>2</v>
      </c>
      <c r="V1069" s="333" t="str">
        <f>+VLOOKUP(A1069,bd_lista!$A$3:$E$590,5,FALSE)</f>
        <v>Gobiernos Autonomos Municipales</v>
      </c>
      <c r="W1069" s="384"/>
      <c r="X1069" s="242">
        <f>+VLOOKUP(A1069,[3]Sheet1!$A$13:$D$744,4,FALSE)</f>
        <v>0</v>
      </c>
      <c r="Y1069" s="242" t="e">
        <f>+VLOOKUP(X1069,bd_lista!$A$3:$C$590,3,FALSE)</f>
        <v>#N/A</v>
      </c>
      <c r="Z1069" s="292"/>
      <c r="AA1069" s="293"/>
    </row>
    <row r="1070" spans="1:27" customFormat="1" ht="15" hidden="1" customHeight="1">
      <c r="A1070" s="32">
        <v>1814</v>
      </c>
      <c r="B1070" s="388">
        <f>+A1070</f>
        <v>1814</v>
      </c>
      <c r="C1070" s="247" t="str">
        <f>+VLOOKUP(A1070,bd_lista!$A$3:$C$590,3,FALSE)</f>
        <v>Gobierno Autónomo Municipal de San Joaquín</v>
      </c>
      <c r="D1070" s="385" t="str">
        <f>+C1070</f>
        <v>Gobierno Autónomo Municipal de San Joaquín</v>
      </c>
      <c r="E1070" s="242" t="s">
        <v>1304</v>
      </c>
      <c r="F1070" s="243">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3">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3">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3">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3">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3">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3">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3">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3">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3">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3">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3">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3">
        <f t="shared" ca="1" si="35"/>
        <v>0</v>
      </c>
      <c r="S1070" s="249"/>
      <c r="T1070" s="243">
        <f ca="1">+T1071</f>
        <v>0</v>
      </c>
      <c r="U1070" s="242">
        <f t="shared" si="36"/>
        <v>1</v>
      </c>
      <c r="V1070" s="333" t="str">
        <f>+VLOOKUP(A1070,bd_lista!$A$3:$E$590,5,FALSE)</f>
        <v>Gobiernos Autonomos Municipales</v>
      </c>
      <c r="W1070" s="383" t="str">
        <f>+V1070</f>
        <v>Gobiernos Autonomos Municipales</v>
      </c>
      <c r="X1070" s="242">
        <f>+VLOOKUP(A1070,[3]Sheet1!$A$13:$D$744,4,FALSE)</f>
        <v>0</v>
      </c>
      <c r="Y1070" s="242" t="e">
        <f>+VLOOKUP(X1070,bd_lista!$A$3:$C$590,3,FALSE)</f>
        <v>#N/A</v>
      </c>
      <c r="Z1070" s="294">
        <f>+X1070</f>
        <v>0</v>
      </c>
      <c r="AA1070" s="295" t="e">
        <f>+Y1070</f>
        <v>#N/A</v>
      </c>
    </row>
    <row r="1071" spans="1:27" customFormat="1" ht="15" hidden="1" customHeight="1">
      <c r="A1071" s="32">
        <v>1814</v>
      </c>
      <c r="B1071" s="389"/>
      <c r="C1071" s="247" t="str">
        <f>+VLOOKUP(A1071,bd_lista!$A$3:$C$590,3,FALSE)</f>
        <v>Gobierno Autónomo Municipal de San Joaquín</v>
      </c>
      <c r="D1071" s="386"/>
      <c r="E1071" s="244" t="s">
        <v>1305</v>
      </c>
      <c r="F1071" s="243">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3">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3">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3">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3">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3">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3">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3">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3">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3">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3">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3">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3">
        <f t="shared" ca="1" si="35"/>
        <v>0</v>
      </c>
      <c r="S1071" s="249">
        <f ca="1">+R1070+R1071</f>
        <v>0</v>
      </c>
      <c r="T1071" s="243">
        <f ca="1">+S1071</f>
        <v>0</v>
      </c>
      <c r="U1071" s="242">
        <f t="shared" si="36"/>
        <v>2</v>
      </c>
      <c r="V1071" s="333" t="str">
        <f>+VLOOKUP(A1071,bd_lista!$A$3:$E$590,5,FALSE)</f>
        <v>Gobiernos Autonomos Municipales</v>
      </c>
      <c r="W1071" s="384"/>
      <c r="X1071" s="242">
        <f>+VLOOKUP(A1071,[3]Sheet1!$A$13:$D$744,4,FALSE)</f>
        <v>0</v>
      </c>
      <c r="Y1071" s="242" t="e">
        <f>+VLOOKUP(X1071,bd_lista!$A$3:$C$590,3,FALSE)</f>
        <v>#N/A</v>
      </c>
      <c r="Z1071" s="292"/>
      <c r="AA1071" s="293"/>
    </row>
    <row r="1072" spans="1:27" customFormat="1" ht="15" hidden="1" customHeight="1">
      <c r="A1072" s="32">
        <v>1815</v>
      </c>
      <c r="B1072" s="388">
        <f>+A1072</f>
        <v>1815</v>
      </c>
      <c r="C1072" s="247" t="str">
        <f>+VLOOKUP(A1072,bd_lista!$A$3:$C$590,3,FALSE)</f>
        <v>Gobierno Autónomo Municipal de San Ramón</v>
      </c>
      <c r="D1072" s="385" t="str">
        <f>+C1072</f>
        <v>Gobierno Autónomo Municipal de San Ramón</v>
      </c>
      <c r="E1072" s="242" t="s">
        <v>1304</v>
      </c>
      <c r="F1072" s="243">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3">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3">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3">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3">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3">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3">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3">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3">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3">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3">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3">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3">
        <f t="shared" ca="1" si="35"/>
        <v>0</v>
      </c>
      <c r="S1072" s="249"/>
      <c r="T1072" s="243">
        <f ca="1">+T1073</f>
        <v>0</v>
      </c>
      <c r="U1072" s="242">
        <f t="shared" si="36"/>
        <v>1</v>
      </c>
      <c r="V1072" s="333" t="str">
        <f>+VLOOKUP(A1072,bd_lista!$A$3:$E$590,5,FALSE)</f>
        <v>Gobiernos Autonomos Municipales</v>
      </c>
      <c r="W1072" s="383" t="str">
        <f>+V1072</f>
        <v>Gobiernos Autonomos Municipales</v>
      </c>
      <c r="X1072" s="242">
        <f>+VLOOKUP(A1072,[3]Sheet1!$A$13:$D$744,4,FALSE)</f>
        <v>0</v>
      </c>
      <c r="Y1072" s="242" t="e">
        <f>+VLOOKUP(X1072,bd_lista!$A$3:$C$590,3,FALSE)</f>
        <v>#N/A</v>
      </c>
      <c r="Z1072" s="294">
        <f>+X1072</f>
        <v>0</v>
      </c>
      <c r="AA1072" s="295" t="e">
        <f>+Y1072</f>
        <v>#N/A</v>
      </c>
    </row>
    <row r="1073" spans="1:27" customFormat="1" ht="15" hidden="1" customHeight="1">
      <c r="A1073" s="32">
        <v>1815</v>
      </c>
      <c r="B1073" s="389"/>
      <c r="C1073" s="247" t="str">
        <f>+VLOOKUP(A1073,bd_lista!$A$3:$C$590,3,FALSE)</f>
        <v>Gobierno Autónomo Municipal de San Ramón</v>
      </c>
      <c r="D1073" s="386"/>
      <c r="E1073" s="244" t="s">
        <v>1305</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5">
        <f t="shared" ca="1" si="35"/>
        <v>0</v>
      </c>
      <c r="S1073" s="259">
        <f ca="1">+R1072+R1073</f>
        <v>0</v>
      </c>
      <c r="T1073" s="243">
        <f ca="1">+S1073</f>
        <v>0</v>
      </c>
      <c r="U1073" s="242">
        <f t="shared" si="36"/>
        <v>2</v>
      </c>
      <c r="V1073" s="333" t="str">
        <f>+VLOOKUP(A1073,bd_lista!$A$3:$E$590,5,FALSE)</f>
        <v>Gobiernos Autonomos Municipales</v>
      </c>
      <c r="W1073" s="384"/>
      <c r="X1073" s="242">
        <f>+VLOOKUP(A1073,[3]Sheet1!$A$13:$D$744,4,FALSE)</f>
        <v>0</v>
      </c>
      <c r="Y1073" s="242" t="e">
        <f>+VLOOKUP(X1073,bd_lista!$A$3:$C$590,3,FALSE)</f>
        <v>#N/A</v>
      </c>
      <c r="Z1073" s="292"/>
      <c r="AA1073" s="293"/>
    </row>
    <row r="1074" spans="1:27" customFormat="1" ht="15" hidden="1" customHeight="1">
      <c r="A1074" s="32">
        <v>1816</v>
      </c>
      <c r="B1074" s="388">
        <f>+A1074</f>
        <v>1816</v>
      </c>
      <c r="C1074" s="247" t="str">
        <f>+VLOOKUP(A1074,bd_lista!$A$3:$C$590,3,FALSE)</f>
        <v>Gobierno Autónomo Municipal de Puerto Síles</v>
      </c>
      <c r="D1074" s="385" t="str">
        <f>+C1074</f>
        <v>Gobierno Autónomo Municipal de Puerto Síles</v>
      </c>
      <c r="E1074" s="242" t="s">
        <v>1304</v>
      </c>
      <c r="F1074" s="243">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3">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3">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3">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3">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3">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3">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3">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3">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3">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3">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3">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3">
        <f t="shared" ca="1" si="35"/>
        <v>0</v>
      </c>
      <c r="S1074" s="249"/>
      <c r="T1074" s="243">
        <f ca="1">+T1075</f>
        <v>0</v>
      </c>
      <c r="U1074" s="242">
        <f t="shared" si="36"/>
        <v>1</v>
      </c>
      <c r="V1074" s="333" t="str">
        <f>+VLOOKUP(A1074,bd_lista!$A$3:$E$590,5,FALSE)</f>
        <v>Gobiernos Autonomos Municipales</v>
      </c>
      <c r="W1074" s="383" t="str">
        <f>+V1074</f>
        <v>Gobiernos Autonomos Municipales</v>
      </c>
      <c r="X1074" s="242">
        <f>+VLOOKUP(A1074,[3]Sheet1!$A$13:$D$744,4,FALSE)</f>
        <v>0</v>
      </c>
      <c r="Y1074" s="242" t="e">
        <f>+VLOOKUP(X1074,bd_lista!$A$3:$C$590,3,FALSE)</f>
        <v>#N/A</v>
      </c>
      <c r="Z1074" s="294">
        <f>+X1074</f>
        <v>0</v>
      </c>
      <c r="AA1074" s="295" t="e">
        <f>+Y1074</f>
        <v>#N/A</v>
      </c>
    </row>
    <row r="1075" spans="1:27" customFormat="1" ht="15" hidden="1" customHeight="1">
      <c r="A1075" s="32">
        <v>1816</v>
      </c>
      <c r="B1075" s="389"/>
      <c r="C1075" s="247" t="str">
        <f>+VLOOKUP(A1075,bd_lista!$A$3:$C$590,3,FALSE)</f>
        <v>Gobierno Autónomo Municipal de Puerto Síles</v>
      </c>
      <c r="D1075" s="386"/>
      <c r="E1075" s="244" t="s">
        <v>1305</v>
      </c>
      <c r="F1075" s="243">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3">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3">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3">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3">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3">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3">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3">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3">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3">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3">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3">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3">
        <f t="shared" ca="1" si="35"/>
        <v>0</v>
      </c>
      <c r="S1075" s="249">
        <f ca="1">+R1074+R1075</f>
        <v>0</v>
      </c>
      <c r="T1075" s="243">
        <f ca="1">+S1075</f>
        <v>0</v>
      </c>
      <c r="U1075" s="242">
        <f t="shared" si="36"/>
        <v>2</v>
      </c>
      <c r="V1075" s="333" t="str">
        <f>+VLOOKUP(A1075,bd_lista!$A$3:$E$590,5,FALSE)</f>
        <v>Gobiernos Autonomos Municipales</v>
      </c>
      <c r="W1075" s="384"/>
      <c r="X1075" s="242">
        <f>+VLOOKUP(A1075,[3]Sheet1!$A$13:$D$744,4,FALSE)</f>
        <v>0</v>
      </c>
      <c r="Y1075" s="242" t="e">
        <f>+VLOOKUP(X1075,bd_lista!$A$3:$C$590,3,FALSE)</f>
        <v>#N/A</v>
      </c>
      <c r="Z1075" s="292"/>
      <c r="AA1075" s="293"/>
    </row>
    <row r="1076" spans="1:27" customFormat="1" ht="15" hidden="1" customHeight="1">
      <c r="A1076" s="32">
        <v>1817</v>
      </c>
      <c r="B1076" s="388">
        <f>+A1076</f>
        <v>1817</v>
      </c>
      <c r="C1076" s="247" t="str">
        <f>+VLOOKUP(A1076,bd_lista!$A$3:$C$590,3,FALSE)</f>
        <v>Gobierno Autónomo Municipal de Magdalena</v>
      </c>
      <c r="D1076" s="385" t="str">
        <f>+C1076</f>
        <v>Gobierno Autónomo Municipal de Magdalena</v>
      </c>
      <c r="E1076" s="242" t="s">
        <v>1304</v>
      </c>
      <c r="F1076" s="243">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3">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3">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3">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3">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3">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3">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3">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3">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3">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3">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3">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3">
        <f t="shared" ca="1" si="35"/>
        <v>0</v>
      </c>
      <c r="S1076" s="249"/>
      <c r="T1076" s="243">
        <f ca="1">+T1077</f>
        <v>0</v>
      </c>
      <c r="U1076" s="242">
        <f t="shared" si="36"/>
        <v>1</v>
      </c>
      <c r="V1076" s="333" t="str">
        <f>+VLOOKUP(A1076,bd_lista!$A$3:$E$590,5,FALSE)</f>
        <v>Gobiernos Autonomos Municipales</v>
      </c>
      <c r="W1076" s="383" t="str">
        <f>+V1076</f>
        <v>Gobiernos Autonomos Municipales</v>
      </c>
      <c r="X1076" s="242">
        <f>+VLOOKUP(A1076,[3]Sheet1!$A$13:$D$744,4,FALSE)</f>
        <v>0</v>
      </c>
      <c r="Y1076" s="242" t="e">
        <f>+VLOOKUP(X1076,bd_lista!$A$3:$C$590,3,FALSE)</f>
        <v>#N/A</v>
      </c>
      <c r="Z1076" s="294">
        <f>+X1076</f>
        <v>0</v>
      </c>
      <c r="AA1076" s="295" t="e">
        <f>+Y1076</f>
        <v>#N/A</v>
      </c>
    </row>
    <row r="1077" spans="1:27" customFormat="1" ht="15" hidden="1" customHeight="1">
      <c r="A1077" s="32">
        <v>1817</v>
      </c>
      <c r="B1077" s="389"/>
      <c r="C1077" s="247" t="str">
        <f>+VLOOKUP(A1077,bd_lista!$A$3:$C$590,3,FALSE)</f>
        <v>Gobierno Autónomo Municipal de Magdalena</v>
      </c>
      <c r="D1077" s="386"/>
      <c r="E1077" s="244" t="s">
        <v>1305</v>
      </c>
      <c r="F1077" s="245">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5">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5">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5">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5">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5">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5">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5">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5">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5">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5">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5">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5">
        <f t="shared" ca="1" si="35"/>
        <v>0</v>
      </c>
      <c r="S1077" s="259">
        <f ca="1">+R1076+R1077</f>
        <v>0</v>
      </c>
      <c r="T1077" s="243">
        <f ca="1">+S1077</f>
        <v>0</v>
      </c>
      <c r="U1077" s="242">
        <f t="shared" si="36"/>
        <v>2</v>
      </c>
      <c r="V1077" s="333" t="str">
        <f>+VLOOKUP(A1077,bd_lista!$A$3:$E$590,5,FALSE)</f>
        <v>Gobiernos Autonomos Municipales</v>
      </c>
      <c r="W1077" s="384"/>
      <c r="X1077" s="242">
        <f>+VLOOKUP(A1077,[3]Sheet1!$A$13:$D$744,4,FALSE)</f>
        <v>0</v>
      </c>
      <c r="Y1077" s="242" t="e">
        <f>+VLOOKUP(X1077,bd_lista!$A$3:$C$590,3,FALSE)</f>
        <v>#N/A</v>
      </c>
      <c r="Z1077" s="292"/>
      <c r="AA1077" s="293"/>
    </row>
    <row r="1078" spans="1:27" customFormat="1" ht="15" hidden="1" customHeight="1">
      <c r="A1078" s="32">
        <v>1818</v>
      </c>
      <c r="B1078" s="388">
        <f>+A1078</f>
        <v>1818</v>
      </c>
      <c r="C1078" s="247" t="str">
        <f>+VLOOKUP(A1078,bd_lista!$A$3:$C$590,3,FALSE)</f>
        <v>Gobierno Autónomo Municipal de Baures</v>
      </c>
      <c r="D1078" s="385" t="str">
        <f>+C1078</f>
        <v>Gobierno Autónomo Municipal de Baures</v>
      </c>
      <c r="E1078" s="242" t="s">
        <v>1304</v>
      </c>
      <c r="F1078" s="243">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3">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3">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3">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3">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3">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3">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3">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3">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3">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3">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3">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3">
        <f t="shared" ca="1" si="35"/>
        <v>0</v>
      </c>
      <c r="S1078" s="249"/>
      <c r="T1078" s="243">
        <f ca="1">+T1079</f>
        <v>0</v>
      </c>
      <c r="U1078" s="242">
        <f t="shared" si="36"/>
        <v>1</v>
      </c>
      <c r="V1078" s="333" t="str">
        <f>+VLOOKUP(A1078,bd_lista!$A$3:$E$590,5,FALSE)</f>
        <v>Gobiernos Autonomos Municipales</v>
      </c>
      <c r="W1078" s="383" t="str">
        <f>+V1078</f>
        <v>Gobiernos Autonomos Municipales</v>
      </c>
      <c r="X1078" s="242">
        <f>+VLOOKUP(A1078,[3]Sheet1!$A$13:$D$744,4,FALSE)</f>
        <v>0</v>
      </c>
      <c r="Y1078" s="242" t="e">
        <f>+VLOOKUP(X1078,bd_lista!$A$3:$C$590,3,FALSE)</f>
        <v>#N/A</v>
      </c>
      <c r="Z1078" s="294">
        <f>+X1078</f>
        <v>0</v>
      </c>
      <c r="AA1078" s="295" t="e">
        <f>+Y1078</f>
        <v>#N/A</v>
      </c>
    </row>
    <row r="1079" spans="1:27" customFormat="1" ht="15" hidden="1" customHeight="1">
      <c r="A1079" s="32">
        <v>1818</v>
      </c>
      <c r="B1079" s="389"/>
      <c r="C1079" s="247" t="str">
        <f>+VLOOKUP(A1079,bd_lista!$A$3:$C$590,3,FALSE)</f>
        <v>Gobierno Autónomo Municipal de Baures</v>
      </c>
      <c r="D1079" s="386"/>
      <c r="E1079" s="244" t="s">
        <v>1305</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5">
        <f t="shared" ca="1" si="35"/>
        <v>0</v>
      </c>
      <c r="S1079" s="259">
        <f ca="1">+R1078+R1079</f>
        <v>0</v>
      </c>
      <c r="T1079" s="243">
        <f ca="1">+S1079</f>
        <v>0</v>
      </c>
      <c r="U1079" s="242">
        <f t="shared" si="36"/>
        <v>2</v>
      </c>
      <c r="V1079" s="333" t="str">
        <f>+VLOOKUP(A1079,bd_lista!$A$3:$E$590,5,FALSE)</f>
        <v>Gobiernos Autonomos Municipales</v>
      </c>
      <c r="W1079" s="384"/>
      <c r="X1079" s="242">
        <f>+VLOOKUP(A1079,[3]Sheet1!$A$13:$D$744,4,FALSE)</f>
        <v>0</v>
      </c>
      <c r="Y1079" s="242" t="e">
        <f>+VLOOKUP(X1079,bd_lista!$A$3:$C$590,3,FALSE)</f>
        <v>#N/A</v>
      </c>
      <c r="Z1079" s="292"/>
      <c r="AA1079" s="293"/>
    </row>
    <row r="1080" spans="1:27" customFormat="1" ht="15" hidden="1" customHeight="1">
      <c r="A1080" s="32">
        <v>1819</v>
      </c>
      <c r="B1080" s="388">
        <f>+A1080</f>
        <v>1819</v>
      </c>
      <c r="C1080" s="247" t="str">
        <f>+VLOOKUP(A1080,bd_lista!$A$3:$C$590,3,FALSE)</f>
        <v>Gobierno Autónomo Municipal de Huacaraje</v>
      </c>
      <c r="D1080" s="385" t="str">
        <f>+C1080</f>
        <v>Gobierno Autónomo Municipal de Huacaraje</v>
      </c>
      <c r="E1080" s="242" t="s">
        <v>1304</v>
      </c>
      <c r="F1080" s="243">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3">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3">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3">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3">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3">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3">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3">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3">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3">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3">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3">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3">
        <f t="shared" ca="1" si="35"/>
        <v>0</v>
      </c>
      <c r="S1080" s="249"/>
      <c r="T1080" s="243">
        <f ca="1">+T1081</f>
        <v>0</v>
      </c>
      <c r="U1080" s="242">
        <f t="shared" si="36"/>
        <v>1</v>
      </c>
      <c r="V1080" s="333" t="str">
        <f>+VLOOKUP(A1080,bd_lista!$A$3:$E$590,5,FALSE)</f>
        <v>Gobiernos Autonomos Municipales</v>
      </c>
      <c r="W1080" s="383" t="str">
        <f>+V1080</f>
        <v>Gobiernos Autonomos Municipales</v>
      </c>
      <c r="X1080" s="242">
        <f>+VLOOKUP(A1080,[3]Sheet1!$A$13:$D$744,4,FALSE)</f>
        <v>0</v>
      </c>
      <c r="Y1080" s="242" t="e">
        <f>+VLOOKUP(X1080,bd_lista!$A$3:$C$590,3,FALSE)</f>
        <v>#N/A</v>
      </c>
      <c r="Z1080" s="294">
        <f>+X1080</f>
        <v>0</v>
      </c>
      <c r="AA1080" s="295" t="e">
        <f>+Y1080</f>
        <v>#N/A</v>
      </c>
    </row>
    <row r="1081" spans="1:27" customFormat="1" ht="15" hidden="1" customHeight="1">
      <c r="A1081" s="32">
        <v>1819</v>
      </c>
      <c r="B1081" s="389"/>
      <c r="C1081" s="247" t="str">
        <f>+VLOOKUP(A1081,bd_lista!$A$3:$C$590,3,FALSE)</f>
        <v>Gobierno Autónomo Municipal de Huacaraje</v>
      </c>
      <c r="D1081" s="386"/>
      <c r="E1081" s="244" t="s">
        <v>1305</v>
      </c>
      <c r="F1081" s="245">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5">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5">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5">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5">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5">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5">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5">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5">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5">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5">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5">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5">
        <f t="shared" ca="1" si="35"/>
        <v>0</v>
      </c>
      <c r="S1081" s="259">
        <f ca="1">+R1080+R1081</f>
        <v>0</v>
      </c>
      <c r="T1081" s="245">
        <f ca="1">+S1081</f>
        <v>0</v>
      </c>
      <c r="U1081" s="244">
        <f t="shared" si="36"/>
        <v>2</v>
      </c>
      <c r="V1081" s="333" t="str">
        <f>+VLOOKUP(A1081,bd_lista!$A$3:$E$590,5,FALSE)</f>
        <v>Gobiernos Autonomos Municipales</v>
      </c>
      <c r="W1081" s="384"/>
      <c r="X1081" s="242">
        <f>+VLOOKUP(A1081,[3]Sheet1!$A$13:$D$744,4,FALSE)</f>
        <v>0</v>
      </c>
      <c r="Y1081" s="242" t="e">
        <f>+VLOOKUP(X1081,bd_lista!$A$3:$C$590,3,FALSE)</f>
        <v>#N/A</v>
      </c>
      <c r="Z1081" s="292"/>
      <c r="AA1081" s="293"/>
    </row>
    <row r="1082" spans="1:27" customFormat="1" ht="15" hidden="1" customHeight="1">
      <c r="A1082" s="32">
        <v>1820</v>
      </c>
      <c r="B1082" s="388">
        <f>+A1082</f>
        <v>1820</v>
      </c>
      <c r="C1082" s="247" t="str">
        <f>+VLOOKUP(A1082,bd_lista!$A$3:$C$590,3,FALSE)</f>
        <v>Gobierno Autónomo Municipal de Exaltación</v>
      </c>
      <c r="D1082" s="385" t="str">
        <f>+C1082</f>
        <v>Gobierno Autónomo Municipal de Exaltación</v>
      </c>
      <c r="E1082" s="242" t="s">
        <v>1304</v>
      </c>
      <c r="F1082" s="243">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3">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3">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3">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3">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3">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3">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3">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3">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3">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3">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3">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3">
        <f t="shared" ca="1" si="35"/>
        <v>0</v>
      </c>
      <c r="S1082" s="249"/>
      <c r="T1082" s="243">
        <f ca="1">+T1083</f>
        <v>0</v>
      </c>
      <c r="U1082" s="242">
        <f t="shared" si="36"/>
        <v>1</v>
      </c>
      <c r="V1082" s="333" t="str">
        <f>+VLOOKUP(A1082,bd_lista!$A$3:$E$590,5,FALSE)</f>
        <v>Gobiernos Autonomos Municipales</v>
      </c>
      <c r="W1082" s="383" t="str">
        <f>+V1082</f>
        <v>Gobiernos Autonomos Municipales</v>
      </c>
      <c r="X1082" s="242">
        <f>+VLOOKUP(A1082,[3]Sheet1!$A$13:$D$744,4,FALSE)</f>
        <v>0</v>
      </c>
      <c r="Y1082" s="242" t="e">
        <f>+VLOOKUP(X1082,bd_lista!$A$3:$C$590,3,FALSE)</f>
        <v>#N/A</v>
      </c>
      <c r="Z1082" s="294">
        <f>+X1082</f>
        <v>0</v>
      </c>
      <c r="AA1082" s="295" t="e">
        <f>+Y1082</f>
        <v>#N/A</v>
      </c>
    </row>
    <row r="1083" spans="1:27" customFormat="1" ht="15" hidden="1" customHeight="1">
      <c r="A1083" s="32">
        <v>1820</v>
      </c>
      <c r="B1083" s="389"/>
      <c r="C1083" s="247" t="str">
        <f>+VLOOKUP(A1083,bd_lista!$A$3:$C$590,3,FALSE)</f>
        <v>Gobierno Autónomo Municipal de Exaltación</v>
      </c>
      <c r="D1083" s="386"/>
      <c r="E1083" s="244" t="s">
        <v>1305</v>
      </c>
      <c r="F1083" s="245">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5">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5">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5">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5">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5">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5">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5">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5">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5">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5">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5">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3">
        <f t="shared" ca="1" si="35"/>
        <v>0</v>
      </c>
      <c r="S1083" s="249">
        <f ca="1">+R1082+R1083</f>
        <v>0</v>
      </c>
      <c r="T1083" s="243">
        <f ca="1">+S1083</f>
        <v>0</v>
      </c>
      <c r="U1083" s="242">
        <f t="shared" si="36"/>
        <v>2</v>
      </c>
      <c r="V1083" s="333" t="str">
        <f>+VLOOKUP(A1083,bd_lista!$A$3:$E$590,5,FALSE)</f>
        <v>Gobiernos Autonomos Municipales</v>
      </c>
      <c r="W1083" s="384"/>
      <c r="X1083" s="242">
        <f>+VLOOKUP(A1083,[3]Sheet1!$A$13:$D$744,4,FALSE)</f>
        <v>0</v>
      </c>
      <c r="Y1083" s="242" t="e">
        <f>+VLOOKUP(X1083,bd_lista!$A$3:$C$590,3,FALSE)</f>
        <v>#N/A</v>
      </c>
      <c r="Z1083" s="292"/>
      <c r="AA1083" s="293"/>
    </row>
    <row r="1084" spans="1:27" customFormat="1" ht="15" hidden="1" customHeight="1">
      <c r="A1084" s="32">
        <v>1901</v>
      </c>
      <c r="B1084" s="388">
        <f>+A1084</f>
        <v>1901</v>
      </c>
      <c r="C1084" s="247" t="str">
        <f>+VLOOKUP(A1084,bd_lista!$A$3:$C$590,3,FALSE)</f>
        <v>Gobierno Autónomo Municipal de Cobija</v>
      </c>
      <c r="D1084" s="385" t="str">
        <f>+C1084</f>
        <v>Gobierno Autónomo Municipal de Cobija</v>
      </c>
      <c r="E1084" s="242" t="s">
        <v>1304</v>
      </c>
      <c r="F1084" s="268">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68">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68">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68">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68">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68">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68">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68">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68">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68">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3">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3">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68">
        <f t="shared" ca="1" si="35"/>
        <v>0</v>
      </c>
      <c r="S1084" s="270"/>
      <c r="T1084" s="243">
        <f ca="1">+T1085</f>
        <v>0</v>
      </c>
      <c r="U1084" s="242">
        <f t="shared" si="36"/>
        <v>1</v>
      </c>
      <c r="V1084" s="333" t="str">
        <f>+VLOOKUP(A1084,bd_lista!$A$3:$E$590,5,FALSE)</f>
        <v>Gobiernos Autonomos Municipales</v>
      </c>
      <c r="W1084" s="383" t="str">
        <f>+V1084</f>
        <v>Gobiernos Autonomos Municipales</v>
      </c>
      <c r="X1084" s="242">
        <f>+VLOOKUP(A1084,[3]Sheet1!$A$13:$D$744,4,FALSE)</f>
        <v>0</v>
      </c>
      <c r="Y1084" s="242" t="e">
        <f>+VLOOKUP(X1084,bd_lista!$A$3:$C$590,3,FALSE)</f>
        <v>#N/A</v>
      </c>
      <c r="Z1084" s="294">
        <f>+X1084</f>
        <v>0</v>
      </c>
      <c r="AA1084" s="295" t="e">
        <f>+Y1084</f>
        <v>#N/A</v>
      </c>
    </row>
    <row r="1085" spans="1:27" customFormat="1" ht="15" hidden="1" customHeight="1">
      <c r="A1085" s="32">
        <v>1901</v>
      </c>
      <c r="B1085" s="389"/>
      <c r="C1085" s="247" t="str">
        <f>+VLOOKUP(A1085,bd_lista!$A$3:$C$590,3,FALSE)</f>
        <v>Gobierno Autónomo Municipal de Cobija</v>
      </c>
      <c r="D1085" s="386"/>
      <c r="E1085" s="244" t="s">
        <v>1305</v>
      </c>
      <c r="F1085" s="245">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5">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5">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5">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5">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5">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5">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5">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5">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5">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5">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5">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5">
        <f t="shared" ca="1" si="35"/>
        <v>0</v>
      </c>
      <c r="S1085" s="259">
        <f ca="1">+R1084+R1085</f>
        <v>0</v>
      </c>
      <c r="T1085" s="245">
        <f ca="1">+S1085</f>
        <v>0</v>
      </c>
      <c r="U1085" s="244">
        <f t="shared" si="36"/>
        <v>2</v>
      </c>
      <c r="V1085" s="333" t="str">
        <f>+VLOOKUP(A1085,bd_lista!$A$3:$E$590,5,FALSE)</f>
        <v>Gobiernos Autonomos Municipales</v>
      </c>
      <c r="W1085" s="384"/>
      <c r="X1085" s="242">
        <f>+VLOOKUP(A1085,[3]Sheet1!$A$13:$D$744,4,FALSE)</f>
        <v>0</v>
      </c>
      <c r="Y1085" s="242" t="e">
        <f>+VLOOKUP(X1085,bd_lista!$A$3:$C$590,3,FALSE)</f>
        <v>#N/A</v>
      </c>
      <c r="Z1085" s="292"/>
      <c r="AA1085" s="293"/>
    </row>
    <row r="1086" spans="1:27" customFormat="1" ht="15" hidden="1" customHeight="1">
      <c r="A1086" s="32">
        <v>1902</v>
      </c>
      <c r="B1086" s="388">
        <f>+A1086</f>
        <v>1902</v>
      </c>
      <c r="C1086" s="247" t="str">
        <f>+VLOOKUP(A1086,bd_lista!$A$3:$C$590,3,FALSE)</f>
        <v>Gobierno Autónomo Municipal de Porvenir</v>
      </c>
      <c r="D1086" s="385" t="str">
        <f>+C1086</f>
        <v>Gobierno Autónomo Municipal de Porvenir</v>
      </c>
      <c r="E1086" s="242" t="s">
        <v>1304</v>
      </c>
      <c r="F1086" s="268">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68">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68">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68">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68">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68">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68">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68">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68">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68">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68">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68">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68">
        <f t="shared" ca="1" si="35"/>
        <v>0</v>
      </c>
      <c r="S1086" s="270"/>
      <c r="T1086" s="268">
        <f ca="1">+T1087</f>
        <v>0</v>
      </c>
      <c r="U1086" s="275">
        <f t="shared" si="36"/>
        <v>1</v>
      </c>
      <c r="V1086" s="333" t="str">
        <f>+VLOOKUP(A1086,bd_lista!$A$3:$E$590,5,FALSE)</f>
        <v>Gobiernos Autonomos Municipales</v>
      </c>
      <c r="W1086" s="383" t="str">
        <f>+V1086</f>
        <v>Gobiernos Autonomos Municipales</v>
      </c>
      <c r="X1086" s="242">
        <f>+VLOOKUP(A1086,[3]Sheet1!$A$13:$D$744,4,FALSE)</f>
        <v>0</v>
      </c>
      <c r="Y1086" s="242" t="e">
        <f>+VLOOKUP(X1086,bd_lista!$A$3:$C$590,3,FALSE)</f>
        <v>#N/A</v>
      </c>
      <c r="Z1086" s="294">
        <f>+X1086</f>
        <v>0</v>
      </c>
      <c r="AA1086" s="295" t="e">
        <f>+Y1086</f>
        <v>#N/A</v>
      </c>
    </row>
    <row r="1087" spans="1:27" customFormat="1" ht="15" hidden="1" customHeight="1">
      <c r="A1087" s="32">
        <v>1902</v>
      </c>
      <c r="B1087" s="389"/>
      <c r="C1087" s="247" t="str">
        <f>+VLOOKUP(A1087,bd_lista!$A$3:$C$590,3,FALSE)</f>
        <v>Gobierno Autónomo Municipal de Porvenir</v>
      </c>
      <c r="D1087" s="386"/>
      <c r="E1087" s="244" t="s">
        <v>1305</v>
      </c>
      <c r="F1087" s="245">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5">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5">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5">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5">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5">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5">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5">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5">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5">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5">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5">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5">
        <f t="shared" ca="1" si="35"/>
        <v>0</v>
      </c>
      <c r="S1087" s="259">
        <f ca="1">+R1086+R1087</f>
        <v>0</v>
      </c>
      <c r="T1087" s="245">
        <f ca="1">+S1087</f>
        <v>0</v>
      </c>
      <c r="U1087" s="244">
        <f t="shared" si="36"/>
        <v>2</v>
      </c>
      <c r="V1087" s="333" t="str">
        <f>+VLOOKUP(A1087,bd_lista!$A$3:$E$590,5,FALSE)</f>
        <v>Gobiernos Autonomos Municipales</v>
      </c>
      <c r="W1087" s="384"/>
      <c r="X1087" s="242">
        <f>+VLOOKUP(A1087,[3]Sheet1!$A$13:$D$744,4,FALSE)</f>
        <v>0</v>
      </c>
      <c r="Y1087" s="242" t="e">
        <f>+VLOOKUP(X1087,bd_lista!$A$3:$C$590,3,FALSE)</f>
        <v>#N/A</v>
      </c>
      <c r="Z1087" s="292"/>
      <c r="AA1087" s="293"/>
    </row>
    <row r="1088" spans="1:27" customFormat="1" ht="15" hidden="1" customHeight="1">
      <c r="A1088" s="32">
        <v>1903</v>
      </c>
      <c r="B1088" s="388">
        <f>+A1088</f>
        <v>1903</v>
      </c>
      <c r="C1088" s="247" t="str">
        <f>+VLOOKUP(A1088,bd_lista!$A$3:$C$590,3,FALSE)</f>
        <v>Gobierno Autónomo Municipal de Bolpebra</v>
      </c>
      <c r="D1088" s="385" t="str">
        <f>+C1088</f>
        <v>Gobierno Autónomo Municipal de Bolpebra</v>
      </c>
      <c r="E1088" s="242" t="s">
        <v>1304</v>
      </c>
      <c r="F1088" s="243">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3">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3">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3">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3">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3">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3">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3">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3">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3">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3">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3">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3">
        <f t="shared" ca="1" si="35"/>
        <v>0</v>
      </c>
      <c r="S1088" s="249"/>
      <c r="T1088" s="243">
        <f ca="1">+T1089</f>
        <v>0</v>
      </c>
      <c r="U1088" s="242">
        <f t="shared" si="36"/>
        <v>1</v>
      </c>
      <c r="V1088" s="333" t="str">
        <f>+VLOOKUP(A1088,bd_lista!$A$3:$E$590,5,FALSE)</f>
        <v>Gobiernos Autonomos Municipales</v>
      </c>
      <c r="W1088" s="383" t="str">
        <f>+V1088</f>
        <v>Gobiernos Autonomos Municipales</v>
      </c>
      <c r="X1088" s="242">
        <f>+VLOOKUP(A1088,[3]Sheet1!$A$13:$D$744,4,FALSE)</f>
        <v>0</v>
      </c>
      <c r="Y1088" s="242" t="e">
        <f>+VLOOKUP(X1088,bd_lista!$A$3:$C$590,3,FALSE)</f>
        <v>#N/A</v>
      </c>
      <c r="Z1088" s="294">
        <f>+X1088</f>
        <v>0</v>
      </c>
      <c r="AA1088" s="295" t="e">
        <f>+Y1088</f>
        <v>#N/A</v>
      </c>
    </row>
    <row r="1089" spans="1:27" customFormat="1" ht="15" hidden="1" customHeight="1">
      <c r="A1089" s="32">
        <v>1903</v>
      </c>
      <c r="B1089" s="389"/>
      <c r="C1089" s="247" t="str">
        <f>+VLOOKUP(A1089,bd_lista!$A$3:$C$590,3,FALSE)</f>
        <v>Gobierno Autónomo Municipal de Bolpebra</v>
      </c>
      <c r="D1089" s="386"/>
      <c r="E1089" s="244" t="s">
        <v>1305</v>
      </c>
      <c r="F1089" s="245">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5">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5">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5">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5">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5">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5">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5">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5">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5">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5">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5">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5">
        <f t="shared" ca="1" si="35"/>
        <v>0</v>
      </c>
      <c r="S1089" s="259">
        <f ca="1">+R1088+R1089</f>
        <v>0</v>
      </c>
      <c r="T1089" s="245">
        <f ca="1">+S1089</f>
        <v>0</v>
      </c>
      <c r="U1089" s="244">
        <f t="shared" si="36"/>
        <v>2</v>
      </c>
      <c r="V1089" s="333" t="str">
        <f>+VLOOKUP(A1089,bd_lista!$A$3:$E$590,5,FALSE)</f>
        <v>Gobiernos Autonomos Municipales</v>
      </c>
      <c r="W1089" s="384"/>
      <c r="X1089" s="242">
        <f>+VLOOKUP(A1089,[3]Sheet1!$A$13:$D$744,4,FALSE)</f>
        <v>0</v>
      </c>
      <c r="Y1089" s="242" t="e">
        <f>+VLOOKUP(X1089,bd_lista!$A$3:$C$590,3,FALSE)</f>
        <v>#N/A</v>
      </c>
      <c r="Z1089" s="292"/>
      <c r="AA1089" s="293"/>
    </row>
    <row r="1090" spans="1:27" customFormat="1" ht="15" hidden="1" customHeight="1">
      <c r="A1090" s="32">
        <v>1904</v>
      </c>
      <c r="B1090" s="388">
        <f>+A1090</f>
        <v>1904</v>
      </c>
      <c r="C1090" s="247" t="str">
        <f>+VLOOKUP(A1090,bd_lista!$A$3:$C$590,3,FALSE)</f>
        <v>Gobierno Autónomo Municipal de Bella Flor</v>
      </c>
      <c r="D1090" s="385" t="str">
        <f>+C1090</f>
        <v>Gobierno Autónomo Municipal de Bella Flor</v>
      </c>
      <c r="E1090" s="242" t="s">
        <v>1304</v>
      </c>
      <c r="F1090" s="243">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3">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3">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3">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3">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3">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3">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3">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3">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3">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3">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3">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68">
        <f t="shared" ca="1" si="35"/>
        <v>0</v>
      </c>
      <c r="S1090" s="270"/>
      <c r="T1090" s="243">
        <f ca="1">+T1091</f>
        <v>0</v>
      </c>
      <c r="U1090" s="242">
        <f t="shared" si="36"/>
        <v>1</v>
      </c>
      <c r="V1090" s="333" t="str">
        <f>+VLOOKUP(A1090,bd_lista!$A$3:$E$590,5,FALSE)</f>
        <v>Gobiernos Autonomos Municipales</v>
      </c>
      <c r="W1090" s="383" t="str">
        <f>+V1090</f>
        <v>Gobiernos Autonomos Municipales</v>
      </c>
      <c r="X1090" s="242">
        <f>+VLOOKUP(A1090,[3]Sheet1!$A$13:$D$744,4,FALSE)</f>
        <v>0</v>
      </c>
      <c r="Y1090" s="242" t="e">
        <f>+VLOOKUP(X1090,bd_lista!$A$3:$C$590,3,FALSE)</f>
        <v>#N/A</v>
      </c>
      <c r="Z1090" s="294">
        <f>+X1090</f>
        <v>0</v>
      </c>
      <c r="AA1090" s="295" t="e">
        <f>+Y1090</f>
        <v>#N/A</v>
      </c>
    </row>
    <row r="1091" spans="1:27" customFormat="1" ht="15" hidden="1" customHeight="1">
      <c r="A1091" s="32">
        <v>1904</v>
      </c>
      <c r="B1091" s="389"/>
      <c r="C1091" s="247" t="str">
        <f>+VLOOKUP(A1091,bd_lista!$A$3:$C$590,3,FALSE)</f>
        <v>Gobierno Autónomo Municipal de Bella Flor</v>
      </c>
      <c r="D1091" s="386"/>
      <c r="E1091" s="244" t="s">
        <v>1305</v>
      </c>
      <c r="F1091" s="245">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5">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5">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5">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5">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5">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5">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5">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5">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5">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5">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5">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5">
        <f t="shared" ca="1" si="35"/>
        <v>0</v>
      </c>
      <c r="S1091" s="259">
        <f ca="1">+R1090+R1091</f>
        <v>0</v>
      </c>
      <c r="T1091" s="245">
        <f ca="1">+S1091</f>
        <v>0</v>
      </c>
      <c r="U1091" s="244">
        <f t="shared" si="36"/>
        <v>2</v>
      </c>
      <c r="V1091" s="333" t="str">
        <f>+VLOOKUP(A1091,bd_lista!$A$3:$E$590,5,FALSE)</f>
        <v>Gobiernos Autonomos Municipales</v>
      </c>
      <c r="W1091" s="384"/>
      <c r="X1091" s="242">
        <f>+VLOOKUP(A1091,[3]Sheet1!$A$13:$D$744,4,FALSE)</f>
        <v>0</v>
      </c>
      <c r="Y1091" s="242" t="e">
        <f>+VLOOKUP(X1091,bd_lista!$A$3:$C$590,3,FALSE)</f>
        <v>#N/A</v>
      </c>
      <c r="Z1091" s="292"/>
      <c r="AA1091" s="293"/>
    </row>
    <row r="1092" spans="1:27" customFormat="1" ht="15" hidden="1" customHeight="1">
      <c r="A1092" s="32">
        <v>1905</v>
      </c>
      <c r="B1092" s="388">
        <f>+A1092</f>
        <v>1905</v>
      </c>
      <c r="C1092" s="247" t="str">
        <f>+VLOOKUP(A1092,bd_lista!$A$3:$C$590,3,FALSE)</f>
        <v>Gobierno Autónomo Municipal de Puerto Rico</v>
      </c>
      <c r="D1092" s="385" t="str">
        <f>+C1092</f>
        <v>Gobierno Autónomo Municipal de Puerto Rico</v>
      </c>
      <c r="E1092" s="242" t="s">
        <v>1304</v>
      </c>
      <c r="F1092" s="243">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3">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3">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3">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3">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3">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68">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3">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3">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3">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3">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3">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3">
        <f t="shared" ca="1" si="35"/>
        <v>0</v>
      </c>
      <c r="S1092" s="249"/>
      <c r="T1092" s="243">
        <f ca="1">+T1093</f>
        <v>0</v>
      </c>
      <c r="U1092" s="242">
        <f t="shared" si="36"/>
        <v>1</v>
      </c>
      <c r="V1092" s="333" t="str">
        <f>+VLOOKUP(A1092,bd_lista!$A$3:$E$590,5,FALSE)</f>
        <v>Gobiernos Autonomos Municipales</v>
      </c>
      <c r="W1092" s="383" t="str">
        <f>+V1092</f>
        <v>Gobiernos Autonomos Municipales</v>
      </c>
      <c r="X1092" s="242">
        <f>+VLOOKUP(A1092,[3]Sheet1!$A$13:$D$744,4,FALSE)</f>
        <v>0</v>
      </c>
      <c r="Y1092" s="242" t="e">
        <f>+VLOOKUP(X1092,bd_lista!$A$3:$C$590,3,FALSE)</f>
        <v>#N/A</v>
      </c>
      <c r="Z1092" s="294">
        <f>+X1092</f>
        <v>0</v>
      </c>
      <c r="AA1092" s="295" t="e">
        <f>+Y1092</f>
        <v>#N/A</v>
      </c>
    </row>
    <row r="1093" spans="1:27" customFormat="1" ht="15" hidden="1" customHeight="1">
      <c r="A1093" s="32">
        <v>1905</v>
      </c>
      <c r="B1093" s="389"/>
      <c r="C1093" s="247" t="str">
        <f>+VLOOKUP(A1093,bd_lista!$A$3:$C$590,3,FALSE)</f>
        <v>Gobierno Autónomo Municipal de Puerto Rico</v>
      </c>
      <c r="D1093" s="386"/>
      <c r="E1093" s="244" t="s">
        <v>1305</v>
      </c>
      <c r="F1093" s="245">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45">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45">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5">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45">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5">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5">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5">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5">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5">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5">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5">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5">
        <f t="shared" ca="1" si="35"/>
        <v>0</v>
      </c>
      <c r="S1093" s="259">
        <f ca="1">+R1092+R1093</f>
        <v>0</v>
      </c>
      <c r="T1093" s="245">
        <f ca="1">+S1093</f>
        <v>0</v>
      </c>
      <c r="U1093" s="244">
        <f t="shared" si="36"/>
        <v>2</v>
      </c>
      <c r="V1093" s="333" t="str">
        <f>+VLOOKUP(A1093,bd_lista!$A$3:$E$590,5,FALSE)</f>
        <v>Gobiernos Autonomos Municipales</v>
      </c>
      <c r="W1093" s="384"/>
      <c r="X1093" s="242">
        <f>+VLOOKUP(A1093,[3]Sheet1!$A$13:$D$744,4,FALSE)</f>
        <v>0</v>
      </c>
      <c r="Y1093" s="242" t="e">
        <f>+VLOOKUP(X1093,bd_lista!$A$3:$C$590,3,FALSE)</f>
        <v>#N/A</v>
      </c>
      <c r="Z1093" s="292"/>
      <c r="AA1093" s="293"/>
    </row>
    <row r="1094" spans="1:27" customFormat="1" ht="15" hidden="1" customHeight="1">
      <c r="A1094" s="32">
        <v>1906</v>
      </c>
      <c r="B1094" s="388">
        <f>+A1094</f>
        <v>1906</v>
      </c>
      <c r="C1094" s="247" t="str">
        <f>+VLOOKUP(A1094,bd_lista!$A$3:$C$590,3,FALSE)</f>
        <v>Gobierno Autónomo Municipal de San Pedro</v>
      </c>
      <c r="D1094" s="385" t="str">
        <f>+C1094</f>
        <v>Gobierno Autónomo Municipal de San Pedro</v>
      </c>
      <c r="E1094" s="242" t="s">
        <v>1304</v>
      </c>
      <c r="F1094" s="243">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3">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3">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3">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3">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43">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3">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3">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3">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3">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3">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3">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3">
        <f t="shared" ref="R1094:R1157" ca="1" si="37">+SUM(F1094:Q1094)</f>
        <v>0</v>
      </c>
      <c r="S1094" s="249"/>
      <c r="T1094" s="243">
        <f ca="1">+T1095</f>
        <v>0</v>
      </c>
      <c r="U1094" s="242">
        <f t="shared" ref="U1094:U1157" si="38">+IF(E1094="Débitos",1,2)</f>
        <v>1</v>
      </c>
      <c r="V1094" s="333" t="str">
        <f>+VLOOKUP(A1094,bd_lista!$A$3:$E$590,5,FALSE)</f>
        <v>Gobiernos Autonomos Municipales</v>
      </c>
      <c r="W1094" s="383" t="str">
        <f>+V1094</f>
        <v>Gobiernos Autonomos Municipales</v>
      </c>
      <c r="X1094" s="242">
        <f>+VLOOKUP(A1094,[3]Sheet1!$A$13:$D$744,4,FALSE)</f>
        <v>0</v>
      </c>
      <c r="Y1094" s="242" t="e">
        <f>+VLOOKUP(X1094,bd_lista!$A$3:$C$590,3,FALSE)</f>
        <v>#N/A</v>
      </c>
      <c r="Z1094" s="294">
        <f>+X1094</f>
        <v>0</v>
      </c>
      <c r="AA1094" s="295" t="e">
        <f>+Y1094</f>
        <v>#N/A</v>
      </c>
    </row>
    <row r="1095" spans="1:27" customFormat="1" ht="15" hidden="1" customHeight="1">
      <c r="A1095" s="32">
        <v>1906</v>
      </c>
      <c r="B1095" s="389"/>
      <c r="C1095" s="247" t="str">
        <f>+VLOOKUP(A1095,bd_lista!$A$3:$C$590,3,FALSE)</f>
        <v>Gobierno Autónomo Municipal de San Pedro</v>
      </c>
      <c r="D1095" s="386"/>
      <c r="E1095" s="244" t="s">
        <v>1305</v>
      </c>
      <c r="F1095" s="245">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5">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45">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5">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5">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5">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5">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5">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5">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5">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5">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5">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5">
        <f t="shared" ca="1" si="37"/>
        <v>0</v>
      </c>
      <c r="S1095" s="259">
        <f ca="1">+R1094+R1095</f>
        <v>0</v>
      </c>
      <c r="T1095" s="245">
        <f ca="1">+S1095</f>
        <v>0</v>
      </c>
      <c r="U1095" s="244">
        <f t="shared" si="38"/>
        <v>2</v>
      </c>
      <c r="V1095" s="333" t="str">
        <f>+VLOOKUP(A1095,bd_lista!$A$3:$E$590,5,FALSE)</f>
        <v>Gobiernos Autonomos Municipales</v>
      </c>
      <c r="W1095" s="384"/>
      <c r="X1095" s="242">
        <f>+VLOOKUP(A1095,[3]Sheet1!$A$13:$D$744,4,FALSE)</f>
        <v>0</v>
      </c>
      <c r="Y1095" s="242" t="e">
        <f>+VLOOKUP(X1095,bd_lista!$A$3:$C$590,3,FALSE)</f>
        <v>#N/A</v>
      </c>
      <c r="Z1095" s="292"/>
      <c r="AA1095" s="293"/>
    </row>
    <row r="1096" spans="1:27" customFormat="1" ht="15" hidden="1" customHeight="1">
      <c r="A1096" s="32">
        <v>1907</v>
      </c>
      <c r="B1096" s="388">
        <f>+A1096</f>
        <v>1907</v>
      </c>
      <c r="C1096" s="247" t="str">
        <f>+VLOOKUP(A1096,bd_lista!$A$3:$C$590,3,FALSE)</f>
        <v>Gobierno Autónomo Municipal de Filadelfia</v>
      </c>
      <c r="D1096" s="385" t="str">
        <f>+C1096</f>
        <v>Gobierno Autónomo Municipal de Filadelfia</v>
      </c>
      <c r="E1096" s="242" t="s">
        <v>1304</v>
      </c>
      <c r="F1096" s="243">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3">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3">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3">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3">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43">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3">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3">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3">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3">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3">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3">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3">
        <f t="shared" ca="1" si="37"/>
        <v>0</v>
      </c>
      <c r="S1096" s="249"/>
      <c r="T1096" s="243">
        <f ca="1">+T1097</f>
        <v>0</v>
      </c>
      <c r="U1096" s="242">
        <f t="shared" si="38"/>
        <v>1</v>
      </c>
      <c r="V1096" s="333" t="str">
        <f>+VLOOKUP(A1096,bd_lista!$A$3:$E$590,5,FALSE)</f>
        <v>Gobiernos Autonomos Municipales</v>
      </c>
      <c r="W1096" s="383" t="str">
        <f>+V1096</f>
        <v>Gobiernos Autonomos Municipales</v>
      </c>
      <c r="X1096" s="242">
        <f>+VLOOKUP(A1096,[3]Sheet1!$A$13:$D$744,4,FALSE)</f>
        <v>0</v>
      </c>
      <c r="Y1096" s="242" t="e">
        <f>+VLOOKUP(X1096,bd_lista!$A$3:$C$590,3,FALSE)</f>
        <v>#N/A</v>
      </c>
      <c r="Z1096" s="294">
        <f>+X1096</f>
        <v>0</v>
      </c>
      <c r="AA1096" s="295" t="e">
        <f>+Y1096</f>
        <v>#N/A</v>
      </c>
    </row>
    <row r="1097" spans="1:27" customFormat="1" ht="15" hidden="1" customHeight="1">
      <c r="A1097" s="32">
        <v>1907</v>
      </c>
      <c r="B1097" s="389"/>
      <c r="C1097" s="247" t="str">
        <f>+VLOOKUP(A1097,bd_lista!$A$3:$C$590,3,FALSE)</f>
        <v>Gobierno Autónomo Municipal de Filadelfia</v>
      </c>
      <c r="D1097" s="386"/>
      <c r="E1097" s="244" t="s">
        <v>1305</v>
      </c>
      <c r="F1097" s="245">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5">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5">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45">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45">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5">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5">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5">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5">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5">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5">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5">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5">
        <f t="shared" ca="1" si="37"/>
        <v>0</v>
      </c>
      <c r="S1097" s="259">
        <f ca="1">+R1096+R1097</f>
        <v>0</v>
      </c>
      <c r="T1097" s="245">
        <f ca="1">+S1097</f>
        <v>0</v>
      </c>
      <c r="U1097" s="244">
        <f t="shared" si="38"/>
        <v>2</v>
      </c>
      <c r="V1097" s="333" t="str">
        <f>+VLOOKUP(A1097,bd_lista!$A$3:$E$590,5,FALSE)</f>
        <v>Gobiernos Autonomos Municipales</v>
      </c>
      <c r="W1097" s="384"/>
      <c r="X1097" s="242">
        <f>+VLOOKUP(A1097,[3]Sheet1!$A$13:$D$744,4,FALSE)</f>
        <v>0</v>
      </c>
      <c r="Y1097" s="242" t="e">
        <f>+VLOOKUP(X1097,bd_lista!$A$3:$C$590,3,FALSE)</f>
        <v>#N/A</v>
      </c>
      <c r="Z1097" s="292"/>
      <c r="AA1097" s="293"/>
    </row>
    <row r="1098" spans="1:27" customFormat="1" ht="15" hidden="1" customHeight="1">
      <c r="A1098" s="32">
        <v>1908</v>
      </c>
      <c r="B1098" s="388">
        <f>+A1098</f>
        <v>1908</v>
      </c>
      <c r="C1098" s="247" t="str">
        <f>+VLOOKUP(A1098,bd_lista!$A$3:$C$590,3,FALSE)</f>
        <v>Gobierno Autónomo Municipal de Puerto Gonzalo Moreno</v>
      </c>
      <c r="D1098" s="385" t="str">
        <f>+C1098</f>
        <v>Gobierno Autónomo Municipal de Puerto Gonzalo Moreno</v>
      </c>
      <c r="E1098" s="242" t="s">
        <v>1304</v>
      </c>
      <c r="F1098" s="243">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3">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3">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3">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3">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3">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3">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3">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3">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3">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3">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3">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3">
        <f t="shared" ca="1" si="37"/>
        <v>0</v>
      </c>
      <c r="S1098" s="249"/>
      <c r="T1098" s="243">
        <f ca="1">+T1099</f>
        <v>0</v>
      </c>
      <c r="U1098" s="242">
        <f t="shared" si="38"/>
        <v>1</v>
      </c>
      <c r="V1098" s="333" t="str">
        <f>+VLOOKUP(A1098,bd_lista!$A$3:$E$590,5,FALSE)</f>
        <v>Gobiernos Autonomos Municipales</v>
      </c>
      <c r="W1098" s="383" t="str">
        <f>+V1098</f>
        <v>Gobiernos Autonomos Municipales</v>
      </c>
      <c r="X1098" s="242">
        <f>+VLOOKUP(A1098,[3]Sheet1!$A$13:$D$744,4,FALSE)</f>
        <v>0</v>
      </c>
      <c r="Y1098" s="242" t="e">
        <f>+VLOOKUP(X1098,bd_lista!$A$3:$C$590,3,FALSE)</f>
        <v>#N/A</v>
      </c>
      <c r="Z1098" s="294">
        <f>+X1098</f>
        <v>0</v>
      </c>
      <c r="AA1098" s="295" t="e">
        <f>+Y1098</f>
        <v>#N/A</v>
      </c>
    </row>
    <row r="1099" spans="1:27" customFormat="1" ht="15" hidden="1" customHeight="1">
      <c r="A1099" s="32">
        <v>1908</v>
      </c>
      <c r="B1099" s="389"/>
      <c r="C1099" s="247" t="str">
        <f>+VLOOKUP(A1099,bd_lista!$A$3:$C$590,3,FALSE)</f>
        <v>Gobierno Autónomo Municipal de Puerto Gonzalo Moreno</v>
      </c>
      <c r="D1099" s="386"/>
      <c r="E1099" s="244" t="s">
        <v>1305</v>
      </c>
      <c r="F1099" s="245">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5">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5">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5">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5">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5">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5">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5">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5">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5">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5">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5">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5">
        <f t="shared" ca="1" si="37"/>
        <v>0</v>
      </c>
      <c r="S1099" s="259">
        <f ca="1">+R1098+R1099</f>
        <v>0</v>
      </c>
      <c r="T1099" s="245">
        <f ca="1">+S1099</f>
        <v>0</v>
      </c>
      <c r="U1099" s="244">
        <f t="shared" si="38"/>
        <v>2</v>
      </c>
      <c r="V1099" s="333" t="str">
        <f>+VLOOKUP(A1099,bd_lista!$A$3:$E$590,5,FALSE)</f>
        <v>Gobiernos Autonomos Municipales</v>
      </c>
      <c r="W1099" s="384"/>
      <c r="X1099" s="242">
        <f>+VLOOKUP(A1099,[3]Sheet1!$A$13:$D$744,4,FALSE)</f>
        <v>0</v>
      </c>
      <c r="Y1099" s="242" t="e">
        <f>+VLOOKUP(X1099,bd_lista!$A$3:$C$590,3,FALSE)</f>
        <v>#N/A</v>
      </c>
      <c r="Z1099" s="292"/>
      <c r="AA1099" s="293"/>
    </row>
    <row r="1100" spans="1:27" customFormat="1" ht="15" hidden="1" customHeight="1">
      <c r="A1100" s="32">
        <v>1909</v>
      </c>
      <c r="B1100" s="388">
        <f>+A1100</f>
        <v>1909</v>
      </c>
      <c r="C1100" s="247" t="str">
        <f>+VLOOKUP(A1100,bd_lista!$A$3:$C$590,3,FALSE)</f>
        <v>Gobierno Autónomo Municipal de San Lorenzo</v>
      </c>
      <c r="D1100" s="385" t="str">
        <f>+C1100</f>
        <v>Gobierno Autónomo Municipal de San Lorenzo</v>
      </c>
      <c r="E1100" s="242" t="s">
        <v>1304</v>
      </c>
      <c r="F1100" s="243">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3">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43">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3">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3">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3">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3">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3">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3">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3">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3">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3">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3">
        <f t="shared" ca="1" si="37"/>
        <v>0</v>
      </c>
      <c r="S1100" s="249"/>
      <c r="T1100" s="243">
        <f ca="1">+T1101</f>
        <v>0</v>
      </c>
      <c r="U1100" s="242">
        <f t="shared" si="38"/>
        <v>1</v>
      </c>
      <c r="V1100" s="333" t="str">
        <f>+VLOOKUP(A1100,bd_lista!$A$3:$E$590,5,FALSE)</f>
        <v>Gobiernos Autonomos Municipales</v>
      </c>
      <c r="W1100" s="383" t="str">
        <f>+V1100</f>
        <v>Gobiernos Autonomos Municipales</v>
      </c>
      <c r="X1100" s="242">
        <f>+VLOOKUP(A1100,[3]Sheet1!$A$13:$D$744,4,FALSE)</f>
        <v>0</v>
      </c>
      <c r="Y1100" s="242" t="e">
        <f>+VLOOKUP(X1100,bd_lista!$A$3:$C$590,3,FALSE)</f>
        <v>#N/A</v>
      </c>
      <c r="Z1100" s="294">
        <f>+X1100</f>
        <v>0</v>
      </c>
      <c r="AA1100" s="295" t="e">
        <f>+Y1100</f>
        <v>#N/A</v>
      </c>
    </row>
    <row r="1101" spans="1:27" customFormat="1" ht="15" hidden="1" customHeight="1">
      <c r="A1101" s="32">
        <v>1909</v>
      </c>
      <c r="B1101" s="389"/>
      <c r="C1101" s="247" t="str">
        <f>+VLOOKUP(A1101,bd_lista!$A$3:$C$590,3,FALSE)</f>
        <v>Gobierno Autónomo Municipal de San Lorenzo</v>
      </c>
      <c r="D1101" s="386"/>
      <c r="E1101" s="244" t="s">
        <v>1305</v>
      </c>
      <c r="F1101" s="245">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5">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5">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5">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5">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5">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5">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5">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5">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5">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5">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5">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5">
        <f t="shared" ca="1" si="37"/>
        <v>0</v>
      </c>
      <c r="S1101" s="259">
        <f ca="1">+R1100+R1101</f>
        <v>0</v>
      </c>
      <c r="T1101" s="245">
        <f ca="1">+S1101</f>
        <v>0</v>
      </c>
      <c r="U1101" s="244">
        <f t="shared" si="38"/>
        <v>2</v>
      </c>
      <c r="V1101" s="333" t="str">
        <f>+VLOOKUP(A1101,bd_lista!$A$3:$E$590,5,FALSE)</f>
        <v>Gobiernos Autonomos Municipales</v>
      </c>
      <c r="W1101" s="384"/>
      <c r="X1101" s="242">
        <f>+VLOOKUP(A1101,[3]Sheet1!$A$13:$D$744,4,FALSE)</f>
        <v>0</v>
      </c>
      <c r="Y1101" s="242" t="e">
        <f>+VLOOKUP(X1101,bd_lista!$A$3:$C$590,3,FALSE)</f>
        <v>#N/A</v>
      </c>
      <c r="Z1101" s="292"/>
      <c r="AA1101" s="293"/>
    </row>
    <row r="1102" spans="1:27" customFormat="1" ht="15" hidden="1" customHeight="1">
      <c r="A1102" s="32">
        <v>1910</v>
      </c>
      <c r="B1102" s="388">
        <f>+A1102</f>
        <v>1910</v>
      </c>
      <c r="C1102" s="247" t="str">
        <f>+VLOOKUP(A1102,bd_lista!$A$3:$C$590,3,FALSE)</f>
        <v>Gobierno Autónomo Municipal de Sena</v>
      </c>
      <c r="D1102" s="385" t="str">
        <f>+C1102</f>
        <v>Gobierno Autónomo Municipal de Sena</v>
      </c>
      <c r="E1102" s="242" t="s">
        <v>1304</v>
      </c>
      <c r="F1102" s="243">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3">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3">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3">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3">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3">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3">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3">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3">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3">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3">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3">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3">
        <f t="shared" ca="1" si="37"/>
        <v>0</v>
      </c>
      <c r="S1102" s="249"/>
      <c r="T1102" s="243">
        <f ca="1">+T1103</f>
        <v>0</v>
      </c>
      <c r="U1102" s="242">
        <f t="shared" si="38"/>
        <v>1</v>
      </c>
      <c r="V1102" s="333" t="str">
        <f>+VLOOKUP(A1102,bd_lista!$A$3:$E$590,5,FALSE)</f>
        <v>Gobiernos Autonomos Municipales</v>
      </c>
      <c r="W1102" s="383" t="str">
        <f>+V1102</f>
        <v>Gobiernos Autonomos Municipales</v>
      </c>
      <c r="X1102" s="242">
        <f>+VLOOKUP(A1102,[3]Sheet1!$A$13:$D$744,4,FALSE)</f>
        <v>0</v>
      </c>
      <c r="Y1102" s="242" t="e">
        <f>+VLOOKUP(X1102,bd_lista!$A$3:$C$590,3,FALSE)</f>
        <v>#N/A</v>
      </c>
      <c r="Z1102" s="294">
        <f>+X1102</f>
        <v>0</v>
      </c>
      <c r="AA1102" s="295" t="e">
        <f>+Y1102</f>
        <v>#N/A</v>
      </c>
    </row>
    <row r="1103" spans="1:27" customFormat="1" ht="15" hidden="1" customHeight="1">
      <c r="A1103" s="32">
        <v>1910</v>
      </c>
      <c r="B1103" s="389"/>
      <c r="C1103" s="247" t="str">
        <f>+VLOOKUP(A1103,bd_lista!$A$3:$C$590,3,FALSE)</f>
        <v>Gobierno Autónomo Municipal de Sena</v>
      </c>
      <c r="D1103" s="386"/>
      <c r="E1103" s="244" t="s">
        <v>1305</v>
      </c>
      <c r="F1103" s="245">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5">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45">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5">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5">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45">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5">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5">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5">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5">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5">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5">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5">
        <f t="shared" ca="1" si="37"/>
        <v>0</v>
      </c>
      <c r="S1103" s="259">
        <f ca="1">+R1102+R1103</f>
        <v>0</v>
      </c>
      <c r="T1103" s="245">
        <f ca="1">+S1103</f>
        <v>0</v>
      </c>
      <c r="U1103" s="244">
        <f t="shared" si="38"/>
        <v>2</v>
      </c>
      <c r="V1103" s="333" t="str">
        <f>+VLOOKUP(A1103,bd_lista!$A$3:$E$590,5,FALSE)</f>
        <v>Gobiernos Autonomos Municipales</v>
      </c>
      <c r="W1103" s="384"/>
      <c r="X1103" s="242">
        <f>+VLOOKUP(A1103,[3]Sheet1!$A$13:$D$744,4,FALSE)</f>
        <v>0</v>
      </c>
      <c r="Y1103" s="242" t="e">
        <f>+VLOOKUP(X1103,bd_lista!$A$3:$C$590,3,FALSE)</f>
        <v>#N/A</v>
      </c>
      <c r="Z1103" s="292"/>
      <c r="AA1103" s="293"/>
    </row>
    <row r="1104" spans="1:27" customFormat="1" ht="15" hidden="1" customHeight="1">
      <c r="A1104" s="32">
        <v>1911</v>
      </c>
      <c r="B1104" s="388">
        <f>+A1104</f>
        <v>1911</v>
      </c>
      <c r="C1104" s="247" t="str">
        <f>+VLOOKUP(A1104,bd_lista!$A$3:$C$590,3,FALSE)</f>
        <v>Gobierno Autónomo Municipal de Santa Rosa del Abuná</v>
      </c>
      <c r="D1104" s="385" t="str">
        <f>+C1104</f>
        <v>Gobierno Autónomo Municipal de Santa Rosa del Abuná</v>
      </c>
      <c r="E1104" s="242" t="s">
        <v>1304</v>
      </c>
      <c r="F1104" s="243">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3">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3">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3">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3">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3">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3">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3">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3">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3">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3">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3">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3">
        <f t="shared" ca="1" si="37"/>
        <v>0</v>
      </c>
      <c r="S1104" s="249"/>
      <c r="T1104" s="243">
        <f ca="1">+T1105</f>
        <v>0</v>
      </c>
      <c r="U1104" s="242">
        <f t="shared" si="38"/>
        <v>1</v>
      </c>
      <c r="V1104" s="333" t="str">
        <f>+VLOOKUP(A1104,bd_lista!$A$3:$E$590,5,FALSE)</f>
        <v>Gobiernos Autonomos Municipales</v>
      </c>
      <c r="W1104" s="383" t="str">
        <f>+V1104</f>
        <v>Gobiernos Autonomos Municipales</v>
      </c>
      <c r="X1104" s="242">
        <f>+VLOOKUP(A1104,[3]Sheet1!$A$13:$D$744,4,FALSE)</f>
        <v>0</v>
      </c>
      <c r="Y1104" s="242" t="e">
        <f>+VLOOKUP(X1104,bd_lista!$A$3:$C$590,3,FALSE)</f>
        <v>#N/A</v>
      </c>
      <c r="Z1104" s="294">
        <f>+X1104</f>
        <v>0</v>
      </c>
      <c r="AA1104" s="295" t="e">
        <f>+Y1104</f>
        <v>#N/A</v>
      </c>
    </row>
    <row r="1105" spans="1:27" customFormat="1" ht="15" hidden="1" customHeight="1">
      <c r="A1105" s="32">
        <v>1911</v>
      </c>
      <c r="B1105" s="389"/>
      <c r="C1105" s="247" t="str">
        <f>+VLOOKUP(A1105,bd_lista!$A$3:$C$590,3,FALSE)</f>
        <v>Gobierno Autónomo Municipal de Santa Rosa del Abuná</v>
      </c>
      <c r="D1105" s="386"/>
      <c r="E1105" s="244" t="s">
        <v>1305</v>
      </c>
      <c r="F1105" s="245">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5">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0</v>
      </c>
      <c r="H1105" s="245">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5">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245">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5">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5">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5">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5">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5">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5">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5">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5">
        <f t="shared" ca="1" si="37"/>
        <v>0</v>
      </c>
      <c r="S1105" s="259">
        <f ca="1">+R1104+R1105</f>
        <v>0</v>
      </c>
      <c r="T1105" s="245">
        <f ca="1">+S1105</f>
        <v>0</v>
      </c>
      <c r="U1105" s="244">
        <f t="shared" si="38"/>
        <v>2</v>
      </c>
      <c r="V1105" s="333" t="str">
        <f>+VLOOKUP(A1105,bd_lista!$A$3:$E$590,5,FALSE)</f>
        <v>Gobiernos Autonomos Municipales</v>
      </c>
      <c r="W1105" s="384"/>
      <c r="X1105" s="242">
        <f>+VLOOKUP(A1105,[3]Sheet1!$A$13:$D$744,4,FALSE)</f>
        <v>0</v>
      </c>
      <c r="Y1105" s="242" t="e">
        <f>+VLOOKUP(X1105,bd_lista!$A$3:$C$590,3,FALSE)</f>
        <v>#N/A</v>
      </c>
      <c r="Z1105" s="292"/>
      <c r="AA1105" s="293"/>
    </row>
    <row r="1106" spans="1:27" customFormat="1" ht="15" hidden="1" customHeight="1">
      <c r="A1106" s="32">
        <v>1912</v>
      </c>
      <c r="B1106" s="388">
        <f>+A1106</f>
        <v>1912</v>
      </c>
      <c r="C1106" s="247" t="str">
        <f>+VLOOKUP(A1106,bd_lista!$A$3:$C$590,3,FALSE)</f>
        <v>Gobierno Autónomo Municipal de Ingavi (Humaita)</v>
      </c>
      <c r="D1106" s="385" t="str">
        <f>+C1106</f>
        <v>Gobierno Autónomo Municipal de Ingavi (Humaita)</v>
      </c>
      <c r="E1106" s="242" t="s">
        <v>1304</v>
      </c>
      <c r="F1106" s="243">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3">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3">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3">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3">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3">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3">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3">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3">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3">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3">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3">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3">
        <f t="shared" ca="1" si="37"/>
        <v>0</v>
      </c>
      <c r="S1106" s="249"/>
      <c r="T1106" s="243">
        <f ca="1">+T1107</f>
        <v>0</v>
      </c>
      <c r="U1106" s="242">
        <f t="shared" si="38"/>
        <v>1</v>
      </c>
      <c r="V1106" s="333" t="str">
        <f>+VLOOKUP(A1106,bd_lista!$A$3:$E$590,5,FALSE)</f>
        <v>Gobiernos Autonomos Municipales</v>
      </c>
      <c r="W1106" s="383" t="str">
        <f>+V1106</f>
        <v>Gobiernos Autonomos Municipales</v>
      </c>
      <c r="X1106" s="242">
        <f>+VLOOKUP(A1106,[3]Sheet1!$A$13:$D$744,4,FALSE)</f>
        <v>0</v>
      </c>
      <c r="Y1106" s="242" t="e">
        <f>+VLOOKUP(X1106,bd_lista!$A$3:$C$590,3,FALSE)</f>
        <v>#N/A</v>
      </c>
      <c r="Z1106" s="294">
        <f>+X1106</f>
        <v>0</v>
      </c>
      <c r="AA1106" s="295" t="e">
        <f>+Y1106</f>
        <v>#N/A</v>
      </c>
    </row>
    <row r="1107" spans="1:27" customFormat="1" ht="15" hidden="1" customHeight="1">
      <c r="A1107" s="32">
        <v>1912</v>
      </c>
      <c r="B1107" s="389"/>
      <c r="C1107" s="247" t="str">
        <f>+VLOOKUP(A1107,bd_lista!$A$3:$C$590,3,FALSE)</f>
        <v>Gobierno Autónomo Municipal de Ingavi (Humaita)</v>
      </c>
      <c r="D1107" s="386"/>
      <c r="E1107" s="244" t="s">
        <v>1305</v>
      </c>
      <c r="F1107" s="245">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5">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5">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5">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5">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5">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5">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5">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5">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5">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5">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5">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5">
        <f t="shared" ca="1" si="37"/>
        <v>0</v>
      </c>
      <c r="S1107" s="259">
        <f ca="1">+R1106+R1107</f>
        <v>0</v>
      </c>
      <c r="T1107" s="245">
        <f ca="1">+S1107</f>
        <v>0</v>
      </c>
      <c r="U1107" s="244">
        <f t="shared" si="38"/>
        <v>2</v>
      </c>
      <c r="V1107" s="333" t="str">
        <f>+VLOOKUP(A1107,bd_lista!$A$3:$E$590,5,FALSE)</f>
        <v>Gobiernos Autonomos Municipales</v>
      </c>
      <c r="W1107" s="384"/>
      <c r="X1107" s="242">
        <f>+VLOOKUP(A1107,[3]Sheet1!$A$13:$D$744,4,FALSE)</f>
        <v>0</v>
      </c>
      <c r="Y1107" s="242" t="e">
        <f>+VLOOKUP(X1107,bd_lista!$A$3:$C$590,3,FALSE)</f>
        <v>#N/A</v>
      </c>
      <c r="Z1107" s="292"/>
      <c r="AA1107" s="293"/>
    </row>
    <row r="1108" spans="1:27" customFormat="1" ht="15" hidden="1" customHeight="1">
      <c r="A1108" s="32">
        <v>1913</v>
      </c>
      <c r="B1108" s="388">
        <f>+A1108</f>
        <v>1913</v>
      </c>
      <c r="C1108" s="247" t="str">
        <f>+VLOOKUP(A1108,bd_lista!$A$3:$C$590,3,FALSE)</f>
        <v>Gobierno Autónomo Municipal de Nueva Esperanza</v>
      </c>
      <c r="D1108" s="385" t="str">
        <f>+C1108</f>
        <v>Gobierno Autónomo Municipal de Nueva Esperanza</v>
      </c>
      <c r="E1108" s="242" t="s">
        <v>1304</v>
      </c>
      <c r="F1108" s="243">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3">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3">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3">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3">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3">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3">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3">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3">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3">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3">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3">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3">
        <f t="shared" ca="1" si="37"/>
        <v>0</v>
      </c>
      <c r="S1108" s="249"/>
      <c r="T1108" s="268">
        <f ca="1">+T1109</f>
        <v>0</v>
      </c>
      <c r="U1108" s="275">
        <f t="shared" si="38"/>
        <v>1</v>
      </c>
      <c r="V1108" s="333" t="str">
        <f>+VLOOKUP(A1108,bd_lista!$A$3:$E$590,5,FALSE)</f>
        <v>Gobiernos Autonomos Municipales</v>
      </c>
      <c r="W1108" s="383" t="str">
        <f>+V1108</f>
        <v>Gobiernos Autonomos Municipales</v>
      </c>
      <c r="X1108" s="242">
        <f>+VLOOKUP(A1108,[3]Sheet1!$A$13:$D$744,4,FALSE)</f>
        <v>0</v>
      </c>
      <c r="Y1108" s="242" t="e">
        <f>+VLOOKUP(X1108,bd_lista!$A$3:$C$590,3,FALSE)</f>
        <v>#N/A</v>
      </c>
      <c r="Z1108" s="294">
        <f>+X1108</f>
        <v>0</v>
      </c>
      <c r="AA1108" s="295" t="e">
        <f>+Y1108</f>
        <v>#N/A</v>
      </c>
    </row>
    <row r="1109" spans="1:27" customFormat="1" ht="15" hidden="1" customHeight="1">
      <c r="A1109" s="32">
        <v>1913</v>
      </c>
      <c r="B1109" s="389"/>
      <c r="C1109" s="247" t="str">
        <f>+VLOOKUP(A1109,bd_lista!$A$3:$C$590,3,FALSE)</f>
        <v>Gobierno Autónomo Municipal de Nueva Esperanza</v>
      </c>
      <c r="D1109" s="386"/>
      <c r="E1109" s="244" t="s">
        <v>1305</v>
      </c>
      <c r="F1109" s="245">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5">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5">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5">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45">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5">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5">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5">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5">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5">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5">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5">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5">
        <f t="shared" ca="1" si="37"/>
        <v>0</v>
      </c>
      <c r="S1109" s="259">
        <f ca="1">+R1108+R1109</f>
        <v>0</v>
      </c>
      <c r="T1109" s="245">
        <f ca="1">+S1109</f>
        <v>0</v>
      </c>
      <c r="U1109" s="244">
        <f t="shared" si="38"/>
        <v>2</v>
      </c>
      <c r="V1109" s="333" t="str">
        <f>+VLOOKUP(A1109,bd_lista!$A$3:$E$590,5,FALSE)</f>
        <v>Gobiernos Autonomos Municipales</v>
      </c>
      <c r="W1109" s="384"/>
      <c r="X1109" s="242">
        <f>+VLOOKUP(A1109,[3]Sheet1!$A$13:$D$744,4,FALSE)</f>
        <v>0</v>
      </c>
      <c r="Y1109" s="242" t="e">
        <f>+VLOOKUP(X1109,bd_lista!$A$3:$C$590,3,FALSE)</f>
        <v>#N/A</v>
      </c>
      <c r="Z1109" s="292"/>
      <c r="AA1109" s="293"/>
    </row>
    <row r="1110" spans="1:27" customFormat="1" ht="15" hidden="1" customHeight="1">
      <c r="A1110" s="32">
        <v>1914</v>
      </c>
      <c r="B1110" s="388">
        <f>+A1110</f>
        <v>1914</v>
      </c>
      <c r="C1110" s="247" t="str">
        <f>+VLOOKUP(A1110,bd_lista!$A$3:$C$590,3,FALSE)</f>
        <v>Gobierno Autónomo Municipal de Villa Nueva (Loma Alta)</v>
      </c>
      <c r="D1110" s="385" t="str">
        <f>+C1110</f>
        <v>Gobierno Autónomo Municipal de Villa Nueva (Loma Alta)</v>
      </c>
      <c r="E1110" s="242" t="s">
        <v>1304</v>
      </c>
      <c r="F1110" s="243">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3">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3">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3">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3">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3">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3">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3">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3">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3">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3">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3">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3">
        <f t="shared" ca="1" si="37"/>
        <v>0</v>
      </c>
      <c r="S1110" s="249"/>
      <c r="T1110" s="243">
        <f ca="1">+T1111</f>
        <v>0</v>
      </c>
      <c r="U1110" s="242">
        <f t="shared" si="38"/>
        <v>1</v>
      </c>
      <c r="V1110" s="333" t="str">
        <f>+VLOOKUP(A1110,bd_lista!$A$3:$E$590,5,FALSE)</f>
        <v>Gobiernos Autonomos Municipales</v>
      </c>
      <c r="W1110" s="383" t="str">
        <f>+V1110</f>
        <v>Gobiernos Autonomos Municipales</v>
      </c>
      <c r="X1110" s="242">
        <f>+VLOOKUP(A1110,[3]Sheet1!$A$13:$D$744,4,FALSE)</f>
        <v>0</v>
      </c>
      <c r="Y1110" s="242" t="e">
        <f>+VLOOKUP(X1110,bd_lista!$A$3:$C$590,3,FALSE)</f>
        <v>#N/A</v>
      </c>
      <c r="Z1110" s="294">
        <f>+X1110</f>
        <v>0</v>
      </c>
      <c r="AA1110" s="295" t="e">
        <f>+Y1110</f>
        <v>#N/A</v>
      </c>
    </row>
    <row r="1111" spans="1:27" customFormat="1" ht="15" hidden="1" customHeight="1">
      <c r="A1111" s="32">
        <v>1914</v>
      </c>
      <c r="B1111" s="389"/>
      <c r="C1111" s="247" t="str">
        <f>+VLOOKUP(A1111,bd_lista!$A$3:$C$590,3,FALSE)</f>
        <v>Gobierno Autónomo Municipal de Villa Nueva (Loma Alta)</v>
      </c>
      <c r="D1111" s="386"/>
      <c r="E1111" s="244" t="s">
        <v>1305</v>
      </c>
      <c r="F1111" s="245">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5">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5">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5">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5">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5">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5">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5">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5">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5">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5">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5">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5">
        <f t="shared" ca="1" si="37"/>
        <v>0</v>
      </c>
      <c r="S1111" s="259">
        <f ca="1">+R1110+R1111</f>
        <v>0</v>
      </c>
      <c r="T1111" s="245">
        <f ca="1">+S1111</f>
        <v>0</v>
      </c>
      <c r="U1111" s="244">
        <f t="shared" si="38"/>
        <v>2</v>
      </c>
      <c r="V1111" s="333" t="str">
        <f>+VLOOKUP(A1111,bd_lista!$A$3:$E$590,5,FALSE)</f>
        <v>Gobiernos Autonomos Municipales</v>
      </c>
      <c r="W1111" s="384"/>
      <c r="X1111" s="242">
        <f>+VLOOKUP(A1111,[3]Sheet1!$A$13:$D$744,4,FALSE)</f>
        <v>0</v>
      </c>
      <c r="Y1111" s="242" t="e">
        <f>+VLOOKUP(X1111,bd_lista!$A$3:$C$590,3,FALSE)</f>
        <v>#N/A</v>
      </c>
      <c r="Z1111" s="292"/>
      <c r="AA1111" s="293"/>
    </row>
    <row r="1112" spans="1:27" customFormat="1" ht="15" hidden="1" customHeight="1">
      <c r="A1112" s="32">
        <v>1915</v>
      </c>
      <c r="B1112" s="388">
        <f>+A1112</f>
        <v>1915</v>
      </c>
      <c r="C1112" s="247" t="str">
        <f>+VLOOKUP(A1112,bd_lista!$A$3:$C$590,3,FALSE)</f>
        <v>Gobierno Autónomo Municipal de Santos Mercado</v>
      </c>
      <c r="D1112" s="385" t="str">
        <f>+C1112</f>
        <v>Gobierno Autónomo Municipal de Santos Mercado</v>
      </c>
      <c r="E1112" s="242" t="s">
        <v>1304</v>
      </c>
      <c r="F1112" s="243">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3">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3">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3">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3">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3">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3">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3">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3">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3">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3">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3">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3">
        <f t="shared" ca="1" si="37"/>
        <v>0</v>
      </c>
      <c r="S1112" s="249"/>
      <c r="T1112" s="243">
        <f ca="1">+T1113</f>
        <v>0</v>
      </c>
      <c r="U1112" s="242">
        <f t="shared" si="38"/>
        <v>1</v>
      </c>
      <c r="V1112" s="333" t="str">
        <f>+VLOOKUP(A1112,bd_lista!$A$3:$E$590,5,FALSE)</f>
        <v>Gobiernos Autonomos Municipales</v>
      </c>
      <c r="W1112" s="383" t="str">
        <f>+V1112</f>
        <v>Gobiernos Autonomos Municipales</v>
      </c>
      <c r="X1112" s="242">
        <f>+VLOOKUP(A1112,[3]Sheet1!$A$13:$D$744,4,FALSE)</f>
        <v>0</v>
      </c>
      <c r="Y1112" s="242" t="e">
        <f>+VLOOKUP(X1112,bd_lista!$A$3:$C$590,3,FALSE)</f>
        <v>#N/A</v>
      </c>
      <c r="Z1112" s="294">
        <f>+X1112</f>
        <v>0</v>
      </c>
      <c r="AA1112" s="319" t="e">
        <f>+Y1112</f>
        <v>#N/A</v>
      </c>
    </row>
    <row r="1113" spans="1:27" customFormat="1" ht="15" hidden="1" customHeight="1">
      <c r="A1113" s="32">
        <v>1915</v>
      </c>
      <c r="B1113" s="389"/>
      <c r="C1113" s="247" t="str">
        <f>+VLOOKUP(A1113,bd_lista!$A$3:$C$590,3,FALSE)</f>
        <v>Gobierno Autónomo Municipal de Santos Mercado</v>
      </c>
      <c r="D1113" s="386"/>
      <c r="E1113" s="244" t="s">
        <v>1305</v>
      </c>
      <c r="F1113" s="245">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245">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5">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5">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5">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5">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5">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5">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5">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5">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5">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5">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5">
        <f t="shared" ca="1" si="37"/>
        <v>0</v>
      </c>
      <c r="S1113" s="259">
        <f ca="1">+R1112+R1113</f>
        <v>0</v>
      </c>
      <c r="T1113" s="245">
        <f ca="1">+S1113</f>
        <v>0</v>
      </c>
      <c r="U1113" s="244">
        <f t="shared" si="38"/>
        <v>2</v>
      </c>
      <c r="V1113" s="333" t="str">
        <f>+VLOOKUP(A1113,bd_lista!$A$3:$E$590,5,FALSE)</f>
        <v>Gobiernos Autonomos Municipales</v>
      </c>
      <c r="W1113" s="384"/>
      <c r="X1113" s="242">
        <f>+VLOOKUP(A1113,[3]Sheet1!$A$13:$D$744,4,FALSE)</f>
        <v>0</v>
      </c>
      <c r="Y1113" s="242" t="e">
        <f>+VLOOKUP(X1113,bd_lista!$A$3:$C$590,3,FALSE)</f>
        <v>#N/A</v>
      </c>
      <c r="Z1113" s="292"/>
      <c r="AA1113" s="321"/>
    </row>
    <row r="1114" spans="1:27" customFormat="1" ht="15" hidden="1" customHeight="1">
      <c r="A1114" s="32">
        <v>2301</v>
      </c>
      <c r="B1114" s="388">
        <f>+A1114</f>
        <v>2301</v>
      </c>
      <c r="C1114" s="247" t="str">
        <f>+VLOOKUP(A1114,bd_lista!$A$3:$C$590,3,FALSE)</f>
        <v>Empresa Municipal de Gestión de Residuos Sólidos</v>
      </c>
      <c r="D1114" s="385" t="str">
        <f>+C1114</f>
        <v>Empresa Municipal de Gestión de Residuos Sólidos</v>
      </c>
      <c r="E1114" s="242" t="s">
        <v>1304</v>
      </c>
      <c r="F1114" s="243">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3">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3">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3">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3">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3">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3">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3">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3">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3">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3">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3">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3">
        <f t="shared" ca="1" si="37"/>
        <v>0</v>
      </c>
      <c r="S1114" s="249"/>
      <c r="T1114" s="243">
        <f ca="1">+T1115</f>
        <v>0</v>
      </c>
      <c r="U1114" s="242">
        <f t="shared" si="38"/>
        <v>1</v>
      </c>
      <c r="V1114" s="333" t="str">
        <f>+VLOOKUP(A1114,bd_lista!$A$3:$E$590,5,FALSE)</f>
        <v>Empresas Municipales</v>
      </c>
      <c r="W1114" s="383" t="str">
        <f>+V1114</f>
        <v>Empresas Municipales</v>
      </c>
      <c r="X1114" s="242">
        <f>+VLOOKUP(A1114,[3]Sheet1!$A$13:$D$744,4,FALSE)</f>
        <v>0</v>
      </c>
      <c r="Y1114" s="242" t="e">
        <f>+VLOOKUP(X1114,bd_lista!$A$3:$C$590,3,FALSE)</f>
        <v>#N/A</v>
      </c>
      <c r="Z1114" s="294">
        <f>+X1114</f>
        <v>0</v>
      </c>
      <c r="AA1114" s="319" t="e">
        <f>+Y1114</f>
        <v>#N/A</v>
      </c>
    </row>
    <row r="1115" spans="1:27" customFormat="1" ht="15" hidden="1" customHeight="1">
      <c r="A1115" s="32">
        <v>2301</v>
      </c>
      <c r="B1115" s="389"/>
      <c r="C1115" s="247" t="str">
        <f>+VLOOKUP(A1115,bd_lista!$A$3:$C$590,3,FALSE)</f>
        <v>Empresa Municipal de Gestión de Residuos Sólidos</v>
      </c>
      <c r="D1115" s="386"/>
      <c r="E1115" s="244" t="s">
        <v>1305</v>
      </c>
      <c r="F1115" s="245">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5">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5">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5">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5">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5">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5">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5">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5">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5">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5">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5">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5">
        <f t="shared" ca="1" si="37"/>
        <v>0</v>
      </c>
      <c r="S1115" s="259">
        <f ca="1">+R1114+R1115</f>
        <v>0</v>
      </c>
      <c r="T1115" s="245">
        <f ca="1">+S1115</f>
        <v>0</v>
      </c>
      <c r="U1115" s="244">
        <f t="shared" si="38"/>
        <v>2</v>
      </c>
      <c r="V1115" s="333" t="str">
        <f>+VLOOKUP(A1115,bd_lista!$A$3:$E$590,5,FALSE)</f>
        <v>Empresas Municipales</v>
      </c>
      <c r="W1115" s="384"/>
      <c r="X1115" s="242">
        <f>+VLOOKUP(A1115,[3]Sheet1!$A$13:$D$744,4,FALSE)</f>
        <v>0</v>
      </c>
      <c r="Y1115" s="242" t="e">
        <f>+VLOOKUP(X1115,bd_lista!$A$3:$C$590,3,FALSE)</f>
        <v>#N/A</v>
      </c>
      <c r="Z1115" s="292"/>
      <c r="AA1115" s="321"/>
    </row>
    <row r="1116" spans="1:27" customFormat="1" ht="15" hidden="1" customHeight="1">
      <c r="A1116" s="32">
        <v>2302</v>
      </c>
      <c r="B1116" s="388">
        <f>+A1116</f>
        <v>2302</v>
      </c>
      <c r="C1116" s="247" t="str">
        <f>+VLOOKUP(A1116,bd_lista!$A$3:$C$590,3,FALSE)</f>
        <v>Empresa Municipal de Agua Potable y Alcantarillado Sacaba</v>
      </c>
      <c r="D1116" s="385" t="str">
        <f>+C1116</f>
        <v>Empresa Municipal de Agua Potable y Alcantarillado Sacaba</v>
      </c>
      <c r="E1116" s="242" t="s">
        <v>1304</v>
      </c>
      <c r="F1116" s="243">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3">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3">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3">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3">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3">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3">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3">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3">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3">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3">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3">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3">
        <f t="shared" ca="1" si="37"/>
        <v>0</v>
      </c>
      <c r="S1116" s="249"/>
      <c r="T1116" s="243">
        <f ca="1">+T1117</f>
        <v>0</v>
      </c>
      <c r="U1116" s="242">
        <f t="shared" si="38"/>
        <v>1</v>
      </c>
      <c r="V1116" s="333" t="str">
        <f>+VLOOKUP(A1116,bd_lista!$A$3:$E$590,5,FALSE)</f>
        <v>Empresas Municipales</v>
      </c>
      <c r="W1116" s="383" t="str">
        <f>+V1116</f>
        <v>Empresas Municipales</v>
      </c>
      <c r="X1116" s="242">
        <f>+VLOOKUP(A1116,[3]Sheet1!$A$13:$D$744,4,FALSE)</f>
        <v>0</v>
      </c>
      <c r="Y1116" s="242" t="e">
        <f>+VLOOKUP(X1116,bd_lista!$A$3:$C$590,3,FALSE)</f>
        <v>#N/A</v>
      </c>
      <c r="Z1116" s="294">
        <f>+X1116</f>
        <v>0</v>
      </c>
      <c r="AA1116" s="319" t="e">
        <f>+Y1116</f>
        <v>#N/A</v>
      </c>
    </row>
    <row r="1117" spans="1:27" customFormat="1" ht="15" hidden="1" customHeight="1">
      <c r="A1117" s="32">
        <v>2302</v>
      </c>
      <c r="B1117" s="389"/>
      <c r="C1117" s="247" t="str">
        <f>+VLOOKUP(A1117,bd_lista!$A$3:$C$590,3,FALSE)</f>
        <v>Empresa Municipal de Agua Potable y Alcantarillado Sacaba</v>
      </c>
      <c r="D1117" s="386"/>
      <c r="E1117" s="244" t="s">
        <v>1305</v>
      </c>
      <c r="F1117" s="245">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5">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5">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5">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5">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5">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5">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5">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5">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5">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5">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5">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5">
        <f t="shared" ca="1" si="37"/>
        <v>0</v>
      </c>
      <c r="S1117" s="259">
        <f ca="1">+R1116+R1117</f>
        <v>0</v>
      </c>
      <c r="T1117" s="245">
        <f ca="1">+S1117</f>
        <v>0</v>
      </c>
      <c r="U1117" s="244">
        <f t="shared" si="38"/>
        <v>2</v>
      </c>
      <c r="V1117" s="333" t="str">
        <f>+VLOOKUP(A1117,bd_lista!$A$3:$E$590,5,FALSE)</f>
        <v>Empresas Municipales</v>
      </c>
      <c r="W1117" s="384"/>
      <c r="X1117" s="242">
        <f>+VLOOKUP(A1117,[3]Sheet1!$A$13:$D$744,4,FALSE)</f>
        <v>0</v>
      </c>
      <c r="Y1117" s="242" t="e">
        <f>+VLOOKUP(X1117,bd_lista!$A$3:$C$590,3,FALSE)</f>
        <v>#N/A</v>
      </c>
      <c r="Z1117" s="292"/>
      <c r="AA1117" s="321"/>
    </row>
    <row r="1118" spans="1:27" customFormat="1" ht="15" hidden="1" customHeight="1">
      <c r="A1118" s="32">
        <v>2303</v>
      </c>
      <c r="B1118" s="388">
        <f>+A1118</f>
        <v>2303</v>
      </c>
      <c r="C1118" s="247" t="str">
        <f>+VLOOKUP(A1118,bd_lista!$A$3:$C$590,3,FALSE)</f>
        <v>Empresa Municipal de Areas Verdes y Recreación alternativa</v>
      </c>
      <c r="D1118" s="385" t="str">
        <f>+C1118</f>
        <v>Empresa Municipal de Areas Verdes y Recreación alternativa</v>
      </c>
      <c r="E1118" s="242" t="s">
        <v>1304</v>
      </c>
      <c r="F1118" s="243">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3">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3">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43">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3">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3">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3">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3">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3">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3">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3">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3">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3">
        <f t="shared" ca="1" si="37"/>
        <v>0</v>
      </c>
      <c r="S1118" s="249"/>
      <c r="T1118" s="243">
        <f ca="1">+T1119</f>
        <v>0</v>
      </c>
      <c r="U1118" s="242">
        <f t="shared" si="38"/>
        <v>1</v>
      </c>
      <c r="V1118" s="333" t="str">
        <f>+VLOOKUP(A1118,bd_lista!$A$3:$E$590,5,FALSE)</f>
        <v>Empresas Municipales</v>
      </c>
      <c r="W1118" s="383" t="str">
        <f>+V1118</f>
        <v>Empresas Municipales</v>
      </c>
      <c r="X1118" s="242">
        <f>+VLOOKUP(A1118,[3]Sheet1!$A$13:$D$744,4,FALSE)</f>
        <v>0</v>
      </c>
      <c r="Y1118" s="242" t="e">
        <f>+VLOOKUP(X1118,bd_lista!$A$3:$C$590,3,FALSE)</f>
        <v>#N/A</v>
      </c>
      <c r="Z1118" s="294">
        <f>+X1118</f>
        <v>0</v>
      </c>
      <c r="AA1118" s="295" t="e">
        <f>+Y1118</f>
        <v>#N/A</v>
      </c>
    </row>
    <row r="1119" spans="1:27" customFormat="1" ht="15" hidden="1" customHeight="1">
      <c r="A1119" s="32">
        <v>2303</v>
      </c>
      <c r="B1119" s="389"/>
      <c r="C1119" s="247" t="str">
        <f>+VLOOKUP(A1119,bd_lista!$A$3:$C$590,3,FALSE)</f>
        <v>Empresa Municipal de Areas Verdes y Recreación alternativa</v>
      </c>
      <c r="D1119" s="386"/>
      <c r="E1119" s="244" t="s">
        <v>1305</v>
      </c>
      <c r="F1119" s="245">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5">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5">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5">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5">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5">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5">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5">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5">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5">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5">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5">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5">
        <f t="shared" ca="1" si="37"/>
        <v>0</v>
      </c>
      <c r="S1119" s="259">
        <f ca="1">+R1118+R1119</f>
        <v>0</v>
      </c>
      <c r="T1119" s="245">
        <f ca="1">+S1119</f>
        <v>0</v>
      </c>
      <c r="U1119" s="244">
        <f t="shared" si="38"/>
        <v>2</v>
      </c>
      <c r="V1119" s="333" t="str">
        <f>+VLOOKUP(A1119,bd_lista!$A$3:$E$590,5,FALSE)</f>
        <v>Empresas Municipales</v>
      </c>
      <c r="W1119" s="384"/>
      <c r="X1119" s="242">
        <f>+VLOOKUP(A1119,[3]Sheet1!$A$13:$D$744,4,FALSE)</f>
        <v>0</v>
      </c>
      <c r="Y1119" s="242" t="e">
        <f>+VLOOKUP(X1119,bd_lista!$A$3:$C$590,3,FALSE)</f>
        <v>#N/A</v>
      </c>
      <c r="Z1119" s="292"/>
      <c r="AA1119" s="293"/>
    </row>
    <row r="1120" spans="1:27" customFormat="1" ht="15" hidden="1" customHeight="1">
      <c r="A1120" s="32">
        <v>2311</v>
      </c>
      <c r="B1120" s="388">
        <f>+A1120</f>
        <v>2311</v>
      </c>
      <c r="C1120" s="247" t="str">
        <f>+VLOOKUP(A1120,bd_lista!$A$3:$C$590,3,FALSE)</f>
        <v>SERVICIO DE ENCAUZAMIENTO DE RIOS (SEARPI)</v>
      </c>
      <c r="D1120" s="385" t="str">
        <f>+C1120</f>
        <v>SERVICIO DE ENCAUZAMIENTO DE RIOS (SEARPI)</v>
      </c>
      <c r="E1120" s="242" t="s">
        <v>1304</v>
      </c>
      <c r="F1120" s="243">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3">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3">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3">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3">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3">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3">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3">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3">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3">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3">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3">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3">
        <f t="shared" ca="1" si="37"/>
        <v>0</v>
      </c>
      <c r="S1120" s="249"/>
      <c r="T1120" s="243">
        <f ca="1">+T1121</f>
        <v>0</v>
      </c>
      <c r="U1120" s="242">
        <f t="shared" si="38"/>
        <v>1</v>
      </c>
      <c r="V1120" s="333" t="str">
        <f>+VLOOKUP(A1120,bd_lista!$A$3:$E$590,5,FALSE)</f>
        <v>Instituciones Descentralizadas Departamentales</v>
      </c>
      <c r="W1120" s="383" t="str">
        <f>+V1120</f>
        <v>Instituciones Descentralizadas Departamentales</v>
      </c>
      <c r="X1120" s="242">
        <f>+VLOOKUP(A1120,[3]Sheet1!$A$13:$D$744,4,FALSE)</f>
        <v>0</v>
      </c>
      <c r="Y1120" s="242" t="e">
        <f>+VLOOKUP(X1120,bd_lista!$A$3:$C$590,3,FALSE)</f>
        <v>#N/A</v>
      </c>
      <c r="Z1120" s="294">
        <f>+X1120</f>
        <v>0</v>
      </c>
      <c r="AA1120" s="319" t="e">
        <f>+Y1120</f>
        <v>#N/A</v>
      </c>
    </row>
    <row r="1121" spans="1:27" customFormat="1" ht="15" hidden="1" customHeight="1">
      <c r="A1121" s="32">
        <v>2311</v>
      </c>
      <c r="B1121" s="389"/>
      <c r="C1121" s="247" t="str">
        <f>+VLOOKUP(A1121,bd_lista!$A$3:$C$590,3,FALSE)</f>
        <v>SERVICIO DE ENCAUZAMIENTO DE RIOS (SEARPI)</v>
      </c>
      <c r="D1121" s="386"/>
      <c r="E1121" s="244" t="s">
        <v>1305</v>
      </c>
      <c r="F1121" s="245">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5">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5">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5">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5">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5">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5">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5">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5">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5">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5">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5">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5">
        <f t="shared" ca="1" si="37"/>
        <v>0</v>
      </c>
      <c r="S1121" s="259">
        <f ca="1">+R1120+R1121</f>
        <v>0</v>
      </c>
      <c r="T1121" s="245">
        <f ca="1">+S1121</f>
        <v>0</v>
      </c>
      <c r="U1121" s="244">
        <f t="shared" si="38"/>
        <v>2</v>
      </c>
      <c r="V1121" s="333" t="str">
        <f>+VLOOKUP(A1121,bd_lista!$A$3:$E$590,5,FALSE)</f>
        <v>Instituciones Descentralizadas Departamentales</v>
      </c>
      <c r="W1121" s="384"/>
      <c r="X1121" s="242">
        <f>+VLOOKUP(A1121,[3]Sheet1!$A$13:$D$744,4,FALSE)</f>
        <v>0</v>
      </c>
      <c r="Y1121" s="242" t="e">
        <f>+VLOOKUP(X1121,bd_lista!$A$3:$C$590,3,FALSE)</f>
        <v>#N/A</v>
      </c>
      <c r="Z1121" s="292"/>
      <c r="AA1121" s="321"/>
    </row>
    <row r="1122" spans="1:27" customFormat="1" ht="15" hidden="1" customHeight="1">
      <c r="A1122" s="32">
        <v>2312</v>
      </c>
      <c r="B1122" s="388">
        <f>+A1122</f>
        <v>2312</v>
      </c>
      <c r="C1122" s="247" t="str">
        <f>+VLOOKUP(A1122,bd_lista!$A$3:$C$590,3,FALSE)</f>
        <v>EMPRESA MUNICIPAL DE AGUA POTABLE Y ALCANTARILLADO VIACHA</v>
      </c>
      <c r="D1122" s="385" t="str">
        <f>+C1122</f>
        <v>EMPRESA MUNICIPAL DE AGUA POTABLE Y ALCANTARILLADO VIACHA</v>
      </c>
      <c r="E1122" s="242" t="s">
        <v>1304</v>
      </c>
      <c r="F1122" s="243">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3">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3">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3">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3">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3">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3">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3">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3">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3">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3">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3">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3">
        <f t="shared" ca="1" si="37"/>
        <v>0</v>
      </c>
      <c r="S1122" s="249"/>
      <c r="T1122" s="243">
        <f ca="1">+T1123</f>
        <v>0</v>
      </c>
      <c r="U1122" s="242">
        <f t="shared" si="38"/>
        <v>1</v>
      </c>
      <c r="V1122" s="333" t="str">
        <f>+VLOOKUP(A1122,bd_lista!$A$3:$E$590,5,FALSE)</f>
        <v>Empresas Municipales</v>
      </c>
      <c r="W1122" s="383" t="str">
        <f>+V1122</f>
        <v>Empresas Municipales</v>
      </c>
      <c r="X1122" s="242">
        <f>+VLOOKUP(A1122,[3]Sheet1!$A$13:$D$744,4,FALSE)</f>
        <v>0</v>
      </c>
      <c r="Y1122" s="242" t="e">
        <f>+VLOOKUP(X1122,bd_lista!$A$3:$C$590,3,FALSE)</f>
        <v>#N/A</v>
      </c>
      <c r="Z1122" s="294">
        <f>+X1122</f>
        <v>0</v>
      </c>
      <c r="AA1122" s="295" t="e">
        <f>+Y1122</f>
        <v>#N/A</v>
      </c>
    </row>
    <row r="1123" spans="1:27" customFormat="1" ht="15" hidden="1" customHeight="1">
      <c r="A1123" s="32">
        <v>2312</v>
      </c>
      <c r="B1123" s="389"/>
      <c r="C1123" s="247" t="str">
        <f>+VLOOKUP(A1123,bd_lista!$A$3:$C$590,3,FALSE)</f>
        <v>EMPRESA MUNICIPAL DE AGUA POTABLE Y ALCANTARILLADO VIACHA</v>
      </c>
      <c r="D1123" s="386"/>
      <c r="E1123" s="244" t="s">
        <v>1305</v>
      </c>
      <c r="F1123" s="245">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5">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5">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5">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5">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5">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5">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5">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5">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5">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5">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5">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5">
        <f t="shared" ca="1" si="37"/>
        <v>0</v>
      </c>
      <c r="S1123" s="259">
        <f ca="1">+R1122+R1123</f>
        <v>0</v>
      </c>
      <c r="T1123" s="245">
        <f ca="1">+S1123</f>
        <v>0</v>
      </c>
      <c r="U1123" s="244">
        <f t="shared" si="38"/>
        <v>2</v>
      </c>
      <c r="V1123" s="333" t="str">
        <f>+VLOOKUP(A1123,bd_lista!$A$3:$E$590,5,FALSE)</f>
        <v>Empresas Municipales</v>
      </c>
      <c r="W1123" s="384"/>
      <c r="X1123" s="242">
        <f>+VLOOKUP(A1123,[3]Sheet1!$A$13:$D$744,4,FALSE)</f>
        <v>0</v>
      </c>
      <c r="Y1123" s="242" t="e">
        <f>+VLOOKUP(X1123,bd_lista!$A$3:$C$590,3,FALSE)</f>
        <v>#N/A</v>
      </c>
      <c r="Z1123" s="292"/>
      <c r="AA1123" s="293"/>
    </row>
    <row r="1124" spans="1:27" customFormat="1" ht="15" hidden="1" customHeight="1">
      <c r="A1124" s="32">
        <v>2313</v>
      </c>
      <c r="B1124" s="388">
        <f>+A1124</f>
        <v>2313</v>
      </c>
      <c r="C1124" s="247" t="str">
        <f>+VLOOKUP(A1124,bd_lista!$A$3:$C$590,3,FALSE)</f>
        <v>ENTIDAD MUNICIPAL DE ASEO URBANO SUCRE</v>
      </c>
      <c r="D1124" s="385" t="str">
        <f>+C1124</f>
        <v>ENTIDAD MUNICIPAL DE ASEO URBANO SUCRE</v>
      </c>
      <c r="E1124" s="242" t="s">
        <v>1304</v>
      </c>
      <c r="F1124" s="243">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43">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3">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43">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243">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3">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3">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3">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3">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3">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3">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3">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3">
        <f t="shared" ca="1" si="37"/>
        <v>0</v>
      </c>
      <c r="S1124" s="249"/>
      <c r="T1124" s="243">
        <f ca="1">+T1125</f>
        <v>0</v>
      </c>
      <c r="U1124" s="242">
        <f t="shared" si="38"/>
        <v>1</v>
      </c>
      <c r="V1124" s="333" t="str">
        <f>+VLOOKUP(A1124,bd_lista!$A$3:$E$590,5,FALSE)</f>
        <v>Empresas Municipales</v>
      </c>
      <c r="W1124" s="383" t="str">
        <f>+V1124</f>
        <v>Empresas Municipales</v>
      </c>
      <c r="X1124" s="242">
        <f>+VLOOKUP(A1124,[3]Sheet1!$A$13:$D$744,4,FALSE)</f>
        <v>0</v>
      </c>
      <c r="Y1124" s="242" t="e">
        <f>+VLOOKUP(X1124,bd_lista!$A$3:$C$590,3,FALSE)</f>
        <v>#N/A</v>
      </c>
      <c r="Z1124" s="294">
        <f>+X1124</f>
        <v>0</v>
      </c>
      <c r="AA1124" s="319" t="e">
        <f>+Y1124</f>
        <v>#N/A</v>
      </c>
    </row>
    <row r="1125" spans="1:27" customFormat="1" ht="15" hidden="1" customHeight="1">
      <c r="A1125" s="32">
        <v>2313</v>
      </c>
      <c r="B1125" s="389"/>
      <c r="C1125" s="247" t="str">
        <f>+VLOOKUP(A1125,bd_lista!$A$3:$C$590,3,FALSE)</f>
        <v>ENTIDAD MUNICIPAL DE ASEO URBANO SUCRE</v>
      </c>
      <c r="D1125" s="386"/>
      <c r="E1125" s="244" t="s">
        <v>1305</v>
      </c>
      <c r="F1125" s="245">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5">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5">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5">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45">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5">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5">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5">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5">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5">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5">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5">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5">
        <f t="shared" ca="1" si="37"/>
        <v>0</v>
      </c>
      <c r="S1125" s="259">
        <f ca="1">+R1124+R1125</f>
        <v>0</v>
      </c>
      <c r="T1125" s="245">
        <f ca="1">+S1125</f>
        <v>0</v>
      </c>
      <c r="U1125" s="244">
        <f t="shared" si="38"/>
        <v>2</v>
      </c>
      <c r="V1125" s="333" t="str">
        <f>+VLOOKUP(A1125,bd_lista!$A$3:$E$590,5,FALSE)</f>
        <v>Empresas Municipales</v>
      </c>
      <c r="W1125" s="384"/>
      <c r="X1125" s="242">
        <f>+VLOOKUP(A1125,[3]Sheet1!$A$13:$D$744,4,FALSE)</f>
        <v>0</v>
      </c>
      <c r="Y1125" s="242" t="e">
        <f>+VLOOKUP(X1125,bd_lista!$A$3:$C$590,3,FALSE)</f>
        <v>#N/A</v>
      </c>
      <c r="Z1125" s="292"/>
      <c r="AA1125" s="321"/>
    </row>
    <row r="1126" spans="1:27" customFormat="1" ht="15" hidden="1" customHeight="1">
      <c r="A1126" s="32">
        <v>2314</v>
      </c>
      <c r="B1126" s="388">
        <f>+A1126</f>
        <v>2314</v>
      </c>
      <c r="C1126" s="247" t="str">
        <f>+VLOOKUP(A1126,bd_lista!$A$3:$C$590,3,FALSE)</f>
        <v>EMPRESA MUNICIPAL DE AREAS VERDES SUCRE</v>
      </c>
      <c r="D1126" s="385" t="str">
        <f>+C1126</f>
        <v>EMPRESA MUNICIPAL DE AREAS VERDES SUCRE</v>
      </c>
      <c r="E1126" s="242" t="s">
        <v>1304</v>
      </c>
      <c r="F1126" s="243">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243">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243">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243">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243">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43">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3">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3">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3">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3">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3">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3">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3">
        <f t="shared" ca="1" si="37"/>
        <v>0</v>
      </c>
      <c r="S1126" s="249"/>
      <c r="T1126" s="243">
        <f ca="1">+T1127</f>
        <v>0</v>
      </c>
      <c r="U1126" s="242">
        <f t="shared" si="38"/>
        <v>1</v>
      </c>
      <c r="V1126" s="333" t="str">
        <f>+VLOOKUP(A1126,bd_lista!$A$3:$E$590,5,FALSE)</f>
        <v>Empresas Municipales</v>
      </c>
      <c r="W1126" s="383" t="str">
        <f>+V1126</f>
        <v>Empresas Municipales</v>
      </c>
      <c r="X1126" s="242">
        <f>+VLOOKUP(A1126,[3]Sheet1!$A$13:$D$744,4,FALSE)</f>
        <v>0</v>
      </c>
      <c r="Y1126" s="242" t="e">
        <f>+VLOOKUP(X1126,bd_lista!$A$3:$C$590,3,FALSE)</f>
        <v>#N/A</v>
      </c>
      <c r="Z1126" s="294">
        <f>+X1126</f>
        <v>0</v>
      </c>
      <c r="AA1126" s="319" t="e">
        <f>+Y1126</f>
        <v>#N/A</v>
      </c>
    </row>
    <row r="1127" spans="1:27" customFormat="1" ht="15" hidden="1" customHeight="1">
      <c r="A1127" s="32">
        <v>2314</v>
      </c>
      <c r="B1127" s="389"/>
      <c r="C1127" s="247" t="str">
        <f>+VLOOKUP(A1127,bd_lista!$A$3:$C$590,3,FALSE)</f>
        <v>EMPRESA MUNICIPAL DE AREAS VERDES SUCRE</v>
      </c>
      <c r="D1127" s="386"/>
      <c r="E1127" s="244" t="s">
        <v>1305</v>
      </c>
      <c r="F1127" s="245">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0</v>
      </c>
      <c r="G1127" s="245">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0</v>
      </c>
      <c r="H1127" s="245">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0</v>
      </c>
      <c r="I1127" s="245">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245">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45">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45">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5">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5">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5">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5">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5">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5">
        <f t="shared" ca="1" si="37"/>
        <v>0</v>
      </c>
      <c r="S1127" s="259">
        <f ca="1">+R1126+R1127</f>
        <v>0</v>
      </c>
      <c r="T1127" s="245">
        <f ca="1">+S1127</f>
        <v>0</v>
      </c>
      <c r="U1127" s="244">
        <f t="shared" si="38"/>
        <v>2</v>
      </c>
      <c r="V1127" s="333" t="str">
        <f>+VLOOKUP(A1127,bd_lista!$A$3:$E$590,5,FALSE)</f>
        <v>Empresas Municipales</v>
      </c>
      <c r="W1127" s="384"/>
      <c r="X1127" s="242">
        <f>+VLOOKUP(A1127,[3]Sheet1!$A$13:$D$744,4,FALSE)</f>
        <v>0</v>
      </c>
      <c r="Y1127" s="242" t="e">
        <f>+VLOOKUP(X1127,bd_lista!$A$3:$C$590,3,FALSE)</f>
        <v>#N/A</v>
      </c>
      <c r="Z1127" s="292"/>
      <c r="AA1127" s="321"/>
    </row>
    <row r="1128" spans="1:27" customFormat="1" ht="15" hidden="1" customHeight="1">
      <c r="A1128" s="32">
        <v>2315</v>
      </c>
      <c r="B1128" s="388">
        <f>+A1128</f>
        <v>2315</v>
      </c>
      <c r="C1128" s="247" t="str">
        <f>+VLOOKUP(A1128,bd_lista!$A$3:$C$590,3,FALSE)</f>
        <v xml:space="preserve">Empresa Municipal de Servicio de Aseo </v>
      </c>
      <c r="D1128" s="385" t="str">
        <f>+C1128</f>
        <v xml:space="preserve">Empresa Municipal de Servicio de Aseo </v>
      </c>
      <c r="E1128" s="242" t="s">
        <v>1304</v>
      </c>
      <c r="F1128" s="243">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3">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3">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3">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3">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3">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3">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3">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3">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3">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3">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3">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3">
        <f t="shared" ca="1" si="37"/>
        <v>0</v>
      </c>
      <c r="S1128" s="249"/>
      <c r="T1128" s="243">
        <f ca="1">+T1129</f>
        <v>0</v>
      </c>
      <c r="U1128" s="242">
        <f t="shared" si="38"/>
        <v>1</v>
      </c>
      <c r="V1128" s="333" t="str">
        <f>+VLOOKUP(A1128,bd_lista!$A$3:$E$590,5,FALSE)</f>
        <v>Empresas Municipales</v>
      </c>
      <c r="W1128" s="383" t="str">
        <f>+V1128</f>
        <v>Empresas Municipales</v>
      </c>
      <c r="X1128" s="242">
        <f>+VLOOKUP(A1128,[3]Sheet1!$A$13:$D$744,4,FALSE)</f>
        <v>0</v>
      </c>
      <c r="Y1128" s="242" t="e">
        <f>+VLOOKUP(X1128,bd_lista!$A$3:$C$590,3,FALSE)</f>
        <v>#N/A</v>
      </c>
      <c r="Z1128" s="294">
        <f>+X1128</f>
        <v>0</v>
      </c>
      <c r="AA1128" s="319" t="e">
        <f>+Y1128</f>
        <v>#N/A</v>
      </c>
    </row>
    <row r="1129" spans="1:27" customFormat="1" ht="15" hidden="1" customHeight="1">
      <c r="A1129" s="32">
        <v>2315</v>
      </c>
      <c r="B1129" s="389"/>
      <c r="C1129" s="247" t="str">
        <f>+VLOOKUP(A1129,bd_lista!$A$3:$C$590,3,FALSE)</f>
        <v xml:space="preserve">Empresa Municipal de Servicio de Aseo </v>
      </c>
      <c r="D1129" s="386"/>
      <c r="E1129" s="244" t="s">
        <v>1305</v>
      </c>
      <c r="F1129" s="245">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5">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5">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5">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5">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5">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5">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5">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5">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5">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5">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5">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5">
        <f t="shared" ca="1" si="37"/>
        <v>0</v>
      </c>
      <c r="S1129" s="259">
        <f ca="1">+R1128+R1129</f>
        <v>0</v>
      </c>
      <c r="T1129" s="245">
        <f ca="1">+S1129</f>
        <v>0</v>
      </c>
      <c r="U1129" s="244">
        <f t="shared" si="38"/>
        <v>2</v>
      </c>
      <c r="V1129" s="333" t="str">
        <f>+VLOOKUP(A1129,bd_lista!$A$3:$E$590,5,FALSE)</f>
        <v>Empresas Municipales</v>
      </c>
      <c r="W1129" s="384"/>
      <c r="X1129" s="242">
        <f>+VLOOKUP(A1129,[3]Sheet1!$A$13:$D$744,4,FALSE)</f>
        <v>0</v>
      </c>
      <c r="Y1129" s="242" t="e">
        <f>+VLOOKUP(X1129,bd_lista!$A$3:$C$590,3,FALSE)</f>
        <v>#N/A</v>
      </c>
      <c r="Z1129" s="292"/>
      <c r="AA1129" s="321"/>
    </row>
    <row r="1130" spans="1:27" customFormat="1" ht="15" hidden="1" customHeight="1">
      <c r="A1130" s="32">
        <v>2316</v>
      </c>
      <c r="B1130" s="388">
        <f>+A1130</f>
        <v>2316</v>
      </c>
      <c r="C1130" s="247" t="str">
        <f>+VLOOKUP(A1130,bd_lista!$A$3:$C$590,3,FALSE)</f>
        <v>Empresa Municipal de Áreas Verdes, Parques y Forestación</v>
      </c>
      <c r="D1130" s="385" t="str">
        <f>+C1130</f>
        <v>Empresa Municipal de Áreas Verdes, Parques y Forestación</v>
      </c>
      <c r="E1130" s="242" t="s">
        <v>1304</v>
      </c>
      <c r="F1130" s="243">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243">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3">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43">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43">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43">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3">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3">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3">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3">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3">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3">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3">
        <f t="shared" ca="1" si="37"/>
        <v>0</v>
      </c>
      <c r="S1130" s="249"/>
      <c r="T1130" s="243">
        <f ca="1">+T1131</f>
        <v>0</v>
      </c>
      <c r="U1130" s="242">
        <f t="shared" si="38"/>
        <v>1</v>
      </c>
      <c r="V1130" s="333" t="str">
        <f>+VLOOKUP(A1130,bd_lista!$A$3:$E$590,5,FALSE)</f>
        <v>Empresas Municipales</v>
      </c>
      <c r="W1130" s="383" t="str">
        <f>+V1130</f>
        <v>Empresas Municipales</v>
      </c>
      <c r="X1130" s="242">
        <f>+VLOOKUP(A1130,[3]Sheet1!$A$13:$D$744,4,FALSE)</f>
        <v>0</v>
      </c>
      <c r="Y1130" s="242" t="e">
        <f>+VLOOKUP(X1130,bd_lista!$A$3:$C$590,3,FALSE)</f>
        <v>#N/A</v>
      </c>
      <c r="Z1130" s="294">
        <f>+X1130</f>
        <v>0</v>
      </c>
      <c r="AA1130" s="319" t="e">
        <f>+Y1130</f>
        <v>#N/A</v>
      </c>
    </row>
    <row r="1131" spans="1:27" customFormat="1" ht="15" hidden="1" customHeight="1">
      <c r="A1131" s="32">
        <v>2316</v>
      </c>
      <c r="B1131" s="389"/>
      <c r="C1131" s="247" t="str">
        <f>+VLOOKUP(A1131,bd_lista!$A$3:$C$590,3,FALSE)</f>
        <v>Empresa Municipal de Áreas Verdes, Parques y Forestación</v>
      </c>
      <c r="D1131" s="386"/>
      <c r="E1131" s="244" t="s">
        <v>1305</v>
      </c>
      <c r="F1131" s="245">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245">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0</v>
      </c>
      <c r="H1131" s="245">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5">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45">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45">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5">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5">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5">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5">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5">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5">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5">
        <f t="shared" ca="1" si="37"/>
        <v>0</v>
      </c>
      <c r="S1131" s="259">
        <f ca="1">+R1130+R1131</f>
        <v>0</v>
      </c>
      <c r="T1131" s="245">
        <f ca="1">+S1131</f>
        <v>0</v>
      </c>
      <c r="U1131" s="244">
        <f t="shared" si="38"/>
        <v>2</v>
      </c>
      <c r="V1131" s="333" t="str">
        <f>+VLOOKUP(A1131,bd_lista!$A$3:$E$590,5,FALSE)</f>
        <v>Empresas Municipales</v>
      </c>
      <c r="W1131" s="384"/>
      <c r="X1131" s="242">
        <f>+VLOOKUP(A1131,[3]Sheet1!$A$13:$D$744,4,FALSE)</f>
        <v>0</v>
      </c>
      <c r="Y1131" s="242" t="e">
        <f>+VLOOKUP(X1131,bd_lista!$A$3:$C$590,3,FALSE)</f>
        <v>#N/A</v>
      </c>
      <c r="Z1131" s="292"/>
      <c r="AA1131" s="321"/>
    </row>
    <row r="1132" spans="1:27" customFormat="1" ht="15" hidden="1" customHeight="1">
      <c r="A1132" s="32">
        <v>2317</v>
      </c>
      <c r="B1132" s="388">
        <f>+A1132</f>
        <v>2317</v>
      </c>
      <c r="C1132" s="247" t="str">
        <f>+VLOOKUP(A1132,bd_lista!$A$3:$C$590,3,FALSE)</f>
        <v>Empresa Municipal de Asfaltos y Vías</v>
      </c>
      <c r="D1132" s="385" t="str">
        <f>+C1132</f>
        <v>Empresa Municipal de Asfaltos y Vías</v>
      </c>
      <c r="E1132" s="242" t="s">
        <v>1304</v>
      </c>
      <c r="F1132" s="243">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3">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3">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3">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3">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3">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3">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3">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3">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3">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3">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3">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3">
        <f t="shared" ca="1" si="37"/>
        <v>0</v>
      </c>
      <c r="S1132" s="249"/>
      <c r="T1132" s="243">
        <f ca="1">+T1133</f>
        <v>0</v>
      </c>
      <c r="U1132" s="242">
        <f t="shared" si="38"/>
        <v>1</v>
      </c>
      <c r="V1132" s="333" t="str">
        <f>+VLOOKUP(A1132,bd_lista!$A$3:$E$590,5,FALSE)</f>
        <v>Empresas Municipales</v>
      </c>
      <c r="W1132" s="383" t="str">
        <f>+V1132</f>
        <v>Empresas Municipales</v>
      </c>
      <c r="X1132" s="242">
        <f>+VLOOKUP(A1132,[3]Sheet1!$A$13:$D$744,4,FALSE)</f>
        <v>0</v>
      </c>
      <c r="Y1132" s="242" t="e">
        <f>+VLOOKUP(X1132,bd_lista!$A$3:$C$590,3,FALSE)</f>
        <v>#N/A</v>
      </c>
      <c r="Z1132" s="294">
        <f>+X1132</f>
        <v>0</v>
      </c>
      <c r="AA1132" s="295" t="e">
        <f>+Y1132</f>
        <v>#N/A</v>
      </c>
    </row>
    <row r="1133" spans="1:27" customFormat="1" ht="15" hidden="1" customHeight="1">
      <c r="A1133" s="32">
        <v>2317</v>
      </c>
      <c r="B1133" s="389"/>
      <c r="C1133" s="247" t="str">
        <f>+VLOOKUP(A1133,bd_lista!$A$3:$C$590,3,FALSE)</f>
        <v>Empresa Municipal de Asfaltos y Vías</v>
      </c>
      <c r="D1133" s="386"/>
      <c r="E1133" s="244" t="s">
        <v>1305</v>
      </c>
      <c r="F1133" s="245">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5">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5">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5">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5">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5">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5">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5">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5">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5">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5">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5">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5">
        <f t="shared" ca="1" si="37"/>
        <v>0</v>
      </c>
      <c r="S1133" s="259">
        <f ca="1">+R1132+R1133</f>
        <v>0</v>
      </c>
      <c r="T1133" s="245">
        <f ca="1">+S1133</f>
        <v>0</v>
      </c>
      <c r="U1133" s="244">
        <f t="shared" si="38"/>
        <v>2</v>
      </c>
      <c r="V1133" s="333" t="str">
        <f>+VLOOKUP(A1133,bd_lista!$A$3:$E$590,5,FALSE)</f>
        <v>Empresas Municipales</v>
      </c>
      <c r="W1133" s="384"/>
      <c r="X1133" s="242">
        <f>+VLOOKUP(A1133,[3]Sheet1!$A$13:$D$744,4,FALSE)</f>
        <v>0</v>
      </c>
      <c r="Y1133" s="242" t="e">
        <f>+VLOOKUP(X1133,bd_lista!$A$3:$C$590,3,FALSE)</f>
        <v>#N/A</v>
      </c>
      <c r="Z1133" s="292"/>
      <c r="AA1133" s="293"/>
    </row>
    <row r="1134" spans="1:27" customFormat="1" ht="15" hidden="1" customHeight="1">
      <c r="A1134" s="32">
        <v>2318</v>
      </c>
      <c r="B1134" s="388">
        <f>+A1134</f>
        <v>2318</v>
      </c>
      <c r="C1134" s="247" t="str">
        <f>+VLOOKUP(A1134,bd_lista!$A$3:$C$590,3,FALSE)</f>
        <v>Entidad Descentralizada UMMIPRE PROMAN</v>
      </c>
      <c r="D1134" s="385" t="str">
        <f>+C1134</f>
        <v>Entidad Descentralizada UMMIPRE PROMAN</v>
      </c>
      <c r="E1134" s="242" t="s">
        <v>1304</v>
      </c>
      <c r="F1134" s="243">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3">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3">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3">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3">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3">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3">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3">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3">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3">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3">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3">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3">
        <f t="shared" ca="1" si="37"/>
        <v>0</v>
      </c>
      <c r="S1134" s="249"/>
      <c r="T1134" s="243">
        <f ca="1">+T1135</f>
        <v>0</v>
      </c>
      <c r="U1134" s="242">
        <f t="shared" si="38"/>
        <v>1</v>
      </c>
      <c r="V1134" s="333" t="str">
        <f>+VLOOKUP(A1134,bd_lista!$A$3:$E$590,5,FALSE)</f>
        <v>Empresas Municipales</v>
      </c>
      <c r="W1134" s="383" t="str">
        <f>+V1134</f>
        <v>Empresas Municipales</v>
      </c>
      <c r="X1134" s="242">
        <f>+VLOOKUP(A1134,[3]Sheet1!$A$13:$D$744,4,FALSE)</f>
        <v>0</v>
      </c>
      <c r="Y1134" s="242" t="e">
        <f>+VLOOKUP(X1134,bd_lista!$A$3:$C$590,3,FALSE)</f>
        <v>#N/A</v>
      </c>
      <c r="Z1134" s="294">
        <f>+X1134</f>
        <v>0</v>
      </c>
      <c r="AA1134" s="319" t="e">
        <f>+Y1134</f>
        <v>#N/A</v>
      </c>
    </row>
    <row r="1135" spans="1:27" customFormat="1" ht="15" hidden="1" customHeight="1">
      <c r="A1135" s="32">
        <v>2318</v>
      </c>
      <c r="B1135" s="389"/>
      <c r="C1135" s="247" t="str">
        <f>+VLOOKUP(A1135,bd_lista!$A$3:$C$590,3,FALSE)</f>
        <v>Entidad Descentralizada UMMIPRE PROMAN</v>
      </c>
      <c r="D1135" s="386"/>
      <c r="E1135" s="244" t="s">
        <v>1305</v>
      </c>
      <c r="F1135" s="245">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5">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5">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0</v>
      </c>
      <c r="I1135" s="245">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5">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45">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5">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5">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5">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5">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5">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5">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5">
        <f t="shared" ca="1" si="37"/>
        <v>0</v>
      </c>
      <c r="S1135" s="259">
        <f ca="1">+R1134+R1135</f>
        <v>0</v>
      </c>
      <c r="T1135" s="243">
        <f ca="1">+S1135</f>
        <v>0</v>
      </c>
      <c r="U1135" s="242">
        <f t="shared" si="38"/>
        <v>2</v>
      </c>
      <c r="V1135" s="333" t="str">
        <f>+VLOOKUP(A1135,bd_lista!$A$3:$E$590,5,FALSE)</f>
        <v>Empresas Municipales</v>
      </c>
      <c r="W1135" s="384"/>
      <c r="X1135" s="242">
        <f>+VLOOKUP(A1135,[3]Sheet1!$A$13:$D$744,4,FALSE)</f>
        <v>0</v>
      </c>
      <c r="Y1135" s="242" t="e">
        <f>+VLOOKUP(X1135,bd_lista!$A$3:$C$590,3,FALSE)</f>
        <v>#N/A</v>
      </c>
      <c r="Z1135" s="292"/>
      <c r="AA1135" s="321"/>
    </row>
    <row r="1136" spans="1:27" customFormat="1" ht="15" hidden="1" customHeight="1">
      <c r="A1136" s="32">
        <v>2319</v>
      </c>
      <c r="B1136" s="388">
        <f>+A1136</f>
        <v>2319</v>
      </c>
      <c r="C1136" s="247" t="str">
        <f>+VLOOKUP(A1136,bd_lista!$A$3:$C$590,3,FALSE)</f>
        <v>EMPRESA PÚBLICA DEPARTAMENTAL ESTRATÉGICA DE AGUAS - LA PAZ</v>
      </c>
      <c r="D1136" s="385" t="str">
        <f>+C1136</f>
        <v>EMPRESA PÚBLICA DEPARTAMENTAL ESTRATÉGICA DE AGUAS - LA PAZ</v>
      </c>
      <c r="E1136" s="242" t="s">
        <v>1304</v>
      </c>
      <c r="F1136" s="243">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3">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3">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3">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3">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3">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3">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3">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3">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3">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3">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3">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3">
        <f t="shared" ca="1" si="37"/>
        <v>0</v>
      </c>
      <c r="S1136" s="249"/>
      <c r="T1136" s="268">
        <f ca="1">+T1137</f>
        <v>0</v>
      </c>
      <c r="U1136" s="275">
        <f t="shared" si="38"/>
        <v>1</v>
      </c>
      <c r="V1136" s="333" t="str">
        <f>+VLOOKUP(A1136,bd_lista!$A$3:$E$590,5,FALSE)</f>
        <v>Empresas Municipales</v>
      </c>
      <c r="W1136" s="383" t="str">
        <f>+V1136</f>
        <v>Empresas Municipales</v>
      </c>
      <c r="X1136" s="242">
        <f>+VLOOKUP(A1136,[3]Sheet1!$A$13:$D$744,4,FALSE)</f>
        <v>0</v>
      </c>
      <c r="Y1136" s="242" t="e">
        <f>+VLOOKUP(X1136,bd_lista!$A$3:$C$590,3,FALSE)</f>
        <v>#N/A</v>
      </c>
      <c r="Z1136" s="294">
        <f>+X1136</f>
        <v>0</v>
      </c>
      <c r="AA1136" s="319" t="e">
        <f>+Y1136</f>
        <v>#N/A</v>
      </c>
    </row>
    <row r="1137" spans="1:27" customFormat="1" ht="15" hidden="1" customHeight="1">
      <c r="A1137" s="32">
        <v>2319</v>
      </c>
      <c r="B1137" s="389"/>
      <c r="C1137" s="247" t="str">
        <f>+VLOOKUP(A1137,bd_lista!$A$3:$C$590,3,FALSE)</f>
        <v>EMPRESA PÚBLICA DEPARTAMENTAL ESTRATÉGICA DE AGUAS - LA PAZ</v>
      </c>
      <c r="D1137" s="386"/>
      <c r="E1137" s="244" t="s">
        <v>1305</v>
      </c>
      <c r="F1137" s="245">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45">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45">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45">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45">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5">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5">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5">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5">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5">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5">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5">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5">
        <f t="shared" ca="1" si="37"/>
        <v>0</v>
      </c>
      <c r="S1137" s="259">
        <f ca="1">+R1136+R1137</f>
        <v>0</v>
      </c>
      <c r="T1137" s="245">
        <f ca="1">+S1137</f>
        <v>0</v>
      </c>
      <c r="U1137" s="244">
        <f t="shared" si="38"/>
        <v>2</v>
      </c>
      <c r="V1137" s="333" t="str">
        <f>+VLOOKUP(A1137,bd_lista!$A$3:$E$590,5,FALSE)</f>
        <v>Empresas Municipales</v>
      </c>
      <c r="W1137" s="384"/>
      <c r="X1137" s="242">
        <f>+VLOOKUP(A1137,[3]Sheet1!$A$13:$D$744,4,FALSE)</f>
        <v>0</v>
      </c>
      <c r="Y1137" s="242" t="e">
        <f>+VLOOKUP(X1137,bd_lista!$A$3:$C$590,3,FALSE)</f>
        <v>#N/A</v>
      </c>
      <c r="Z1137" s="292"/>
      <c r="AA1137" s="321"/>
    </row>
    <row r="1138" spans="1:27" customFormat="1" ht="15" hidden="1" customHeight="1">
      <c r="A1138" s="32">
        <v>2320</v>
      </c>
      <c r="B1138" s="388">
        <f>+A1138</f>
        <v>2320</v>
      </c>
      <c r="C1138" s="247" t="str">
        <f>+VLOOKUP(A1138,bd_lista!$A$3:$C$590,3,FALSE)</f>
        <v>EMPRESA PUBLICA MUNICIPAL DE SERVICIOS DE AGUA Y ALCANTARRILLADO SANITARIO DE COBIJA</v>
      </c>
      <c r="D1138" s="385" t="str">
        <f>+C1138</f>
        <v>EMPRESA PUBLICA MUNICIPAL DE SERVICIOS DE AGUA Y ALCANTARRILLADO SANITARIO DE COBIJA</v>
      </c>
      <c r="E1138" s="242" t="s">
        <v>1304</v>
      </c>
      <c r="F1138" s="243">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3">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3">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3">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3">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3">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3">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3">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3">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3">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3">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3">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3">
        <f t="shared" ca="1" si="37"/>
        <v>0</v>
      </c>
      <c r="S1138" s="249"/>
      <c r="T1138" s="243">
        <f ca="1">+T1139</f>
        <v>0</v>
      </c>
      <c r="U1138" s="242">
        <f t="shared" si="38"/>
        <v>1</v>
      </c>
      <c r="V1138" s="333" t="str">
        <f>+VLOOKUP(A1138,bd_lista!$A$3:$E$590,5,FALSE)</f>
        <v>Empresas Municipales</v>
      </c>
      <c r="W1138" s="383" t="str">
        <f>+V1138</f>
        <v>Empresas Municipales</v>
      </c>
      <c r="X1138" s="242">
        <f>+VLOOKUP(A1138,[3]Sheet1!$A$13:$D$744,4,FALSE)</f>
        <v>0</v>
      </c>
      <c r="Y1138" s="242" t="e">
        <f>+VLOOKUP(X1138,bd_lista!$A$3:$C$590,3,FALSE)</f>
        <v>#N/A</v>
      </c>
      <c r="Z1138" s="294">
        <f>+X1138</f>
        <v>0</v>
      </c>
      <c r="AA1138" s="295" t="e">
        <f>+Y1138</f>
        <v>#N/A</v>
      </c>
    </row>
    <row r="1139" spans="1:27" customFormat="1" ht="15" hidden="1" customHeight="1">
      <c r="A1139" s="32">
        <v>2320</v>
      </c>
      <c r="B1139" s="389"/>
      <c r="C1139" s="247" t="str">
        <f>+VLOOKUP(A1139,bd_lista!$A$3:$C$590,3,FALSE)</f>
        <v>EMPRESA PUBLICA MUNICIPAL DE SERVICIOS DE AGUA Y ALCANTARRILLADO SANITARIO DE COBIJA</v>
      </c>
      <c r="D1139" s="386"/>
      <c r="E1139" s="244" t="s">
        <v>1305</v>
      </c>
      <c r="F1139" s="245">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5">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5">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245">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5">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5">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5">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5">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5">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5">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5">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5">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5">
        <f t="shared" ca="1" si="37"/>
        <v>0</v>
      </c>
      <c r="S1139" s="259">
        <f ca="1">+R1138+R1139</f>
        <v>0</v>
      </c>
      <c r="T1139" s="245">
        <f ca="1">+S1139</f>
        <v>0</v>
      </c>
      <c r="U1139" s="244">
        <f t="shared" si="38"/>
        <v>2</v>
      </c>
      <c r="V1139" s="333" t="str">
        <f>+VLOOKUP(A1139,bd_lista!$A$3:$E$590,5,FALSE)</f>
        <v>Empresas Municipales</v>
      </c>
      <c r="W1139" s="384"/>
      <c r="X1139" s="242">
        <f>+VLOOKUP(A1139,[3]Sheet1!$A$13:$D$744,4,FALSE)</f>
        <v>0</v>
      </c>
      <c r="Y1139" s="242" t="e">
        <f>+VLOOKUP(X1139,bd_lista!$A$3:$C$590,3,FALSE)</f>
        <v>#N/A</v>
      </c>
      <c r="Z1139" s="292"/>
      <c r="AA1139" s="293"/>
    </row>
    <row r="1140" spans="1:27" customFormat="1" ht="15" hidden="1" customHeight="1">
      <c r="A1140" s="32">
        <v>2322</v>
      </c>
      <c r="B1140" s="388">
        <f>+A1140</f>
        <v>2322</v>
      </c>
      <c r="C1140" s="247" t="str">
        <f>+VLOOKUP(A1140,bd_lista!$A$3:$C$590,3,FALSE)</f>
        <v>ENTIDAD MATADERO FRIGORIFICO MUNICIPAL DE TARIJA</v>
      </c>
      <c r="D1140" s="385" t="str">
        <f>+C1140</f>
        <v>ENTIDAD MATADERO FRIGORIFICO MUNICIPAL DE TARIJA</v>
      </c>
      <c r="E1140" s="242" t="s">
        <v>1304</v>
      </c>
      <c r="F1140" s="243">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3">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3">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3">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3">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3">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3">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3">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3">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3">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3">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3">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3">
        <f t="shared" ca="1" si="37"/>
        <v>0</v>
      </c>
      <c r="S1140" s="249"/>
      <c r="T1140" s="243">
        <f ca="1">+T1141</f>
        <v>0</v>
      </c>
      <c r="U1140" s="242">
        <f t="shared" si="38"/>
        <v>1</v>
      </c>
      <c r="V1140" s="333" t="str">
        <f>+VLOOKUP(A1140,bd_lista!$A$3:$E$590,5,FALSE)</f>
        <v>Instituciones Descentralizadas Municipales</v>
      </c>
      <c r="W1140" s="383" t="str">
        <f>+V1140</f>
        <v>Instituciones Descentralizadas Municipales</v>
      </c>
      <c r="X1140" s="242">
        <f>+VLOOKUP(A1140,[3]Sheet1!$A$13:$D$744,4,FALSE)</f>
        <v>0</v>
      </c>
      <c r="Y1140" s="242" t="e">
        <f>+VLOOKUP(X1140,bd_lista!$A$3:$C$590,3,FALSE)</f>
        <v>#N/A</v>
      </c>
      <c r="Z1140" s="294">
        <f>+X1140</f>
        <v>0</v>
      </c>
      <c r="AA1140" s="295" t="e">
        <f>+Y1140</f>
        <v>#N/A</v>
      </c>
    </row>
    <row r="1141" spans="1:27" customFormat="1" ht="15" hidden="1" customHeight="1">
      <c r="A1141" s="32">
        <v>2322</v>
      </c>
      <c r="B1141" s="389"/>
      <c r="C1141" s="247" t="str">
        <f>+VLOOKUP(A1141,bd_lista!$A$3:$C$590,3,FALSE)</f>
        <v>ENTIDAD MATADERO FRIGORIFICO MUNICIPAL DE TARIJA</v>
      </c>
      <c r="D1141" s="386"/>
      <c r="E1141" s="244" t="s">
        <v>1305</v>
      </c>
      <c r="F1141" s="245">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5">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5">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245">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5">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5">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5">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5">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5">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5">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5">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5">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5">
        <f t="shared" ca="1" si="37"/>
        <v>0</v>
      </c>
      <c r="S1141" s="259">
        <f ca="1">+R1140+R1141</f>
        <v>0</v>
      </c>
      <c r="T1141" s="245">
        <f ca="1">+S1141</f>
        <v>0</v>
      </c>
      <c r="U1141" s="244">
        <f t="shared" si="38"/>
        <v>2</v>
      </c>
      <c r="V1141" s="333" t="str">
        <f>+VLOOKUP(A1141,bd_lista!$A$3:$E$590,5,FALSE)</f>
        <v>Instituciones Descentralizadas Municipales</v>
      </c>
      <c r="W1141" s="384"/>
      <c r="X1141" s="242">
        <f>+VLOOKUP(A1141,[3]Sheet1!$A$13:$D$744,4,FALSE)</f>
        <v>0</v>
      </c>
      <c r="Y1141" s="242" t="e">
        <f>+VLOOKUP(X1141,bd_lista!$A$3:$C$590,3,FALSE)</f>
        <v>#N/A</v>
      </c>
      <c r="Z1141" s="292"/>
      <c r="AA1141" s="293"/>
    </row>
    <row r="1142" spans="1:27" customFormat="1" ht="15" hidden="1" customHeight="1">
      <c r="A1142" s="32">
        <v>2323</v>
      </c>
      <c r="B1142" s="388">
        <f>+A1142</f>
        <v>2323</v>
      </c>
      <c r="C1142" s="247" t="str">
        <f>+VLOOKUP(A1142,bd_lista!$A$3:$C$590,3,FALSE)</f>
        <v>ENTIDAD ASEO MUNICIPAL DE TARIJA</v>
      </c>
      <c r="D1142" s="385" t="str">
        <f>+C1142</f>
        <v>ENTIDAD ASEO MUNICIPAL DE TARIJA</v>
      </c>
      <c r="E1142" s="242" t="s">
        <v>1304</v>
      </c>
      <c r="F1142" s="243">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3">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3">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3">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3">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3">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3">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3">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3">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3">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3">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3">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3">
        <f t="shared" ca="1" si="37"/>
        <v>0</v>
      </c>
      <c r="S1142" s="249"/>
      <c r="T1142" s="243">
        <f ca="1">+T1143</f>
        <v>0</v>
      </c>
      <c r="U1142" s="242">
        <f t="shared" si="38"/>
        <v>1</v>
      </c>
      <c r="V1142" s="333" t="str">
        <f>+VLOOKUP(A1142,bd_lista!$A$3:$E$590,5,FALSE)</f>
        <v>Instituciones Descentralizadas Municipales</v>
      </c>
      <c r="W1142" s="383" t="str">
        <f>+V1142</f>
        <v>Instituciones Descentralizadas Municipales</v>
      </c>
      <c r="X1142" s="242">
        <f>+VLOOKUP(A1142,[3]Sheet1!$A$13:$D$744,4,FALSE)</f>
        <v>0</v>
      </c>
      <c r="Y1142" s="242" t="e">
        <f>+VLOOKUP(X1142,bd_lista!$A$3:$C$590,3,FALSE)</f>
        <v>#N/A</v>
      </c>
      <c r="Z1142" s="294">
        <f>+X1142</f>
        <v>0</v>
      </c>
      <c r="AA1142" s="295" t="e">
        <f>+Y1142</f>
        <v>#N/A</v>
      </c>
    </row>
    <row r="1143" spans="1:27" customFormat="1" ht="15" hidden="1" customHeight="1">
      <c r="A1143" s="32">
        <v>2323</v>
      </c>
      <c r="B1143" s="389"/>
      <c r="C1143" s="247" t="str">
        <f>+VLOOKUP(A1143,bd_lista!$A$3:$C$590,3,FALSE)</f>
        <v>ENTIDAD ASEO MUNICIPAL DE TARIJA</v>
      </c>
      <c r="D1143" s="386"/>
      <c r="E1143" s="244" t="s">
        <v>1305</v>
      </c>
      <c r="F1143" s="245">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5">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5">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5">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5">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5">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5">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5">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5">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5">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5">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5">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5">
        <f t="shared" ca="1" si="37"/>
        <v>0</v>
      </c>
      <c r="S1143" s="259">
        <f ca="1">+R1142+R1143</f>
        <v>0</v>
      </c>
      <c r="T1143" s="245">
        <f ca="1">+S1143</f>
        <v>0</v>
      </c>
      <c r="U1143" s="244">
        <f t="shared" si="38"/>
        <v>2</v>
      </c>
      <c r="V1143" s="333" t="str">
        <f>+VLOOKUP(A1143,bd_lista!$A$3:$E$590,5,FALSE)</f>
        <v>Instituciones Descentralizadas Municipales</v>
      </c>
      <c r="W1143" s="384"/>
      <c r="X1143" s="242">
        <f>+VLOOKUP(A1143,[3]Sheet1!$A$13:$D$744,4,FALSE)</f>
        <v>0</v>
      </c>
      <c r="Y1143" s="242" t="e">
        <f>+VLOOKUP(X1143,bd_lista!$A$3:$C$590,3,FALSE)</f>
        <v>#N/A</v>
      </c>
      <c r="Z1143" s="292"/>
      <c r="AA1143" s="293"/>
    </row>
    <row r="1144" spans="1:27" customFormat="1" ht="27" hidden="1" customHeight="1">
      <c r="A1144" s="32">
        <v>2324</v>
      </c>
      <c r="B1144" s="388">
        <f>+A1144</f>
        <v>2324</v>
      </c>
      <c r="C1144" s="247" t="str">
        <f>+VLOOKUP(A1144,bd_lista!$A$3:$C$590,3,FALSE)</f>
        <v>ENTIDAD OBRAS PUBLICAS MUNICIPALES DE TARIJA</v>
      </c>
      <c r="D1144" s="385" t="str">
        <f>+C1144</f>
        <v>ENTIDAD OBRAS PUBLICAS MUNICIPALES DE TARIJA</v>
      </c>
      <c r="E1144" s="242" t="s">
        <v>1304</v>
      </c>
      <c r="F1144" s="243">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3">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3">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3">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3">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3">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3">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3">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3">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3">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3">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3">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3">
        <f t="shared" ca="1" si="37"/>
        <v>0</v>
      </c>
      <c r="S1144" s="249"/>
      <c r="T1144" s="243">
        <f ca="1">+T1145</f>
        <v>0</v>
      </c>
      <c r="U1144" s="242">
        <f t="shared" si="38"/>
        <v>1</v>
      </c>
      <c r="V1144" s="333" t="str">
        <f>+VLOOKUP(A1144,bd_lista!$A$3:$E$590,5,FALSE)</f>
        <v>Instituciones Descentralizadas Municipales</v>
      </c>
      <c r="W1144" s="383" t="str">
        <f>+V1144</f>
        <v>Instituciones Descentralizadas Municipales</v>
      </c>
      <c r="X1144" s="242">
        <f>+VLOOKUP(A1144,[3]Sheet1!$A$13:$D$744,4,FALSE)</f>
        <v>0</v>
      </c>
      <c r="Y1144" s="242" t="e">
        <f>+VLOOKUP(X1144,bd_lista!$A$3:$C$590,3,FALSE)</f>
        <v>#N/A</v>
      </c>
      <c r="Z1144" s="294">
        <f>+X1144</f>
        <v>0</v>
      </c>
      <c r="AA1144" s="295" t="e">
        <f>+Y1144</f>
        <v>#N/A</v>
      </c>
    </row>
    <row r="1145" spans="1:27" customFormat="1" ht="27" hidden="1" customHeight="1">
      <c r="A1145" s="32">
        <v>2324</v>
      </c>
      <c r="B1145" s="389"/>
      <c r="C1145" s="247" t="str">
        <f>+VLOOKUP(A1145,bd_lista!$A$3:$C$590,3,FALSE)</f>
        <v>ENTIDAD OBRAS PUBLICAS MUNICIPALES DE TARIJA</v>
      </c>
      <c r="D1145" s="386"/>
      <c r="E1145" s="244" t="s">
        <v>1305</v>
      </c>
      <c r="F1145" s="243">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3">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3">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3">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3">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3">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3">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3">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3">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3">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3">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3">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3">
        <f t="shared" ca="1" si="37"/>
        <v>0</v>
      </c>
      <c r="S1145" s="249">
        <f ca="1">+R1144+R1145</f>
        <v>0</v>
      </c>
      <c r="T1145" s="243">
        <f ca="1">+S1145</f>
        <v>0</v>
      </c>
      <c r="U1145" s="242">
        <f t="shared" si="38"/>
        <v>2</v>
      </c>
      <c r="V1145" s="333" t="str">
        <f>+VLOOKUP(A1145,bd_lista!$A$3:$E$590,5,FALSE)</f>
        <v>Instituciones Descentralizadas Municipales</v>
      </c>
      <c r="W1145" s="384"/>
      <c r="X1145" s="242">
        <f>+VLOOKUP(A1145,[3]Sheet1!$A$13:$D$744,4,FALSE)</f>
        <v>0</v>
      </c>
      <c r="Y1145" s="242" t="e">
        <f>+VLOOKUP(X1145,bd_lista!$A$3:$C$590,3,FALSE)</f>
        <v>#N/A</v>
      </c>
      <c r="Z1145" s="292"/>
      <c r="AA1145" s="293"/>
    </row>
    <row r="1146" spans="1:27" customFormat="1" ht="27" hidden="1" customHeight="1">
      <c r="A1146" s="32">
        <v>2325</v>
      </c>
      <c r="B1146" s="388">
        <f>+A1146</f>
        <v>2325</v>
      </c>
      <c r="C1146" s="247" t="str">
        <f>+VLOOKUP(A1146,bd_lista!$A$3:$C$590,3,FALSE)</f>
        <v>ENTIDAD ORDENAMIENTO TERRITORIAL DE TARIJA</v>
      </c>
      <c r="D1146" s="385" t="str">
        <f>+C1146</f>
        <v>ENTIDAD ORDENAMIENTO TERRITORIAL DE TARIJA</v>
      </c>
      <c r="E1146" s="242" t="s">
        <v>1304</v>
      </c>
      <c r="F1146" s="243">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3">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3">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3">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3">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3">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3">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3">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3">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3">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3">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3">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3">
        <f t="shared" ca="1" si="37"/>
        <v>0</v>
      </c>
      <c r="S1146" s="249"/>
      <c r="T1146" s="243">
        <f ca="1">+T1147</f>
        <v>0</v>
      </c>
      <c r="U1146" s="242">
        <f t="shared" si="38"/>
        <v>1</v>
      </c>
      <c r="V1146" s="333" t="str">
        <f>+VLOOKUP(A1146,bd_lista!$A$3:$E$590,5,FALSE)</f>
        <v>Instituciones Descentralizadas Municipales</v>
      </c>
      <c r="W1146" s="383" t="str">
        <f>+V1146</f>
        <v>Instituciones Descentralizadas Municipales</v>
      </c>
      <c r="X1146" s="242">
        <f>+VLOOKUP(A1146,[3]Sheet1!$A$13:$D$744,4,FALSE)</f>
        <v>0</v>
      </c>
      <c r="Y1146" s="242" t="e">
        <f>+VLOOKUP(X1146,bd_lista!$A$3:$C$590,3,FALSE)</f>
        <v>#N/A</v>
      </c>
      <c r="Z1146" s="294">
        <f>+X1146</f>
        <v>0</v>
      </c>
      <c r="AA1146" s="295" t="e">
        <f>+Y1146</f>
        <v>#N/A</v>
      </c>
    </row>
    <row r="1147" spans="1:27" customFormat="1" ht="27" hidden="1" customHeight="1">
      <c r="A1147" s="32">
        <v>2325</v>
      </c>
      <c r="B1147" s="389"/>
      <c r="C1147" s="247" t="str">
        <f>+VLOOKUP(A1147,bd_lista!$A$3:$C$590,3,FALSE)</f>
        <v>ENTIDAD ORDENAMIENTO TERRITORIAL DE TARIJA</v>
      </c>
      <c r="D1147" s="386"/>
      <c r="E1147" s="244" t="s">
        <v>1305</v>
      </c>
      <c r="F1147" s="243">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3">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3">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3">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3">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3">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3">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3">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3">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3">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3">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3">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3">
        <f t="shared" ca="1" si="37"/>
        <v>0</v>
      </c>
      <c r="S1147" s="249">
        <f ca="1">+R1146+R1147</f>
        <v>0</v>
      </c>
      <c r="T1147" s="243">
        <f ca="1">+S1147</f>
        <v>0</v>
      </c>
      <c r="U1147" s="242">
        <f t="shared" si="38"/>
        <v>2</v>
      </c>
      <c r="V1147" s="333" t="str">
        <f>+VLOOKUP(A1147,bd_lista!$A$3:$E$590,5,FALSE)</f>
        <v>Instituciones Descentralizadas Municipales</v>
      </c>
      <c r="W1147" s="384"/>
      <c r="X1147" s="242">
        <f>+VLOOKUP(A1147,[3]Sheet1!$A$13:$D$744,4,FALSE)</f>
        <v>0</v>
      </c>
      <c r="Y1147" s="242" t="e">
        <f>+VLOOKUP(X1147,bd_lista!$A$3:$C$590,3,FALSE)</f>
        <v>#N/A</v>
      </c>
      <c r="Z1147" s="292"/>
      <c r="AA1147" s="293"/>
    </row>
    <row r="1148" spans="1:27" customFormat="1" ht="27" hidden="1" customHeight="1">
      <c r="A1148" s="32">
        <v>2326</v>
      </c>
      <c r="B1148" s="388">
        <f>+A1148</f>
        <v>2326</v>
      </c>
      <c r="C1148" s="247" t="str">
        <f>+VLOOKUP(A1148,bd_lista!$A$3:$C$590,3,FALSE)</f>
        <v>ENTIDAD ORDEN Y SEGURIDAD CIUDADANA MUNICIPAL DE TARIJA</v>
      </c>
      <c r="D1148" s="385" t="str">
        <f>+C1148</f>
        <v>ENTIDAD ORDEN Y SEGURIDAD CIUDADANA MUNICIPAL DE TARIJA</v>
      </c>
      <c r="E1148" s="242" t="s">
        <v>1304</v>
      </c>
      <c r="F1148" s="243">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3">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3">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3">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3">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3">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3">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3">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3">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3">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3">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3">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3">
        <f t="shared" ca="1" si="37"/>
        <v>0</v>
      </c>
      <c r="S1148" s="249"/>
      <c r="T1148" s="243">
        <f ca="1">+T1149</f>
        <v>0</v>
      </c>
      <c r="U1148" s="242">
        <f t="shared" si="38"/>
        <v>1</v>
      </c>
      <c r="V1148" s="333" t="str">
        <f>+VLOOKUP(A1148,bd_lista!$A$3:$E$590,5,FALSE)</f>
        <v>Instituciones Descentralizadas Municipales</v>
      </c>
      <c r="W1148" s="383" t="str">
        <f>+V1148</f>
        <v>Instituciones Descentralizadas Municipales</v>
      </c>
      <c r="X1148" s="242">
        <f>+VLOOKUP(A1148,[3]Sheet1!$A$13:$D$744,4,FALSE)</f>
        <v>0</v>
      </c>
      <c r="Y1148" s="242" t="e">
        <f>+VLOOKUP(X1148,bd_lista!$A$3:$C$590,3,FALSE)</f>
        <v>#N/A</v>
      </c>
      <c r="Z1148" s="294">
        <f>+X1148</f>
        <v>0</v>
      </c>
      <c r="AA1148" s="319" t="e">
        <f>+Y1148</f>
        <v>#N/A</v>
      </c>
    </row>
    <row r="1149" spans="1:27" customFormat="1" ht="27" hidden="1" customHeight="1">
      <c r="A1149" s="32">
        <v>2326</v>
      </c>
      <c r="B1149" s="389"/>
      <c r="C1149" s="247" t="str">
        <f>+VLOOKUP(A1149,bd_lista!$A$3:$C$590,3,FALSE)</f>
        <v>ENTIDAD ORDEN Y SEGURIDAD CIUDADANA MUNICIPAL DE TARIJA</v>
      </c>
      <c r="D1149" s="386"/>
      <c r="E1149" s="244" t="s">
        <v>1305</v>
      </c>
      <c r="F1149" s="243">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3">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3">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3">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3">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3">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3">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3">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3">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3">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3">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3">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3">
        <f t="shared" ca="1" si="37"/>
        <v>0</v>
      </c>
      <c r="S1149" s="249">
        <f ca="1">+R1148+R1149</f>
        <v>0</v>
      </c>
      <c r="T1149" s="243">
        <f ca="1">+S1149</f>
        <v>0</v>
      </c>
      <c r="U1149" s="242">
        <f t="shared" si="38"/>
        <v>2</v>
      </c>
      <c r="V1149" s="333" t="str">
        <f>+VLOOKUP(A1149,bd_lista!$A$3:$E$590,5,FALSE)</f>
        <v>Instituciones Descentralizadas Municipales</v>
      </c>
      <c r="W1149" s="384"/>
      <c r="X1149" s="242">
        <f>+VLOOKUP(A1149,[3]Sheet1!$A$13:$D$744,4,FALSE)</f>
        <v>0</v>
      </c>
      <c r="Y1149" s="242" t="e">
        <f>+VLOOKUP(X1149,bd_lista!$A$3:$C$590,3,FALSE)</f>
        <v>#N/A</v>
      </c>
      <c r="Z1149" s="292"/>
      <c r="AA1149" s="321"/>
    </row>
    <row r="1150" spans="1:27" customFormat="1" ht="15" hidden="1" customHeight="1">
      <c r="A1150" s="32">
        <v>2327</v>
      </c>
      <c r="B1150" s="388">
        <f>+A1150</f>
        <v>2327</v>
      </c>
      <c r="C1150" s="247" t="str">
        <f>+VLOOKUP(A1150,bd_lista!$A$3:$C$590,3,FALSE)</f>
        <v>EMPRESA MUNICIPAL AUTONOMA DE AGUA POTABLE Y ALCANTARILLADO  DE YACUIBA</v>
      </c>
      <c r="D1150" s="385" t="str">
        <f>+C1150</f>
        <v>EMPRESA MUNICIPAL AUTONOMA DE AGUA POTABLE Y ALCANTARILLADO  DE YACUIBA</v>
      </c>
      <c r="E1150" s="242" t="s">
        <v>1304</v>
      </c>
      <c r="F1150" s="243">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3">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3">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3">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3">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3">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3">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3">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3">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3">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3">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3">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3">
        <f t="shared" ca="1" si="37"/>
        <v>0</v>
      </c>
      <c r="S1150" s="249"/>
      <c r="T1150" s="243">
        <f ca="1">+T1151</f>
        <v>0</v>
      </c>
      <c r="U1150" s="242">
        <f t="shared" si="38"/>
        <v>1</v>
      </c>
      <c r="V1150" s="333" t="str">
        <f>+VLOOKUP(A1150,bd_lista!$A$3:$E$590,5,FALSE)</f>
        <v>Instituciones Descentralizadas Municipales</v>
      </c>
      <c r="W1150" s="383" t="str">
        <f>+V1150</f>
        <v>Instituciones Descentralizadas Municipales</v>
      </c>
      <c r="X1150" s="242">
        <f>+VLOOKUP(A1150,[3]Sheet1!$A$13:$D$744,4,FALSE)</f>
        <v>0</v>
      </c>
      <c r="Y1150" s="242" t="e">
        <f>+VLOOKUP(X1150,bd_lista!$A$3:$C$590,3,FALSE)</f>
        <v>#N/A</v>
      </c>
      <c r="Z1150" s="294">
        <f>+X1150</f>
        <v>0</v>
      </c>
      <c r="AA1150" s="319" t="e">
        <f>+Y1150</f>
        <v>#N/A</v>
      </c>
    </row>
    <row r="1151" spans="1:27" customFormat="1" ht="15" hidden="1" customHeight="1">
      <c r="A1151" s="32">
        <v>2327</v>
      </c>
      <c r="B1151" s="389"/>
      <c r="C1151" s="247" t="str">
        <f>+VLOOKUP(A1151,bd_lista!$A$3:$C$590,3,FALSE)</f>
        <v>EMPRESA MUNICIPAL AUTONOMA DE AGUA POTABLE Y ALCANTARILLADO  DE YACUIBA</v>
      </c>
      <c r="D1151" s="386"/>
      <c r="E1151" s="244" t="s">
        <v>1305</v>
      </c>
      <c r="F1151" s="243">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3">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3">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3">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3">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3">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3">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3">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3">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3">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3">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3">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3">
        <f t="shared" ca="1" si="37"/>
        <v>0</v>
      </c>
      <c r="S1151" s="249">
        <f ca="1">+R1150+R1151</f>
        <v>0</v>
      </c>
      <c r="T1151" s="243">
        <f ca="1">+S1151</f>
        <v>0</v>
      </c>
      <c r="U1151" s="242">
        <f t="shared" si="38"/>
        <v>2</v>
      </c>
      <c r="V1151" s="333" t="str">
        <f>+VLOOKUP(A1151,bd_lista!$A$3:$E$590,5,FALSE)</f>
        <v>Instituciones Descentralizadas Municipales</v>
      </c>
      <c r="W1151" s="384"/>
      <c r="X1151" s="242">
        <f>+VLOOKUP(A1151,[3]Sheet1!$A$13:$D$744,4,FALSE)</f>
        <v>0</v>
      </c>
      <c r="Y1151" s="242" t="e">
        <f>+VLOOKUP(X1151,bd_lista!$A$3:$C$590,3,FALSE)</f>
        <v>#N/A</v>
      </c>
      <c r="Z1151" s="292"/>
      <c r="AA1151" s="321"/>
    </row>
    <row r="1152" spans="1:27" customFormat="1" ht="27" hidden="1" customHeight="1">
      <c r="A1152" s="32">
        <v>2328</v>
      </c>
      <c r="B1152" s="388">
        <f>+A1152</f>
        <v>2328</v>
      </c>
      <c r="C1152" s="247" t="str">
        <f>+VLOOKUP(A1152,bd_lista!$A$3:$C$590,3,FALSE)</f>
        <v>EMPRESA MUNICIPAL DE AGUA POTABLE Y ALCANTARILLADO SANITARIO DE URIONDO</v>
      </c>
      <c r="D1152" s="385" t="str">
        <f>+C1152</f>
        <v>EMPRESA MUNICIPAL DE AGUA POTABLE Y ALCANTARILLADO SANITARIO DE URIONDO</v>
      </c>
      <c r="E1152" s="242" t="s">
        <v>1304</v>
      </c>
      <c r="F1152" s="243">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3">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3">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3">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3">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3">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3">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3">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3">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3">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3">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3">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3">
        <f t="shared" ca="1" si="37"/>
        <v>0</v>
      </c>
      <c r="S1152" s="249"/>
      <c r="T1152" s="243">
        <f ca="1">+T1153</f>
        <v>0</v>
      </c>
      <c r="U1152" s="242">
        <f t="shared" si="38"/>
        <v>1</v>
      </c>
      <c r="V1152" s="333" t="str">
        <f>+VLOOKUP(A1152,bd_lista!$A$3:$E$590,5,FALSE)</f>
        <v>Instituciones Descentralizadas Municipales</v>
      </c>
      <c r="W1152" s="383" t="str">
        <f>+V1152</f>
        <v>Instituciones Descentralizadas Municipales</v>
      </c>
      <c r="X1152" s="242">
        <f>+VLOOKUP(A1152,[3]Sheet1!$A$13:$D$744,4,FALSE)</f>
        <v>0</v>
      </c>
      <c r="Y1152" s="242" t="e">
        <f>+VLOOKUP(X1152,bd_lista!$A$3:$C$590,3,FALSE)</f>
        <v>#N/A</v>
      </c>
      <c r="Z1152" s="294">
        <f>+X1152</f>
        <v>0</v>
      </c>
      <c r="AA1152" s="319" t="e">
        <f>+Y1152</f>
        <v>#N/A</v>
      </c>
    </row>
    <row r="1153" spans="1:27" customFormat="1" ht="15" hidden="1" customHeight="1">
      <c r="A1153" s="32">
        <v>2328</v>
      </c>
      <c r="B1153" s="389"/>
      <c r="C1153" s="247" t="str">
        <f>+VLOOKUP(A1153,bd_lista!$A$3:$C$590,3,FALSE)</f>
        <v>EMPRESA MUNICIPAL DE AGUA POTABLE Y ALCANTARILLADO SANITARIO DE URIONDO</v>
      </c>
      <c r="D1153" s="386"/>
      <c r="E1153" s="244" t="s">
        <v>1305</v>
      </c>
      <c r="F1153" s="243">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3">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3">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3">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3">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3">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3">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3">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3">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3">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3">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3">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3">
        <f t="shared" ca="1" si="37"/>
        <v>0</v>
      </c>
      <c r="S1153" s="249">
        <f ca="1">+R1152+R1153</f>
        <v>0</v>
      </c>
      <c r="T1153" s="243">
        <f ca="1">+S1153</f>
        <v>0</v>
      </c>
      <c r="U1153" s="242">
        <f t="shared" si="38"/>
        <v>2</v>
      </c>
      <c r="V1153" s="333" t="str">
        <f>+VLOOKUP(A1153,bd_lista!$A$3:$E$590,5,FALSE)</f>
        <v>Instituciones Descentralizadas Municipales</v>
      </c>
      <c r="W1153" s="384"/>
      <c r="X1153" s="242">
        <f>+VLOOKUP(A1153,[3]Sheet1!$A$13:$D$744,4,FALSE)</f>
        <v>0</v>
      </c>
      <c r="Y1153" s="242" t="e">
        <f>+VLOOKUP(X1153,bd_lista!$A$3:$C$590,3,FALSE)</f>
        <v>#N/A</v>
      </c>
      <c r="Z1153" s="292"/>
      <c r="AA1153" s="321"/>
    </row>
    <row r="1154" spans="1:27" customFormat="1" ht="15" hidden="1" customHeight="1">
      <c r="A1154" s="32">
        <v>2330</v>
      </c>
      <c r="B1154" s="388">
        <f>+A1154</f>
        <v>2330</v>
      </c>
      <c r="C1154" s="247" t="str">
        <f>+VLOOKUP(A1154,bd_lista!$A$3:$C$590,3,FALSE)</f>
        <v>EMPRESA PÚBLICA DEPARTAMENTAL DE SERVICIOS ELECTRICOS TARIJA - SETAR</v>
      </c>
      <c r="D1154" s="385" t="str">
        <f>+C1154</f>
        <v>EMPRESA PÚBLICA DEPARTAMENTAL DE SERVICIOS ELECTRICOS TARIJA - SETAR</v>
      </c>
      <c r="E1154" s="242" t="s">
        <v>1304</v>
      </c>
      <c r="F1154" s="243">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3">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3">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3">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3">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3">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3">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3">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3">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3">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3">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3">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3">
        <f t="shared" ca="1" si="37"/>
        <v>0</v>
      </c>
      <c r="S1154" s="249"/>
      <c r="T1154" s="243">
        <f ca="1">+T1155</f>
        <v>0</v>
      </c>
      <c r="U1154" s="242">
        <f t="shared" si="38"/>
        <v>1</v>
      </c>
      <c r="V1154" s="333" t="str">
        <f>+VLOOKUP(A1154,bd_lista!$A$3:$E$590,5,FALSE)</f>
        <v>Instituciones Descentralizadas Municipales</v>
      </c>
      <c r="W1154" s="383" t="str">
        <f>+V1154</f>
        <v>Instituciones Descentralizadas Municipales</v>
      </c>
      <c r="X1154" s="242">
        <f>+VLOOKUP(A1154,[3]Sheet1!$A$13:$D$744,4,FALSE)</f>
        <v>0</v>
      </c>
      <c r="Y1154" s="242" t="e">
        <f>+VLOOKUP(X1154,bd_lista!$A$3:$C$590,3,FALSE)</f>
        <v>#N/A</v>
      </c>
      <c r="Z1154" s="294">
        <f>+X1154</f>
        <v>0</v>
      </c>
      <c r="AA1154" s="295" t="e">
        <f>+Y1154</f>
        <v>#N/A</v>
      </c>
    </row>
    <row r="1155" spans="1:27" customFormat="1" ht="15" hidden="1" customHeight="1">
      <c r="A1155" s="32">
        <v>2330</v>
      </c>
      <c r="B1155" s="389"/>
      <c r="C1155" s="247" t="str">
        <f>+VLOOKUP(A1155,bd_lista!$A$3:$C$590,3,FALSE)</f>
        <v>EMPRESA PÚBLICA DEPARTAMENTAL DE SERVICIOS ELECTRICOS TARIJA - SETAR</v>
      </c>
      <c r="D1155" s="386"/>
      <c r="E1155" s="244" t="s">
        <v>1305</v>
      </c>
      <c r="F1155" s="243">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3">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3">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3">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3">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3">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3">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3">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3">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3">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3">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3">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3">
        <f t="shared" ca="1" si="37"/>
        <v>0</v>
      </c>
      <c r="S1155" s="249">
        <f ca="1">+R1154+R1155</f>
        <v>0</v>
      </c>
      <c r="T1155" s="243">
        <f ca="1">+S1155</f>
        <v>0</v>
      </c>
      <c r="U1155" s="242">
        <f t="shared" si="38"/>
        <v>2</v>
      </c>
      <c r="V1155" s="333" t="str">
        <f>+VLOOKUP(A1155,bd_lista!$A$3:$E$590,5,FALSE)</f>
        <v>Instituciones Descentralizadas Municipales</v>
      </c>
      <c r="W1155" s="384"/>
      <c r="X1155" s="242">
        <f>+VLOOKUP(A1155,[3]Sheet1!$A$13:$D$744,4,FALSE)</f>
        <v>0</v>
      </c>
      <c r="Y1155" s="242" t="e">
        <f>+VLOOKUP(X1155,bd_lista!$A$3:$C$590,3,FALSE)</f>
        <v>#N/A</v>
      </c>
      <c r="Z1155" s="292"/>
      <c r="AA1155" s="293"/>
    </row>
    <row r="1156" spans="1:27" customFormat="1" ht="27" hidden="1" customHeight="1">
      <c r="A1156" s="32">
        <v>2331</v>
      </c>
      <c r="B1156" s="388">
        <f>+A1156</f>
        <v>2331</v>
      </c>
      <c r="C1156" s="247" t="str">
        <f>+VLOOKUP(A1156,bd_lista!$A$3:$C$590,3,FALSE)</f>
        <v>ENTIDAD DESCENTRALIZADA MUNICIPAL TERMINAL DE BUSES LA PAZ</v>
      </c>
      <c r="D1156" s="385" t="str">
        <f>+C1156</f>
        <v>ENTIDAD DESCENTRALIZADA MUNICIPAL TERMINAL DE BUSES LA PAZ</v>
      </c>
      <c r="E1156" s="242" t="s">
        <v>1304</v>
      </c>
      <c r="F1156" s="243">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3">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3">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3">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3">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3">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3">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3">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3">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3">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3">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3">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3">
        <f t="shared" ca="1" si="37"/>
        <v>0</v>
      </c>
      <c r="S1156" s="249"/>
      <c r="T1156" s="243">
        <f ca="1">+T1157</f>
        <v>0</v>
      </c>
      <c r="U1156" s="242">
        <f t="shared" si="38"/>
        <v>1</v>
      </c>
      <c r="V1156" s="333" t="str">
        <f>+VLOOKUP(A1156,bd_lista!$A$3:$E$590,5,FALSE)</f>
        <v>Instituciones Descentralizadas Municipales</v>
      </c>
      <c r="W1156" s="383" t="str">
        <f>+V1156</f>
        <v>Instituciones Descentralizadas Municipales</v>
      </c>
      <c r="X1156" s="242">
        <f>+VLOOKUP(A1156,[3]Sheet1!$A$13:$D$744,4,FALSE)</f>
        <v>0</v>
      </c>
      <c r="Y1156" s="242" t="e">
        <f>+VLOOKUP(X1156,bd_lista!$A$3:$C$590,3,FALSE)</f>
        <v>#N/A</v>
      </c>
      <c r="Z1156" s="294">
        <f>+X1156</f>
        <v>0</v>
      </c>
      <c r="AA1156" s="295" t="e">
        <f>+Y1156</f>
        <v>#N/A</v>
      </c>
    </row>
    <row r="1157" spans="1:27" customFormat="1" ht="27" hidden="1" customHeight="1">
      <c r="A1157" s="32">
        <v>2331</v>
      </c>
      <c r="B1157" s="389"/>
      <c r="C1157" s="247" t="str">
        <f>+VLOOKUP(A1157,bd_lista!$A$3:$C$590,3,FALSE)</f>
        <v>ENTIDAD DESCENTRALIZADA MUNICIPAL TERMINAL DE BUSES LA PAZ</v>
      </c>
      <c r="D1157" s="386"/>
      <c r="E1157" s="244" t="s">
        <v>1305</v>
      </c>
      <c r="F1157" s="243">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3">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3">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3">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3">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3">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3">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3">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3">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3">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3">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3">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3">
        <f t="shared" ca="1" si="37"/>
        <v>0</v>
      </c>
      <c r="S1157" s="249">
        <f ca="1">+R1156+R1157</f>
        <v>0</v>
      </c>
      <c r="T1157" s="243">
        <f ca="1">+S1157</f>
        <v>0</v>
      </c>
      <c r="U1157" s="242">
        <f t="shared" si="38"/>
        <v>2</v>
      </c>
      <c r="V1157" s="333" t="str">
        <f>+VLOOKUP(A1157,bd_lista!$A$3:$E$590,5,FALSE)</f>
        <v>Instituciones Descentralizadas Municipales</v>
      </c>
      <c r="W1157" s="384"/>
      <c r="X1157" s="242">
        <f>+VLOOKUP(A1157,[3]Sheet1!$A$13:$D$744,4,FALSE)</f>
        <v>0</v>
      </c>
      <c r="Y1157" s="242" t="e">
        <f>+VLOOKUP(X1157,bd_lista!$A$3:$C$590,3,FALSE)</f>
        <v>#N/A</v>
      </c>
      <c r="Z1157" s="292"/>
      <c r="AA1157" s="293"/>
    </row>
    <row r="1158" spans="1:27" customFormat="1" ht="27" hidden="1" customHeight="1">
      <c r="A1158" s="32">
        <v>2333</v>
      </c>
      <c r="B1158" s="388">
        <f>+A1158</f>
        <v>2333</v>
      </c>
      <c r="C1158" s="247" t="str">
        <f>+VLOOKUP(A1158,bd_lista!$A$3:$C$590,3,FALSE)</f>
        <v>ENTIDAD DIRECCIÓN DE LA TERMINAL DE BUSES DE TARIJA</v>
      </c>
      <c r="D1158" s="385" t="str">
        <f>+C1158</f>
        <v>ENTIDAD DIRECCIÓN DE LA TERMINAL DE BUSES DE TARIJA</v>
      </c>
      <c r="E1158" s="242" t="s">
        <v>1304</v>
      </c>
      <c r="F1158" s="243">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3">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3">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3">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3">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3">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3">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3">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3">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3">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3">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3">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3">
        <f t="shared" ref="R1158:R1179" ca="1" si="39">+SUM(F1158:Q1158)</f>
        <v>0</v>
      </c>
      <c r="S1158" s="249"/>
      <c r="T1158" s="243">
        <f ca="1">+T1159</f>
        <v>0</v>
      </c>
      <c r="U1158" s="242">
        <f t="shared" ref="U1158:U1179" si="40">+IF(E1158="Débitos",1,2)</f>
        <v>1</v>
      </c>
      <c r="V1158" s="333" t="str">
        <f>+VLOOKUP(A1158,bd_lista!$A$3:$E$590,5,FALSE)</f>
        <v>Instituciones Descentralizadas Municipales</v>
      </c>
      <c r="W1158" s="383" t="str">
        <f>+V1158</f>
        <v>Instituciones Descentralizadas Municipales</v>
      </c>
      <c r="X1158" s="242">
        <f>+VLOOKUP(A1158,[3]Sheet1!$A$13:$D$744,4,FALSE)</f>
        <v>0</v>
      </c>
      <c r="Y1158" s="242" t="e">
        <f>+VLOOKUP(X1158,bd_lista!$A$3:$C$590,3,FALSE)</f>
        <v>#N/A</v>
      </c>
      <c r="Z1158" s="294">
        <f>+X1158</f>
        <v>0</v>
      </c>
      <c r="AA1158" s="295" t="e">
        <f>+Y1158</f>
        <v>#N/A</v>
      </c>
    </row>
    <row r="1159" spans="1:27" customFormat="1" ht="27" hidden="1" customHeight="1">
      <c r="A1159" s="32">
        <v>2333</v>
      </c>
      <c r="B1159" s="389"/>
      <c r="C1159" s="247" t="str">
        <f>+VLOOKUP(A1159,bd_lista!$A$3:$C$590,3,FALSE)</f>
        <v>ENTIDAD DIRECCIÓN DE LA TERMINAL DE BUSES DE TARIJA</v>
      </c>
      <c r="D1159" s="386"/>
      <c r="E1159" s="244" t="s">
        <v>1305</v>
      </c>
      <c r="F1159" s="243">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3">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3">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3">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3">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3">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3">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3">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3">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3">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3">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3">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3">
        <f t="shared" ca="1" si="39"/>
        <v>0</v>
      </c>
      <c r="S1159" s="249">
        <f ca="1">+R1158+R1159</f>
        <v>0</v>
      </c>
      <c r="T1159" s="243">
        <f ca="1">+S1159</f>
        <v>0</v>
      </c>
      <c r="U1159" s="242">
        <f t="shared" si="40"/>
        <v>2</v>
      </c>
      <c r="V1159" s="333" t="str">
        <f>+VLOOKUP(A1159,bd_lista!$A$3:$E$590,5,FALSE)</f>
        <v>Instituciones Descentralizadas Municipales</v>
      </c>
      <c r="W1159" s="384"/>
      <c r="X1159" s="242">
        <f>+VLOOKUP(A1159,[3]Sheet1!$A$13:$D$744,4,FALSE)</f>
        <v>0</v>
      </c>
      <c r="Y1159" s="242" t="e">
        <f>+VLOOKUP(X1159,bd_lista!$A$3:$C$590,3,FALSE)</f>
        <v>#N/A</v>
      </c>
      <c r="Z1159" s="292"/>
      <c r="AA1159" s="293"/>
    </row>
    <row r="1160" spans="1:27" customFormat="1" ht="27" hidden="1" customHeight="1">
      <c r="A1160" s="32">
        <v>2334</v>
      </c>
      <c r="B1160" s="388">
        <f>+A1160</f>
        <v>2334</v>
      </c>
      <c r="C1160" s="247" t="str">
        <f>+VLOOKUP(A1160,bd_lista!$A$3:$C$590,3,FALSE)</f>
        <v>ENTIDAD DESCENTRALIZADA MUNICIPAL DE MAQUINARIA Y EQUIPO</v>
      </c>
      <c r="D1160" s="385" t="str">
        <f>+C1160</f>
        <v>ENTIDAD DESCENTRALIZADA MUNICIPAL DE MAQUINARIA Y EQUIPO</v>
      </c>
      <c r="E1160" s="242" t="s">
        <v>1304</v>
      </c>
      <c r="F1160" s="243">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3">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3">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3">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3">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3">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3">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3">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3">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3">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3">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3">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3">
        <f t="shared" ca="1" si="39"/>
        <v>0</v>
      </c>
      <c r="S1160" s="249"/>
      <c r="T1160" s="243">
        <f ca="1">+T1161</f>
        <v>0</v>
      </c>
      <c r="U1160" s="242">
        <f t="shared" si="40"/>
        <v>1</v>
      </c>
      <c r="V1160" s="333" t="str">
        <f>+VLOOKUP(A1160,bd_lista!$A$3:$E$590,5,FALSE)</f>
        <v>Empresas Municipales</v>
      </c>
      <c r="W1160" s="383" t="str">
        <f>+V1160</f>
        <v>Empresas Municipales</v>
      </c>
      <c r="X1160" s="242">
        <f>+VLOOKUP(A1160,[3]Sheet1!$A$13:$D$744,4,FALSE)</f>
        <v>0</v>
      </c>
      <c r="Y1160" s="242" t="e">
        <f>+VLOOKUP(X1160,bd_lista!$A$3:$C$590,3,FALSE)</f>
        <v>#N/A</v>
      </c>
      <c r="Z1160" s="294">
        <f>+X1160</f>
        <v>0</v>
      </c>
      <c r="AA1160" s="319" t="e">
        <f>+Y1160</f>
        <v>#N/A</v>
      </c>
    </row>
    <row r="1161" spans="1:27" customFormat="1" ht="27" hidden="1" customHeight="1">
      <c r="A1161" s="32">
        <v>2334</v>
      </c>
      <c r="B1161" s="389"/>
      <c r="C1161" s="247" t="str">
        <f>+VLOOKUP(A1161,bd_lista!$A$3:$C$590,3,FALSE)</f>
        <v>ENTIDAD DESCENTRALIZADA MUNICIPAL DE MAQUINARIA Y EQUIPO</v>
      </c>
      <c r="D1161" s="386"/>
      <c r="E1161" s="244" t="s">
        <v>1305</v>
      </c>
      <c r="F1161" s="243">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3">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3">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3">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3">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3">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3">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3">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3">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3">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3">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3">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3">
        <f t="shared" ca="1" si="39"/>
        <v>0</v>
      </c>
      <c r="S1161" s="249">
        <f ca="1">+R1160+R1161</f>
        <v>0</v>
      </c>
      <c r="T1161" s="243">
        <f ca="1">+S1161</f>
        <v>0</v>
      </c>
      <c r="U1161" s="242">
        <f t="shared" si="40"/>
        <v>2</v>
      </c>
      <c r="V1161" s="333" t="str">
        <f>+VLOOKUP(A1161,bd_lista!$A$3:$E$590,5,FALSE)</f>
        <v>Empresas Municipales</v>
      </c>
      <c r="W1161" s="384"/>
      <c r="X1161" s="242">
        <f>+VLOOKUP(A1161,[3]Sheet1!$A$13:$D$744,4,FALSE)</f>
        <v>0</v>
      </c>
      <c r="Y1161" s="242" t="e">
        <f>+VLOOKUP(X1161,bd_lista!$A$3:$C$590,3,FALSE)</f>
        <v>#N/A</v>
      </c>
      <c r="Z1161" s="292"/>
      <c r="AA1161" s="321"/>
    </row>
    <row r="1162" spans="1:27" customFormat="1" ht="27" hidden="1" customHeight="1">
      <c r="A1162" s="32">
        <v>2336</v>
      </c>
      <c r="B1162" s="388">
        <f>+A1162</f>
        <v>2336</v>
      </c>
      <c r="C1162" s="247" t="str">
        <f>+VLOOKUP(A1162,bd_lista!$A$3:$C$590,3,FALSE)</f>
        <v>EMPRESA PÚBLICA DEPARTAMENTAL FÁBRICA DE CALAMINAS Y CLAVOS POTOSI</v>
      </c>
      <c r="D1162" s="385" t="str">
        <f>+C1162</f>
        <v>EMPRESA PÚBLICA DEPARTAMENTAL FÁBRICA DE CALAMINAS Y CLAVOS POTOSI</v>
      </c>
      <c r="E1162" s="242" t="s">
        <v>1304</v>
      </c>
      <c r="F1162" s="243">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3">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3">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3">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3">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3">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3">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3">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3">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3">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3">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3">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3">
        <f t="shared" ca="1" si="39"/>
        <v>0</v>
      </c>
      <c r="S1162" s="249"/>
      <c r="T1162" s="243">
        <f ca="1">+T1163</f>
        <v>0</v>
      </c>
      <c r="U1162" s="242">
        <f t="shared" si="40"/>
        <v>1</v>
      </c>
      <c r="V1162" s="333" t="str">
        <f>+VLOOKUP(A1162,bd_lista!$A$3:$E$590,5,FALSE)</f>
        <v>Empresas Departamentales</v>
      </c>
      <c r="W1162" s="383" t="str">
        <f>+V1162</f>
        <v>Empresas Departamentales</v>
      </c>
      <c r="X1162" s="242">
        <f>+VLOOKUP(A1162,[3]Sheet1!$A$13:$D$744,4,FALSE)</f>
        <v>0</v>
      </c>
      <c r="Y1162" s="242" t="e">
        <f>+VLOOKUP(X1162,bd_lista!$A$3:$C$590,3,FALSE)</f>
        <v>#N/A</v>
      </c>
      <c r="Z1162" s="294">
        <f>+X1162</f>
        <v>0</v>
      </c>
      <c r="AA1162" s="295" t="e">
        <f>+Y1162</f>
        <v>#N/A</v>
      </c>
    </row>
    <row r="1163" spans="1:27" customFormat="1" ht="27" hidden="1" customHeight="1">
      <c r="A1163" s="32">
        <v>2336</v>
      </c>
      <c r="B1163" s="389"/>
      <c r="C1163" s="247" t="str">
        <f>+VLOOKUP(A1163,bd_lista!$A$3:$C$590,3,FALSE)</f>
        <v>EMPRESA PÚBLICA DEPARTAMENTAL FÁBRICA DE CALAMINAS Y CLAVOS POTOSI</v>
      </c>
      <c r="D1163" s="386"/>
      <c r="E1163" s="244" t="s">
        <v>1305</v>
      </c>
      <c r="F1163" s="243">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3">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3">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3">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3">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3">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3">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3">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3">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3">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3">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3">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3">
        <f t="shared" ca="1" si="39"/>
        <v>0</v>
      </c>
      <c r="S1163" s="249">
        <f ca="1">+R1162+R1163</f>
        <v>0</v>
      </c>
      <c r="T1163" s="243">
        <f ca="1">+S1163</f>
        <v>0</v>
      </c>
      <c r="U1163" s="242">
        <f t="shared" si="40"/>
        <v>2</v>
      </c>
      <c r="V1163" s="333" t="str">
        <f>+VLOOKUP(A1163,bd_lista!$A$3:$E$590,5,FALSE)</f>
        <v>Empresas Departamentales</v>
      </c>
      <c r="W1163" s="384"/>
      <c r="X1163" s="242">
        <f>+VLOOKUP(A1163,[3]Sheet1!$A$13:$D$744,4,FALSE)</f>
        <v>0</v>
      </c>
      <c r="Y1163" s="242" t="e">
        <f>+VLOOKUP(X1163,bd_lista!$A$3:$C$590,3,FALSE)</f>
        <v>#N/A</v>
      </c>
      <c r="Z1163" s="292"/>
      <c r="AA1163" s="293"/>
    </row>
    <row r="1164" spans="1:27" customFormat="1" ht="27" hidden="1" customHeight="1">
      <c r="A1164" s="32">
        <v>3301</v>
      </c>
      <c r="B1164" s="388">
        <f>+A1164</f>
        <v>3301</v>
      </c>
      <c r="C1164" s="247" t="str">
        <f>+VLOOKUP(A1164,bd_lista!$A$3:$C$590,3,FALSE)</f>
        <v>Gobierno Autónomo Indígena Originario Campesino del Territorio de Raqaypampa</v>
      </c>
      <c r="D1164" s="385" t="str">
        <f>+C1164</f>
        <v>Gobierno Autónomo Indígena Originario Campesino del Territorio de Raqaypampa</v>
      </c>
      <c r="E1164" s="242" t="s">
        <v>1304</v>
      </c>
      <c r="F1164" s="243">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3">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3">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3">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3">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3">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3">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3">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3">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3">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3">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3">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3">
        <f t="shared" ca="1" si="39"/>
        <v>0</v>
      </c>
      <c r="S1164" s="249"/>
      <c r="T1164" s="243">
        <f ca="1">+T1165</f>
        <v>0</v>
      </c>
      <c r="U1164" s="242">
        <f t="shared" si="40"/>
        <v>1</v>
      </c>
      <c r="V1164" s="333" t="str">
        <f>+VLOOKUP(A1164,bd_lista!$A$3:$E$590,5,FALSE)</f>
        <v>Gobiernos Autónomos Indígenas Originarias Campesinas</v>
      </c>
      <c r="W1164" s="383" t="str">
        <f>+V1164</f>
        <v>Gobiernos Autónomos Indígenas Originarias Campesinas</v>
      </c>
      <c r="X1164" s="242">
        <f>+VLOOKUP(A1164,[3]Sheet1!$A$13:$D$744,4,FALSE)</f>
        <v>0</v>
      </c>
      <c r="Y1164" s="242" t="e">
        <f>+VLOOKUP(X1164,bd_lista!$A$3:$C$590,3,FALSE)</f>
        <v>#N/A</v>
      </c>
      <c r="Z1164" s="294">
        <f>+X1164</f>
        <v>0</v>
      </c>
      <c r="AA1164" s="295" t="e">
        <f>+Y1164</f>
        <v>#N/A</v>
      </c>
    </row>
    <row r="1165" spans="1:27" customFormat="1" ht="27" hidden="1" customHeight="1">
      <c r="A1165" s="32">
        <v>3301</v>
      </c>
      <c r="B1165" s="389"/>
      <c r="C1165" s="247" t="str">
        <f>+VLOOKUP(A1165,bd_lista!$A$3:$C$590,3,FALSE)</f>
        <v>Gobierno Autónomo Indígena Originario Campesino del Territorio de Raqaypampa</v>
      </c>
      <c r="D1165" s="386"/>
      <c r="E1165" s="244" t="s">
        <v>1305</v>
      </c>
      <c r="F1165" s="243">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3">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3">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3">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3">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3">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3">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3">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3">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3">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3">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3">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3">
        <f t="shared" ca="1" si="39"/>
        <v>0</v>
      </c>
      <c r="S1165" s="249">
        <f ca="1">+R1164+R1165</f>
        <v>0</v>
      </c>
      <c r="T1165" s="243">
        <f ca="1">+S1165</f>
        <v>0</v>
      </c>
      <c r="U1165" s="242">
        <f t="shared" si="40"/>
        <v>2</v>
      </c>
      <c r="V1165" s="333" t="str">
        <f>+VLOOKUP(A1165,bd_lista!$A$3:$E$590,5,FALSE)</f>
        <v>Gobiernos Autónomos Indígenas Originarias Campesinas</v>
      </c>
      <c r="W1165" s="384"/>
      <c r="X1165" s="242">
        <f>+VLOOKUP(A1165,[3]Sheet1!$A$13:$D$744,4,FALSE)</f>
        <v>0</v>
      </c>
      <c r="Y1165" s="242" t="e">
        <f>+VLOOKUP(X1165,bd_lista!$A$3:$C$590,3,FALSE)</f>
        <v>#N/A</v>
      </c>
      <c r="Z1165" s="292"/>
      <c r="AA1165" s="293"/>
    </row>
    <row r="1166" spans="1:27" customFormat="1" ht="27" hidden="1" customHeight="1">
      <c r="A1166" s="32">
        <v>3401</v>
      </c>
      <c r="B1166" s="388">
        <f>+A1166</f>
        <v>3401</v>
      </c>
      <c r="C1166" s="247" t="str">
        <f>+VLOOKUP(A1166,bd_lista!$A$3:$C$590,3,FALSE)</f>
        <v>GAIOC de la Nación Originaria Uru Chipaya</v>
      </c>
      <c r="D1166" s="385" t="str">
        <f>+C1166</f>
        <v>GAIOC de la Nación Originaria Uru Chipaya</v>
      </c>
      <c r="E1166" s="242" t="s">
        <v>1304</v>
      </c>
      <c r="F1166" s="243">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3">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3">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3">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3">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3">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3">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3">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3">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3">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3">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3">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3">
        <f t="shared" ca="1" si="39"/>
        <v>0</v>
      </c>
      <c r="S1166" s="249"/>
      <c r="T1166" s="243">
        <f ca="1">+T1167</f>
        <v>0</v>
      </c>
      <c r="U1166" s="242">
        <f t="shared" si="40"/>
        <v>1</v>
      </c>
      <c r="V1166" s="333" t="str">
        <f>+VLOOKUP(A1166,bd_lista!$A$3:$E$590,5,FALSE)</f>
        <v>Gobiernos Autónomos Indígenas Originarias Campesinas</v>
      </c>
      <c r="W1166" s="383" t="str">
        <f>+V1166</f>
        <v>Gobiernos Autónomos Indígenas Originarias Campesinas</v>
      </c>
      <c r="X1166" s="242">
        <f>+VLOOKUP(A1166,[3]Sheet1!$A$13:$D$744,4,FALSE)</f>
        <v>0</v>
      </c>
      <c r="Y1166" s="242" t="e">
        <f>+VLOOKUP(X1166,bd_lista!$A$3:$C$590,3,FALSE)</f>
        <v>#N/A</v>
      </c>
      <c r="Z1166" s="294">
        <f>+X1166</f>
        <v>0</v>
      </c>
      <c r="AA1166" s="295" t="e">
        <f>+Y1166</f>
        <v>#N/A</v>
      </c>
    </row>
    <row r="1167" spans="1:27" customFormat="1" ht="27" hidden="1" customHeight="1">
      <c r="A1167" s="32">
        <v>3401</v>
      </c>
      <c r="B1167" s="389"/>
      <c r="C1167" s="247" t="str">
        <f>+VLOOKUP(A1167,bd_lista!$A$3:$C$590,3,FALSE)</f>
        <v>GAIOC de la Nación Originaria Uru Chipaya</v>
      </c>
      <c r="D1167" s="386"/>
      <c r="E1167" s="244" t="s">
        <v>1305</v>
      </c>
      <c r="F1167" s="243">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3">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3">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3">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3">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3">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3">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3">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3">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3">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3">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3">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3">
        <f t="shared" ca="1" si="39"/>
        <v>0</v>
      </c>
      <c r="S1167" s="249">
        <f ca="1">+R1166+R1167</f>
        <v>0</v>
      </c>
      <c r="T1167" s="243">
        <f ca="1">+S1167</f>
        <v>0</v>
      </c>
      <c r="U1167" s="242">
        <f t="shared" si="40"/>
        <v>2</v>
      </c>
      <c r="V1167" s="333" t="str">
        <f>+VLOOKUP(A1167,bd_lista!$A$3:$E$590,5,FALSE)</f>
        <v>Gobiernos Autónomos Indígenas Originarias Campesinas</v>
      </c>
      <c r="W1167" s="384"/>
      <c r="X1167" s="242">
        <f>+VLOOKUP(A1167,[3]Sheet1!$A$13:$D$744,4,FALSE)</f>
        <v>0</v>
      </c>
      <c r="Y1167" s="242" t="e">
        <f>+VLOOKUP(X1167,bd_lista!$A$3:$C$590,3,FALSE)</f>
        <v>#N/A</v>
      </c>
      <c r="Z1167" s="292"/>
      <c r="AA1167" s="293"/>
    </row>
    <row r="1168" spans="1:27" customFormat="1" ht="27" hidden="1" customHeight="1">
      <c r="A1168" s="32">
        <v>3701</v>
      </c>
      <c r="B1168" s="388">
        <f>+A1168</f>
        <v>3701</v>
      </c>
      <c r="C1168" s="247" t="e">
        <f>+VLOOKUP(A1168,bd_lista!$A$3:$C$590,3,FALSE)</f>
        <v>#N/A</v>
      </c>
      <c r="D1168" s="385" t="e">
        <f>+C1168</f>
        <v>#N/A</v>
      </c>
      <c r="E1168" s="242" t="s">
        <v>1304</v>
      </c>
      <c r="F1168" s="243">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3">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3">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3">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3">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3">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3">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3">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3">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3">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3">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3">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3">
        <f t="shared" ca="1" si="39"/>
        <v>0</v>
      </c>
      <c r="S1168" s="249"/>
      <c r="T1168" s="243">
        <f ca="1">+T1169</f>
        <v>0</v>
      </c>
      <c r="U1168" s="242">
        <f t="shared" si="40"/>
        <v>1</v>
      </c>
      <c r="V1168" s="333" t="e">
        <f>+VLOOKUP(A1168,bd_lista!$A$3:$E$590,5,FALSE)</f>
        <v>#N/A</v>
      </c>
      <c r="W1168" s="383" t="e">
        <f>+V1168</f>
        <v>#N/A</v>
      </c>
      <c r="X1168" s="242">
        <f>+VLOOKUP(A1168,[3]Sheet1!$A$13:$D$744,4,FALSE)</f>
        <v>0</v>
      </c>
      <c r="Y1168" s="242" t="e">
        <f>+VLOOKUP(X1168,bd_lista!$A$3:$C$590,3,FALSE)</f>
        <v>#N/A</v>
      </c>
      <c r="Z1168" s="294">
        <f>+X1168</f>
        <v>0</v>
      </c>
      <c r="AA1168" s="295" t="e">
        <f>+Y1168</f>
        <v>#N/A</v>
      </c>
    </row>
    <row r="1169" spans="1:27" customFormat="1" ht="27" hidden="1" customHeight="1">
      <c r="A1169" s="32">
        <v>3701</v>
      </c>
      <c r="B1169" s="389"/>
      <c r="C1169" s="247" t="e">
        <f>+VLOOKUP(A1169,bd_lista!$A$3:$C$590,3,FALSE)</f>
        <v>#N/A</v>
      </c>
      <c r="D1169" s="386"/>
      <c r="E1169" s="244" t="s">
        <v>1305</v>
      </c>
      <c r="F1169" s="243">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3">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3">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3">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3">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3">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3">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3">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3">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3">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3">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3">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3">
        <f t="shared" ca="1" si="39"/>
        <v>0</v>
      </c>
      <c r="S1169" s="249">
        <f ca="1">+R1168+R1169</f>
        <v>0</v>
      </c>
      <c r="T1169" s="243">
        <f ca="1">+S1169</f>
        <v>0</v>
      </c>
      <c r="U1169" s="242">
        <f t="shared" si="40"/>
        <v>2</v>
      </c>
      <c r="V1169" s="333" t="e">
        <f>+VLOOKUP(A1169,bd_lista!$A$3:$E$590,5,FALSE)</f>
        <v>#N/A</v>
      </c>
      <c r="W1169" s="384"/>
      <c r="X1169" s="242">
        <f>+VLOOKUP(A1169,[3]Sheet1!$A$13:$D$744,4,FALSE)</f>
        <v>0</v>
      </c>
      <c r="Y1169" s="242" t="e">
        <f>+VLOOKUP(X1169,bd_lista!$A$3:$C$590,3,FALSE)</f>
        <v>#N/A</v>
      </c>
      <c r="Z1169" s="292"/>
      <c r="AA1169" s="293"/>
    </row>
    <row r="1170" spans="1:27" customFormat="1" ht="27" hidden="1" customHeight="1">
      <c r="A1170" s="32">
        <v>4601</v>
      </c>
      <c r="B1170" s="388">
        <f>+A1170</f>
        <v>4601</v>
      </c>
      <c r="C1170" s="247" t="str">
        <f>+VLOOKUP(A1170,bd_lista!$A$3:$C$590,3,FALSE)</f>
        <v>Gobierno Autónomo Regional del Gran Chaco</v>
      </c>
      <c r="D1170" s="385" t="str">
        <f>+C1170</f>
        <v>Gobierno Autónomo Regional del Gran Chaco</v>
      </c>
      <c r="E1170" s="242" t="s">
        <v>1304</v>
      </c>
      <c r="F1170" s="243">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3">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3">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3">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3">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3">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3">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3">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3">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3">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3">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3">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3">
        <f t="shared" ca="1" si="39"/>
        <v>0</v>
      </c>
      <c r="S1170" s="249"/>
      <c r="T1170" s="243">
        <f ca="1">+T1171</f>
        <v>0</v>
      </c>
      <c r="U1170" s="242">
        <f t="shared" si="40"/>
        <v>1</v>
      </c>
      <c r="V1170" s="333" t="str">
        <f>+VLOOKUP(A1170,bd_lista!$A$3:$E$590,5,FALSE)</f>
        <v>Gobiernos Autónomos Regionales</v>
      </c>
      <c r="W1170" s="383" t="str">
        <f>+V1170</f>
        <v>Gobiernos Autónomos Regionales</v>
      </c>
      <c r="X1170" s="242">
        <f>+VLOOKUP(A1170,[3]Sheet1!$A$13:$D$744,4,FALSE)</f>
        <v>0</v>
      </c>
      <c r="Y1170" s="242" t="e">
        <f>+VLOOKUP(X1170,bd_lista!$A$3:$C$590,3,FALSE)</f>
        <v>#N/A</v>
      </c>
      <c r="Z1170" s="294">
        <f>+X1170</f>
        <v>0</v>
      </c>
      <c r="AA1170" s="295" t="e">
        <f>+Y1170</f>
        <v>#N/A</v>
      </c>
    </row>
    <row r="1171" spans="1:27" customFormat="1" ht="27" hidden="1" customHeight="1">
      <c r="A1171" s="32">
        <v>4601</v>
      </c>
      <c r="B1171" s="389"/>
      <c r="C1171" s="247" t="str">
        <f>+VLOOKUP(A1171,bd_lista!$A$3:$C$590,3,FALSE)</f>
        <v>Gobierno Autónomo Regional del Gran Chaco</v>
      </c>
      <c r="D1171" s="386"/>
      <c r="E1171" s="244" t="s">
        <v>1305</v>
      </c>
      <c r="F1171" s="243">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3">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3">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3">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3">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3">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3">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3">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3">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3">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3">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3">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3">
        <f t="shared" ca="1" si="39"/>
        <v>0</v>
      </c>
      <c r="S1171" s="249">
        <f ca="1">+R1170+R1171</f>
        <v>0</v>
      </c>
      <c r="T1171" s="243">
        <f ca="1">+S1171</f>
        <v>0</v>
      </c>
      <c r="U1171" s="242">
        <f t="shared" si="40"/>
        <v>2</v>
      </c>
      <c r="V1171" s="333" t="str">
        <f>+VLOOKUP(A1171,bd_lista!$A$3:$E$590,5,FALSE)</f>
        <v>Gobiernos Autónomos Regionales</v>
      </c>
      <c r="W1171" s="384"/>
      <c r="X1171" s="242">
        <f>+VLOOKUP(A1171,[3]Sheet1!$A$13:$D$744,4,FALSE)</f>
        <v>0</v>
      </c>
      <c r="Y1171" s="242" t="e">
        <f>+VLOOKUP(X1171,bd_lista!$A$3:$C$590,3,FALSE)</f>
        <v>#N/A</v>
      </c>
      <c r="Z1171" s="292"/>
      <c r="AA1171" s="293"/>
    </row>
    <row r="1172" spans="1:27" customFormat="1" ht="15" hidden="1" customHeight="1">
      <c r="A1172" s="274" t="s">
        <v>539</v>
      </c>
      <c r="B1172" s="388" t="s">
        <v>539</v>
      </c>
      <c r="C1172" s="247" t="str">
        <f>+VLOOKUP(A1172,bd_lista!$A$3:$C$590,3,FALSE)</f>
        <v>Dirección General de Programación y Operaciones del Tesoro</v>
      </c>
      <c r="D1172" s="385" t="str">
        <f>+C1172</f>
        <v>Dirección General de Programación y Operaciones del Tesoro</v>
      </c>
      <c r="E1172" s="247" t="s">
        <v>1304</v>
      </c>
      <c r="F1172" s="243">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3">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3">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3">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3">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3">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3">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3">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3">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3">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3">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3">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3">
        <f t="shared" ca="1" si="39"/>
        <v>0</v>
      </c>
      <c r="S1172" s="243"/>
      <c r="T1172" s="243">
        <f ca="1">+T1173</f>
        <v>0</v>
      </c>
      <c r="U1172" s="242">
        <f t="shared" si="40"/>
        <v>1</v>
      </c>
      <c r="V1172" s="333" t="str">
        <f>+VLOOKUP(A1172,bd_lista!$A$3:$E$590,5,FALSE)</f>
        <v>Órgano Ejecutivo</v>
      </c>
      <c r="W1172" s="383" t="str">
        <f>+V1172</f>
        <v>Órgano Ejecutivo</v>
      </c>
      <c r="X1172" s="242">
        <v>53</v>
      </c>
      <c r="Y1172" s="242" t="str">
        <f>+VLOOKUP(X1172,bd_lista!$A$3:$C$590,3,FALSE)</f>
        <v>Ministerio de Culturas, Descolonización y Despatriarcalización</v>
      </c>
      <c r="Z1172" s="294">
        <f>+X1172</f>
        <v>53</v>
      </c>
      <c r="AA1172" s="319" t="str">
        <f>+Y1172</f>
        <v>Ministerio de Culturas, Descolonización y Despatriarcalización</v>
      </c>
    </row>
    <row r="1173" spans="1:27" customFormat="1" ht="15" hidden="1" customHeight="1">
      <c r="A1173" s="274" t="s">
        <v>539</v>
      </c>
      <c r="B1173" s="389"/>
      <c r="C1173" s="247" t="str">
        <f>+VLOOKUP(A1173,bd_lista!$A$3:$C$590,3,FALSE)</f>
        <v>Dirección General de Programación y Operaciones del Tesoro</v>
      </c>
      <c r="D1173" s="386"/>
      <c r="E1173" s="333" t="s">
        <v>1305</v>
      </c>
      <c r="F1173" s="245">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5">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5">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5">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5">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5">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5">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5">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5">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5">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5">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5">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5">
        <f t="shared" ca="1" si="39"/>
        <v>0</v>
      </c>
      <c r="S1173" s="243">
        <f ca="1">+R1172+R1173</f>
        <v>0</v>
      </c>
      <c r="T1173" s="245">
        <f ca="1">+S1173</f>
        <v>0</v>
      </c>
      <c r="U1173" s="242">
        <f t="shared" si="40"/>
        <v>2</v>
      </c>
      <c r="V1173" s="333" t="str">
        <f>+VLOOKUP(A1173,bd_lista!$A$3:$E$590,5,FALSE)</f>
        <v>Órgano Ejecutivo</v>
      </c>
      <c r="W1173" s="384"/>
      <c r="X1173" s="242">
        <v>53</v>
      </c>
      <c r="Y1173" s="242" t="str">
        <f>+VLOOKUP(X1173,bd_lista!$A$3:$C$590,3,FALSE)</f>
        <v>Ministerio de Culturas, Descolonización y Despatriarcalización</v>
      </c>
      <c r="Z1173" s="292"/>
      <c r="AA1173" s="321"/>
    </row>
    <row r="1174" spans="1:27" customFormat="1" ht="15" customHeight="1">
      <c r="A1174" s="274" t="s">
        <v>541</v>
      </c>
      <c r="B1174" s="388" t="s">
        <v>541</v>
      </c>
      <c r="C1174" s="247" t="str">
        <f>+VLOOKUP(A1174,bd_lista!$A$3:$C$590,3,FALSE)</f>
        <v>Dirección General de Programación y Operaciones del Tesoro</v>
      </c>
      <c r="D1174" s="385" t="str">
        <f>+C1174</f>
        <v>Dirección General de Programación y Operaciones del Tesoro</v>
      </c>
      <c r="E1174" s="247" t="s">
        <v>1304</v>
      </c>
      <c r="F1174" s="243">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62961072.709999993</v>
      </c>
      <c r="G1174" s="243">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3">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3">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3">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3">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3">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3">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3">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3">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3">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3">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3">
        <f t="shared" ca="1" si="39"/>
        <v>62961072.709999993</v>
      </c>
      <c r="S1174" s="243"/>
      <c r="T1174" s="243">
        <f ca="1">+T1175</f>
        <v>131341163.1912</v>
      </c>
      <c r="U1174" s="242">
        <f t="shared" si="40"/>
        <v>1</v>
      </c>
      <c r="V1174" s="333" t="str">
        <f>+VLOOKUP(A1174,bd_lista!$A$3:$E$590,5,FALSE)</f>
        <v>Órgano Ejecutivo</v>
      </c>
      <c r="W1174" s="383" t="str">
        <f>+V1174</f>
        <v>Órgano Ejecutivo</v>
      </c>
      <c r="X1174" s="242">
        <v>99</v>
      </c>
      <c r="Y1174" s="242" t="s">
        <v>1371</v>
      </c>
      <c r="Z1174" s="294">
        <f>+X1174</f>
        <v>99</v>
      </c>
      <c r="AA1174" s="246" t="str">
        <f>+Y1174</f>
        <v>Tesoro General de la Nación</v>
      </c>
    </row>
    <row r="1175" spans="1:27" customFormat="1" ht="15" customHeight="1">
      <c r="A1175" s="274" t="s">
        <v>541</v>
      </c>
      <c r="B1175" s="389"/>
      <c r="C1175" s="247" t="str">
        <f>+VLOOKUP(A1175,bd_lista!$A$3:$C$590,3,FALSE)</f>
        <v>Dirección General de Programación y Operaciones del Tesoro</v>
      </c>
      <c r="D1175" s="386"/>
      <c r="E1175" s="333" t="s">
        <v>1305</v>
      </c>
      <c r="F1175" s="243">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68380090.48120001</v>
      </c>
      <c r="G1175" s="243">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3">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3">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3">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3">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3">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3">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3">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3">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3">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3">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3">
        <f t="shared" ca="1" si="39"/>
        <v>68380090.48120001</v>
      </c>
      <c r="S1175" s="243">
        <f ca="1">+R1174+R1175</f>
        <v>131341163.1912</v>
      </c>
      <c r="T1175" s="243">
        <f ca="1">+S1175</f>
        <v>131341163.1912</v>
      </c>
      <c r="U1175" s="242">
        <f t="shared" si="40"/>
        <v>2</v>
      </c>
      <c r="V1175" s="333" t="str">
        <f>+VLOOKUP(A1175,bd_lista!$A$3:$E$590,5,FALSE)</f>
        <v>Órgano Ejecutivo</v>
      </c>
      <c r="W1175" s="384"/>
      <c r="X1175" s="242">
        <v>99</v>
      </c>
      <c r="Y1175" s="242" t="s">
        <v>1371</v>
      </c>
      <c r="Z1175" s="292"/>
      <c r="AA1175" s="246"/>
    </row>
    <row r="1176" spans="1:27" customFormat="1" ht="15" customHeight="1">
      <c r="A1176" s="274" t="s">
        <v>542</v>
      </c>
      <c r="B1176" s="388" t="s">
        <v>542</v>
      </c>
      <c r="C1176" s="247" t="str">
        <f>+VLOOKUP(A1176,bd_lista!$A$3:$C$590,3,FALSE)</f>
        <v>Dirección General de Crédito Público</v>
      </c>
      <c r="D1176" s="385" t="str">
        <f>+C1176</f>
        <v>Dirección General de Crédito Público</v>
      </c>
      <c r="E1176" s="247" t="s">
        <v>1304</v>
      </c>
      <c r="F1176" s="243">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535304155.72000003</v>
      </c>
      <c r="G1176" s="243">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3">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3">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3">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3">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3">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3">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3">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3">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3">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3">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3">
        <f t="shared" ca="1" si="39"/>
        <v>535304155.72000003</v>
      </c>
      <c r="S1176" s="243"/>
      <c r="T1176" s="243">
        <f ca="1">+T1177</f>
        <v>1904748470.1900001</v>
      </c>
      <c r="U1176" s="242">
        <f t="shared" si="40"/>
        <v>1</v>
      </c>
      <c r="V1176" s="333" t="str">
        <f>+VLOOKUP(A1176,bd_lista!$A$3:$E$590,5,FALSE)</f>
        <v>Órgano Ejecutivo</v>
      </c>
      <c r="W1176" s="383" t="str">
        <f>+V1176</f>
        <v>Órgano Ejecutivo</v>
      </c>
      <c r="X1176" s="242">
        <v>99</v>
      </c>
      <c r="Y1176" s="242" t="s">
        <v>1371</v>
      </c>
      <c r="Z1176" s="294">
        <f>+X1176</f>
        <v>99</v>
      </c>
      <c r="AA1176" s="246" t="str">
        <f>+Y1176</f>
        <v>Tesoro General de la Nación</v>
      </c>
    </row>
    <row r="1177" spans="1:27" customFormat="1" ht="15" customHeight="1">
      <c r="A1177" s="274" t="s">
        <v>542</v>
      </c>
      <c r="B1177" s="389"/>
      <c r="C1177" s="247" t="str">
        <f>+VLOOKUP(A1177,bd_lista!$A$3:$C$590,3,FALSE)</f>
        <v>Dirección General de Crédito Público</v>
      </c>
      <c r="D1177" s="386"/>
      <c r="E1177" s="333" t="s">
        <v>1305</v>
      </c>
      <c r="F1177" s="243">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1369444314.47</v>
      </c>
      <c r="G1177" s="243">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3">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3">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3">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3">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3">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3">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3">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3">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3">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3">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3">
        <f t="shared" ca="1" si="39"/>
        <v>1369444314.47</v>
      </c>
      <c r="S1177" s="243">
        <f ca="1">+R1176+R1177</f>
        <v>1904748470.1900001</v>
      </c>
      <c r="T1177" s="243">
        <f ca="1">+S1177</f>
        <v>1904748470.1900001</v>
      </c>
      <c r="U1177" s="242">
        <f t="shared" si="40"/>
        <v>2</v>
      </c>
      <c r="V1177" s="333" t="str">
        <f>+VLOOKUP(A1177,bd_lista!$A$3:$E$590,5,FALSE)</f>
        <v>Órgano Ejecutivo</v>
      </c>
      <c r="W1177" s="384"/>
      <c r="X1177" s="242">
        <v>99</v>
      </c>
      <c r="Y1177" s="242" t="s">
        <v>1371</v>
      </c>
      <c r="Z1177" s="292"/>
      <c r="AA1177" s="246"/>
    </row>
    <row r="1178" spans="1:27" ht="27" customHeight="1">
      <c r="A1178" s="377" t="s">
        <v>544</v>
      </c>
      <c r="B1178" s="388" t="s">
        <v>544</v>
      </c>
      <c r="C1178" s="247" t="str">
        <f>+VLOOKUP(A1178,bd_lista!$A$3:$C$590,3,FALSE)</f>
        <v>Dirección General de Administración y Finanzas Territoriales</v>
      </c>
      <c r="D1178" s="385" t="str">
        <f>+C1178</f>
        <v>Dirección General de Administración y Finanzas Territoriales</v>
      </c>
      <c r="E1178" s="247" t="s">
        <v>1304</v>
      </c>
      <c r="F1178" s="243">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3">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3">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3">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3">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3">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3">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3">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3">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3">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3">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3">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3">
        <f t="shared" ca="1" si="39"/>
        <v>0</v>
      </c>
      <c r="S1178" s="243"/>
      <c r="T1178" s="243">
        <f ca="1">+T1179</f>
        <v>28987911.790000003</v>
      </c>
      <c r="U1178" s="242">
        <f t="shared" si="40"/>
        <v>1</v>
      </c>
      <c r="V1178" s="333" t="str">
        <f>+VLOOKUP(A1178,bd_lista!$A$3:$E$590,5,FALSE)</f>
        <v>Órgano Ejecutivo</v>
      </c>
      <c r="W1178" s="383" t="str">
        <f>+V1178</f>
        <v>Órgano Ejecutivo</v>
      </c>
      <c r="X1178" s="242" t="str">
        <f>+A1178</f>
        <v>99 - 04</v>
      </c>
      <c r="Y1178" s="242" t="str">
        <f>+VLOOKUP(X1178,bd_lista!$A$3:$C$590,3,FALSE)</f>
        <v>Dirección General de Administración y Finanzas Territoriales</v>
      </c>
      <c r="Z1178" s="294" t="str">
        <f>+X1178</f>
        <v>99 - 04</v>
      </c>
      <c r="AA1178" s="246" t="str">
        <f>+Y1178</f>
        <v>Dirección General de Administración y Finanzas Territoriales</v>
      </c>
    </row>
    <row r="1179" spans="1:27" ht="15" customHeight="1">
      <c r="A1179" s="377" t="s">
        <v>544</v>
      </c>
      <c r="B1179" s="389"/>
      <c r="C1179" s="247" t="str">
        <f>+VLOOKUP(A1179,bd_lista!$A$3:$C$590,3,FALSE)</f>
        <v>Dirección General de Administración y Finanzas Territoriales</v>
      </c>
      <c r="D1179" s="386"/>
      <c r="E1179" s="333" t="s">
        <v>1305</v>
      </c>
      <c r="F1179" s="243">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28987911.790000003</v>
      </c>
      <c r="G1179" s="243">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3">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3">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3">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3">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3">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3">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3">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3">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3">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3">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3">
        <f t="shared" ca="1" si="39"/>
        <v>28987911.790000003</v>
      </c>
      <c r="S1179" s="243">
        <f ca="1">+R1178+R1179</f>
        <v>28987911.790000003</v>
      </c>
      <c r="T1179" s="243">
        <f ca="1">+S1179</f>
        <v>28987911.790000003</v>
      </c>
      <c r="U1179" s="242">
        <f t="shared" si="40"/>
        <v>2</v>
      </c>
      <c r="V1179" s="333" t="str">
        <f>+VLOOKUP(A1179,bd_lista!$A$3:$E$590,5,FALSE)</f>
        <v>Órgano Ejecutivo</v>
      </c>
      <c r="W1179" s="384"/>
      <c r="X1179" s="242" t="str">
        <f>+A1179</f>
        <v>99 - 04</v>
      </c>
      <c r="Y1179" s="242" t="str">
        <f>+VLOOKUP(X1179,bd_lista!$A$3:$C$590,3,FALSE)</f>
        <v>Dirección General de Administración y Finanzas Territoriales</v>
      </c>
      <c r="Z1179" s="292"/>
      <c r="AA1179" s="246"/>
    </row>
    <row r="1180" spans="1:27">
      <c r="D1180" s="336"/>
    </row>
  </sheetData>
  <autoFilter ref="A5:AA1179" xr:uid="{E5FFFC49-AB01-4026-894C-A597054DDD30}">
    <filterColumn colId="19">
      <filters>
        <filter val="1,154.20"/>
        <filter val="1,160,158.90"/>
        <filter val="1,230.00"/>
        <filter val="1,357,054.74"/>
        <filter val="1,478,531.77"/>
        <filter val="1,904,748,470.19"/>
        <filter val="10,084,138.48"/>
        <filter val="10,710.88"/>
        <filter val="11,227,144.78"/>
        <filter val="11,427,017.95"/>
        <filter val="11,585.00"/>
        <filter val="114.00"/>
        <filter val="12,941.88"/>
        <filter val="12.14"/>
        <filter val="121,487.47"/>
        <filter val="13,003,100.40"/>
        <filter val="13,017,558.81"/>
        <filter val="13,605,537.83"/>
        <filter val="131,341,163.19"/>
        <filter val="14,339.15"/>
        <filter val="14,768.32"/>
        <filter val="15,098,934.58"/>
        <filter val="15,333,473.46"/>
        <filter val="158,858.14"/>
        <filter val="165,856.00"/>
        <filter val="17,208.08"/>
        <filter val="2,475.00"/>
        <filter val="2,627,190.58"/>
        <filter val="2,643,378.54"/>
        <filter val="2,953,993.67"/>
        <filter val="202,409.98"/>
        <filter val="224,932.97"/>
        <filter val="227,392,087.79"/>
        <filter val="26,400.00"/>
        <filter val="270.00"/>
        <filter val="277,992.42"/>
        <filter val="28,987,911.79"/>
        <filter val="291,729.00"/>
        <filter val="294,287.66"/>
        <filter val="3,015,071.72"/>
        <filter val="3,023,661.15"/>
        <filter val="3,411,463.90"/>
        <filter val="3,763,879.50"/>
        <filter val="3,998.12"/>
        <filter val="3.84"/>
        <filter val="32,009.60"/>
        <filter val="32,110.63"/>
        <filter val="34,385.00"/>
        <filter val="35,272.57"/>
        <filter val="370,877.37"/>
        <filter val="374.00"/>
        <filter val="375,103.64"/>
        <filter val="38,799.20"/>
        <filter val="4,217.05"/>
        <filter val="4,387,506.40"/>
        <filter val="4,640,325.10"/>
        <filter val="407,871.89"/>
        <filter val="414.00"/>
        <filter val="42,411,320.76"/>
        <filter val="429,516,246.79"/>
        <filter val="443.07"/>
        <filter val="443.10"/>
        <filter val="468,891.38"/>
        <filter val="5,019.90"/>
        <filter val="5,572,066.59"/>
        <filter val="5,654,173.42"/>
        <filter val="5,744,608.52"/>
        <filter val="56,710,399.69"/>
        <filter val="586,437,160.88"/>
        <filter val="6,138.89"/>
        <filter val="6,235,125.77"/>
        <filter val="6,322,900.97"/>
        <filter val="6,412,716.77"/>
        <filter val="623,099.10"/>
        <filter val="63,899.79"/>
        <filter val="63,996.52"/>
        <filter val="664,911.87"/>
        <filter val="740,494.50"/>
        <filter val="760,375.80"/>
        <filter val="795,038.55"/>
        <filter val="8,885.19"/>
        <filter val="81,400.00"/>
        <filter val="81,856.44"/>
        <filter val="823,139.99"/>
        <filter val="829,302.00"/>
        <filter val="83,044.10"/>
        <filter val="866,310.09"/>
        <filter val="89,111.09"/>
        <filter val="9,087,381.94"/>
        <filter val="9,194.46"/>
        <filter val="9,254,276.37"/>
        <filter val="9,483,238.83"/>
        <filter val="91,339.70"/>
        <filter val="920.00"/>
        <filter val="950.00"/>
        <filter val="964.67"/>
        <filter val="973,627.66"/>
        <filter val="992,415.14"/>
        <filter val="995,692.92"/>
      </filters>
    </filterColumn>
    <filterColumn colId="21">
      <filters>
        <filter val="Empresas Nacionales"/>
        <filter val="Instituciones Descentralizadas"/>
        <filter val="Órgano Ejecutivo"/>
      </filters>
    </filterColumn>
  </autoFilter>
  <sortState xmlns:xlrd2="http://schemas.microsoft.com/office/spreadsheetml/2017/richdata2" ref="A6:AA1179">
    <sortCondition ref="A6:A1179"/>
  </sortState>
  <mergeCells count="1761">
    <mergeCell ref="B68:B69"/>
    <mergeCell ref="B70:B71"/>
    <mergeCell ref="B72:B73"/>
    <mergeCell ref="B74:B75"/>
    <mergeCell ref="B76:B77"/>
    <mergeCell ref="B78:B79"/>
    <mergeCell ref="B56:B57"/>
    <mergeCell ref="B58:B59"/>
    <mergeCell ref="B60:B61"/>
    <mergeCell ref="B62:B63"/>
    <mergeCell ref="B64:B65"/>
    <mergeCell ref="B66:B67"/>
    <mergeCell ref="B30:B31"/>
    <mergeCell ref="B32:B33"/>
    <mergeCell ref="B48:B49"/>
    <mergeCell ref="B50:B51"/>
    <mergeCell ref="B52:B53"/>
    <mergeCell ref="B54:B55"/>
    <mergeCell ref="B42:B43"/>
    <mergeCell ref="B44:B45"/>
    <mergeCell ref="B46:B4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212:B213"/>
    <mergeCell ref="B214:B215"/>
    <mergeCell ref="B216:B217"/>
    <mergeCell ref="B218:B219"/>
    <mergeCell ref="B220:B221"/>
    <mergeCell ref="B222:B22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248:B249"/>
    <mergeCell ref="B250:B251"/>
    <mergeCell ref="B252:B253"/>
    <mergeCell ref="B254:B255"/>
    <mergeCell ref="B256:B257"/>
    <mergeCell ref="B258:B259"/>
    <mergeCell ref="B236:B237"/>
    <mergeCell ref="B238:B239"/>
    <mergeCell ref="B240:B241"/>
    <mergeCell ref="B242:B243"/>
    <mergeCell ref="B244:B245"/>
    <mergeCell ref="B246:B247"/>
    <mergeCell ref="B224:B225"/>
    <mergeCell ref="B226:B227"/>
    <mergeCell ref="B228:B229"/>
    <mergeCell ref="B230:B231"/>
    <mergeCell ref="B232:B233"/>
    <mergeCell ref="B234:B235"/>
    <mergeCell ref="B284:B285"/>
    <mergeCell ref="B286:B287"/>
    <mergeCell ref="B288:B289"/>
    <mergeCell ref="B290:B291"/>
    <mergeCell ref="B292:B293"/>
    <mergeCell ref="B294:B295"/>
    <mergeCell ref="B272:B273"/>
    <mergeCell ref="B274:B275"/>
    <mergeCell ref="B276:B277"/>
    <mergeCell ref="B278:B279"/>
    <mergeCell ref="B280:B281"/>
    <mergeCell ref="B282:B283"/>
    <mergeCell ref="B260:B261"/>
    <mergeCell ref="B262:B263"/>
    <mergeCell ref="B264:B265"/>
    <mergeCell ref="B266:B267"/>
    <mergeCell ref="B268:B269"/>
    <mergeCell ref="B270:B271"/>
    <mergeCell ref="B320:B321"/>
    <mergeCell ref="B322:B323"/>
    <mergeCell ref="B324:B325"/>
    <mergeCell ref="B326:B327"/>
    <mergeCell ref="B328:B329"/>
    <mergeCell ref="B330:B331"/>
    <mergeCell ref="B308:B309"/>
    <mergeCell ref="B310:B311"/>
    <mergeCell ref="B312:B313"/>
    <mergeCell ref="B314:B315"/>
    <mergeCell ref="B316:B317"/>
    <mergeCell ref="B318:B319"/>
    <mergeCell ref="B296:B297"/>
    <mergeCell ref="B298:B299"/>
    <mergeCell ref="B300:B301"/>
    <mergeCell ref="B302:B303"/>
    <mergeCell ref="B304:B305"/>
    <mergeCell ref="B306:B307"/>
    <mergeCell ref="B356:B357"/>
    <mergeCell ref="B358:B359"/>
    <mergeCell ref="B360:B361"/>
    <mergeCell ref="B362:B363"/>
    <mergeCell ref="B364:B365"/>
    <mergeCell ref="B366:B367"/>
    <mergeCell ref="B344:B345"/>
    <mergeCell ref="B346:B347"/>
    <mergeCell ref="B348:B349"/>
    <mergeCell ref="B350:B351"/>
    <mergeCell ref="B352:B353"/>
    <mergeCell ref="B354:B355"/>
    <mergeCell ref="B332:B333"/>
    <mergeCell ref="B334:B335"/>
    <mergeCell ref="B336:B337"/>
    <mergeCell ref="B338:B339"/>
    <mergeCell ref="B340:B341"/>
    <mergeCell ref="B342:B343"/>
    <mergeCell ref="B392:B393"/>
    <mergeCell ref="B394:B395"/>
    <mergeCell ref="B396:B397"/>
    <mergeCell ref="B398:B399"/>
    <mergeCell ref="B400:B401"/>
    <mergeCell ref="B402:B403"/>
    <mergeCell ref="B380:B381"/>
    <mergeCell ref="B382:B383"/>
    <mergeCell ref="B384:B385"/>
    <mergeCell ref="B386:B387"/>
    <mergeCell ref="B388:B389"/>
    <mergeCell ref="B390:B391"/>
    <mergeCell ref="B368:B369"/>
    <mergeCell ref="B370:B371"/>
    <mergeCell ref="B372:B373"/>
    <mergeCell ref="B374:B375"/>
    <mergeCell ref="B376:B377"/>
    <mergeCell ref="B378:B379"/>
    <mergeCell ref="B428:B429"/>
    <mergeCell ref="B430:B431"/>
    <mergeCell ref="B432:B433"/>
    <mergeCell ref="B434:B435"/>
    <mergeCell ref="B436:B437"/>
    <mergeCell ref="B438:B439"/>
    <mergeCell ref="B416:B417"/>
    <mergeCell ref="B418:B419"/>
    <mergeCell ref="B420:B421"/>
    <mergeCell ref="B422:B423"/>
    <mergeCell ref="B424:B425"/>
    <mergeCell ref="B426:B427"/>
    <mergeCell ref="B404:B405"/>
    <mergeCell ref="B406:B407"/>
    <mergeCell ref="B408:B409"/>
    <mergeCell ref="B410:B411"/>
    <mergeCell ref="B412:B413"/>
    <mergeCell ref="B414:B415"/>
    <mergeCell ref="B464:B465"/>
    <mergeCell ref="B466:B467"/>
    <mergeCell ref="B468:B469"/>
    <mergeCell ref="B470:B471"/>
    <mergeCell ref="B472:B473"/>
    <mergeCell ref="B474:B475"/>
    <mergeCell ref="B452:B453"/>
    <mergeCell ref="B454:B455"/>
    <mergeCell ref="B456:B457"/>
    <mergeCell ref="B458:B459"/>
    <mergeCell ref="B460:B461"/>
    <mergeCell ref="B462:B463"/>
    <mergeCell ref="B440:B441"/>
    <mergeCell ref="B442:B443"/>
    <mergeCell ref="B444:B445"/>
    <mergeCell ref="B446:B447"/>
    <mergeCell ref="B448:B449"/>
    <mergeCell ref="B450:B451"/>
    <mergeCell ref="B500:B501"/>
    <mergeCell ref="B502:B503"/>
    <mergeCell ref="B504:B505"/>
    <mergeCell ref="B506:B507"/>
    <mergeCell ref="B508:B509"/>
    <mergeCell ref="B510:B511"/>
    <mergeCell ref="B488:B489"/>
    <mergeCell ref="B490:B491"/>
    <mergeCell ref="B492:B493"/>
    <mergeCell ref="B494:B495"/>
    <mergeCell ref="B496:B497"/>
    <mergeCell ref="B498:B499"/>
    <mergeCell ref="B476:B477"/>
    <mergeCell ref="B478:B479"/>
    <mergeCell ref="B480:B481"/>
    <mergeCell ref="B482:B483"/>
    <mergeCell ref="B484:B485"/>
    <mergeCell ref="B486:B487"/>
    <mergeCell ref="B536:B537"/>
    <mergeCell ref="B538:B539"/>
    <mergeCell ref="B540:B541"/>
    <mergeCell ref="B542:B543"/>
    <mergeCell ref="B544:B545"/>
    <mergeCell ref="B546:B547"/>
    <mergeCell ref="B524:B525"/>
    <mergeCell ref="B526:B527"/>
    <mergeCell ref="B528:B529"/>
    <mergeCell ref="B530:B531"/>
    <mergeCell ref="B532:B533"/>
    <mergeCell ref="B534:B535"/>
    <mergeCell ref="B512:B513"/>
    <mergeCell ref="B514:B515"/>
    <mergeCell ref="B516:B517"/>
    <mergeCell ref="B518:B519"/>
    <mergeCell ref="B520:B521"/>
    <mergeCell ref="B522:B523"/>
    <mergeCell ref="B572:B573"/>
    <mergeCell ref="B574:B575"/>
    <mergeCell ref="B576:B577"/>
    <mergeCell ref="B578:B579"/>
    <mergeCell ref="B580:B581"/>
    <mergeCell ref="B582:B583"/>
    <mergeCell ref="B560:B561"/>
    <mergeCell ref="B562:B563"/>
    <mergeCell ref="B564:B565"/>
    <mergeCell ref="B566:B567"/>
    <mergeCell ref="B568:B569"/>
    <mergeCell ref="B570:B571"/>
    <mergeCell ref="B548:B549"/>
    <mergeCell ref="B550:B551"/>
    <mergeCell ref="B552:B553"/>
    <mergeCell ref="B554:B555"/>
    <mergeCell ref="B556:B557"/>
    <mergeCell ref="B558:B559"/>
    <mergeCell ref="B608:B609"/>
    <mergeCell ref="B610:B611"/>
    <mergeCell ref="B612:B613"/>
    <mergeCell ref="B614:B615"/>
    <mergeCell ref="B616:B617"/>
    <mergeCell ref="B618:B619"/>
    <mergeCell ref="B596:B597"/>
    <mergeCell ref="B598:B599"/>
    <mergeCell ref="B600:B601"/>
    <mergeCell ref="B602:B603"/>
    <mergeCell ref="B604:B605"/>
    <mergeCell ref="B606:B607"/>
    <mergeCell ref="B584:B585"/>
    <mergeCell ref="B586:B587"/>
    <mergeCell ref="B588:B589"/>
    <mergeCell ref="B590:B591"/>
    <mergeCell ref="B592:B593"/>
    <mergeCell ref="B594:B595"/>
    <mergeCell ref="B644:B645"/>
    <mergeCell ref="B646:B647"/>
    <mergeCell ref="B648:B649"/>
    <mergeCell ref="B650:B651"/>
    <mergeCell ref="B652:B653"/>
    <mergeCell ref="B654:B655"/>
    <mergeCell ref="B632:B633"/>
    <mergeCell ref="B634:B635"/>
    <mergeCell ref="B636:B637"/>
    <mergeCell ref="B638:B639"/>
    <mergeCell ref="B640:B641"/>
    <mergeCell ref="B642:B643"/>
    <mergeCell ref="B620:B621"/>
    <mergeCell ref="B622:B623"/>
    <mergeCell ref="B624:B625"/>
    <mergeCell ref="B626:B627"/>
    <mergeCell ref="B628:B629"/>
    <mergeCell ref="B630:B631"/>
    <mergeCell ref="B680:B681"/>
    <mergeCell ref="B682:B683"/>
    <mergeCell ref="B684:B685"/>
    <mergeCell ref="B686:B687"/>
    <mergeCell ref="B688:B689"/>
    <mergeCell ref="B690:B691"/>
    <mergeCell ref="B668:B669"/>
    <mergeCell ref="B670:B671"/>
    <mergeCell ref="B672:B673"/>
    <mergeCell ref="B674:B675"/>
    <mergeCell ref="B676:B677"/>
    <mergeCell ref="B678:B679"/>
    <mergeCell ref="B656:B657"/>
    <mergeCell ref="B658:B659"/>
    <mergeCell ref="B660:B661"/>
    <mergeCell ref="B662:B663"/>
    <mergeCell ref="B664:B665"/>
    <mergeCell ref="B666:B667"/>
    <mergeCell ref="B716:B717"/>
    <mergeCell ref="B718:B719"/>
    <mergeCell ref="B720:B721"/>
    <mergeCell ref="B722:B723"/>
    <mergeCell ref="B724:B725"/>
    <mergeCell ref="B726:B727"/>
    <mergeCell ref="B704:B705"/>
    <mergeCell ref="B706:B707"/>
    <mergeCell ref="B708:B709"/>
    <mergeCell ref="B710:B711"/>
    <mergeCell ref="B712:B713"/>
    <mergeCell ref="B714:B715"/>
    <mergeCell ref="B692:B693"/>
    <mergeCell ref="B694:B695"/>
    <mergeCell ref="B696:B697"/>
    <mergeCell ref="B698:B699"/>
    <mergeCell ref="B700:B701"/>
    <mergeCell ref="B702:B703"/>
    <mergeCell ref="B752:B753"/>
    <mergeCell ref="B754:B755"/>
    <mergeCell ref="B756:B757"/>
    <mergeCell ref="B758:B759"/>
    <mergeCell ref="B760:B761"/>
    <mergeCell ref="B762:B763"/>
    <mergeCell ref="B740:B741"/>
    <mergeCell ref="B742:B743"/>
    <mergeCell ref="B744:B745"/>
    <mergeCell ref="B746:B747"/>
    <mergeCell ref="B748:B749"/>
    <mergeCell ref="B750:B751"/>
    <mergeCell ref="B728:B729"/>
    <mergeCell ref="B730:B731"/>
    <mergeCell ref="B732:B733"/>
    <mergeCell ref="B734:B735"/>
    <mergeCell ref="B736:B737"/>
    <mergeCell ref="B738:B739"/>
    <mergeCell ref="B788:B789"/>
    <mergeCell ref="B790:B791"/>
    <mergeCell ref="B792:B793"/>
    <mergeCell ref="B794:B795"/>
    <mergeCell ref="B796:B797"/>
    <mergeCell ref="B798:B799"/>
    <mergeCell ref="B776:B777"/>
    <mergeCell ref="B778:B779"/>
    <mergeCell ref="B780:B781"/>
    <mergeCell ref="B782:B783"/>
    <mergeCell ref="B784:B785"/>
    <mergeCell ref="B786:B787"/>
    <mergeCell ref="B764:B765"/>
    <mergeCell ref="B766:B767"/>
    <mergeCell ref="B768:B769"/>
    <mergeCell ref="B770:B771"/>
    <mergeCell ref="B772:B773"/>
    <mergeCell ref="B774:B775"/>
    <mergeCell ref="B824:B825"/>
    <mergeCell ref="B826:B827"/>
    <mergeCell ref="B828:B829"/>
    <mergeCell ref="B830:B831"/>
    <mergeCell ref="B832:B833"/>
    <mergeCell ref="B834:B835"/>
    <mergeCell ref="B812:B813"/>
    <mergeCell ref="B814:B815"/>
    <mergeCell ref="B816:B817"/>
    <mergeCell ref="B818:B819"/>
    <mergeCell ref="B820:B821"/>
    <mergeCell ref="B822:B823"/>
    <mergeCell ref="B800:B801"/>
    <mergeCell ref="B802:B803"/>
    <mergeCell ref="B804:B805"/>
    <mergeCell ref="B806:B807"/>
    <mergeCell ref="B808:B809"/>
    <mergeCell ref="B810:B811"/>
    <mergeCell ref="B860:B861"/>
    <mergeCell ref="B862:B863"/>
    <mergeCell ref="B864:B865"/>
    <mergeCell ref="B866:B867"/>
    <mergeCell ref="B868:B869"/>
    <mergeCell ref="B870:B871"/>
    <mergeCell ref="B848:B849"/>
    <mergeCell ref="B850:B851"/>
    <mergeCell ref="B852:B853"/>
    <mergeCell ref="B854:B855"/>
    <mergeCell ref="B856:B857"/>
    <mergeCell ref="B858:B859"/>
    <mergeCell ref="B836:B837"/>
    <mergeCell ref="B838:B839"/>
    <mergeCell ref="B840:B841"/>
    <mergeCell ref="B842:B843"/>
    <mergeCell ref="B844:B845"/>
    <mergeCell ref="B846:B847"/>
    <mergeCell ref="B896:B897"/>
    <mergeCell ref="B898:B899"/>
    <mergeCell ref="B900:B901"/>
    <mergeCell ref="B902:B903"/>
    <mergeCell ref="B904:B905"/>
    <mergeCell ref="B906:B907"/>
    <mergeCell ref="B884:B885"/>
    <mergeCell ref="B886:B887"/>
    <mergeCell ref="B888:B889"/>
    <mergeCell ref="B890:B891"/>
    <mergeCell ref="B892:B893"/>
    <mergeCell ref="B894:B895"/>
    <mergeCell ref="B872:B873"/>
    <mergeCell ref="B874:B875"/>
    <mergeCell ref="B876:B877"/>
    <mergeCell ref="B878:B879"/>
    <mergeCell ref="B880:B881"/>
    <mergeCell ref="B882:B883"/>
    <mergeCell ref="B932:B933"/>
    <mergeCell ref="B934:B935"/>
    <mergeCell ref="B936:B937"/>
    <mergeCell ref="B938:B939"/>
    <mergeCell ref="B940:B941"/>
    <mergeCell ref="B942:B943"/>
    <mergeCell ref="B920:B921"/>
    <mergeCell ref="B922:B923"/>
    <mergeCell ref="B924:B925"/>
    <mergeCell ref="B926:B927"/>
    <mergeCell ref="B928:B929"/>
    <mergeCell ref="B930:B931"/>
    <mergeCell ref="B908:B909"/>
    <mergeCell ref="B910:B911"/>
    <mergeCell ref="B912:B913"/>
    <mergeCell ref="B914:B915"/>
    <mergeCell ref="B916:B917"/>
    <mergeCell ref="B918:B919"/>
    <mergeCell ref="B968:B969"/>
    <mergeCell ref="B970:B971"/>
    <mergeCell ref="B972:B973"/>
    <mergeCell ref="B974:B975"/>
    <mergeCell ref="B976:B977"/>
    <mergeCell ref="B978:B979"/>
    <mergeCell ref="B956:B957"/>
    <mergeCell ref="B958:B959"/>
    <mergeCell ref="B960:B961"/>
    <mergeCell ref="B962:B963"/>
    <mergeCell ref="B964:B965"/>
    <mergeCell ref="B966:B967"/>
    <mergeCell ref="B944:B945"/>
    <mergeCell ref="B946:B947"/>
    <mergeCell ref="B948:B949"/>
    <mergeCell ref="B950:B951"/>
    <mergeCell ref="B952:B953"/>
    <mergeCell ref="B954:B955"/>
    <mergeCell ref="B1004:B1005"/>
    <mergeCell ref="B1006:B1007"/>
    <mergeCell ref="B1008:B1009"/>
    <mergeCell ref="B1010:B1011"/>
    <mergeCell ref="B1012:B1013"/>
    <mergeCell ref="B1014:B1015"/>
    <mergeCell ref="B992:B993"/>
    <mergeCell ref="B994:B995"/>
    <mergeCell ref="B996:B997"/>
    <mergeCell ref="B998:B999"/>
    <mergeCell ref="B1000:B1001"/>
    <mergeCell ref="B1002:B1003"/>
    <mergeCell ref="B980:B981"/>
    <mergeCell ref="B982:B983"/>
    <mergeCell ref="B984:B985"/>
    <mergeCell ref="B986:B987"/>
    <mergeCell ref="B988:B989"/>
    <mergeCell ref="B990:B991"/>
    <mergeCell ref="B1040:B1041"/>
    <mergeCell ref="B1042:B1043"/>
    <mergeCell ref="B1044:B1045"/>
    <mergeCell ref="B1046:B1047"/>
    <mergeCell ref="B1048:B1049"/>
    <mergeCell ref="B1050:B105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96:B1097"/>
    <mergeCell ref="B1098:B1099"/>
    <mergeCell ref="B1076:B1077"/>
    <mergeCell ref="B1078:B1079"/>
    <mergeCell ref="B1080:B1081"/>
    <mergeCell ref="B1082:B1083"/>
    <mergeCell ref="B1084:B1085"/>
    <mergeCell ref="B1086:B1087"/>
    <mergeCell ref="B1064:B1065"/>
    <mergeCell ref="B1066:B1067"/>
    <mergeCell ref="B1068:B1069"/>
    <mergeCell ref="B1070:B1071"/>
    <mergeCell ref="B1072:B1073"/>
    <mergeCell ref="B1074:B1075"/>
    <mergeCell ref="B1052:B1053"/>
    <mergeCell ref="B1054:B1055"/>
    <mergeCell ref="B1056:B1057"/>
    <mergeCell ref="B1058:B1059"/>
    <mergeCell ref="B1060:B1061"/>
    <mergeCell ref="B1062:B1063"/>
    <mergeCell ref="B1136:B1137"/>
    <mergeCell ref="D30:D31"/>
    <mergeCell ref="D32:D33"/>
    <mergeCell ref="D48:D49"/>
    <mergeCell ref="D50:D51"/>
    <mergeCell ref="D52:D53"/>
    <mergeCell ref="D54:D55"/>
    <mergeCell ref="D56:D57"/>
    <mergeCell ref="D58:D59"/>
    <mergeCell ref="D60:D61"/>
    <mergeCell ref="B1124:B1125"/>
    <mergeCell ref="B1126:B1127"/>
    <mergeCell ref="B1128:B1129"/>
    <mergeCell ref="B1130:B1131"/>
    <mergeCell ref="B1132:B1133"/>
    <mergeCell ref="B1134:B1135"/>
    <mergeCell ref="B1112:B1113"/>
    <mergeCell ref="B1114:B1115"/>
    <mergeCell ref="B1116:B1117"/>
    <mergeCell ref="B1118:B1119"/>
    <mergeCell ref="B1120:B1121"/>
    <mergeCell ref="B1122:B1123"/>
    <mergeCell ref="B1100:B1101"/>
    <mergeCell ref="B1102:B1103"/>
    <mergeCell ref="B1104:B1105"/>
    <mergeCell ref="B1106:B1107"/>
    <mergeCell ref="B1108:B1109"/>
    <mergeCell ref="B1110:B1111"/>
    <mergeCell ref="B1088:B1089"/>
    <mergeCell ref="B1090:B1091"/>
    <mergeCell ref="B1092:B1093"/>
    <mergeCell ref="B1094:B1095"/>
    <mergeCell ref="D86:D87"/>
    <mergeCell ref="D88:D89"/>
    <mergeCell ref="D90:D91"/>
    <mergeCell ref="D92:D93"/>
    <mergeCell ref="D94:D95"/>
    <mergeCell ref="D96:D97"/>
    <mergeCell ref="D74:D75"/>
    <mergeCell ref="D76:D77"/>
    <mergeCell ref="D78:D79"/>
    <mergeCell ref="D80:D81"/>
    <mergeCell ref="D82:D83"/>
    <mergeCell ref="D84:D85"/>
    <mergeCell ref="D62:D63"/>
    <mergeCell ref="D64:D65"/>
    <mergeCell ref="D66:D67"/>
    <mergeCell ref="D68:D69"/>
    <mergeCell ref="D70:D71"/>
    <mergeCell ref="D72:D73"/>
    <mergeCell ref="D122:D123"/>
    <mergeCell ref="D124:D125"/>
    <mergeCell ref="D126:D127"/>
    <mergeCell ref="D128:D129"/>
    <mergeCell ref="D130:D131"/>
    <mergeCell ref="D132:D133"/>
    <mergeCell ref="D110:D111"/>
    <mergeCell ref="D112:D113"/>
    <mergeCell ref="D114:D115"/>
    <mergeCell ref="D116:D117"/>
    <mergeCell ref="D118:D119"/>
    <mergeCell ref="D120:D121"/>
    <mergeCell ref="D98:D99"/>
    <mergeCell ref="D100:D101"/>
    <mergeCell ref="D102:D103"/>
    <mergeCell ref="D104:D105"/>
    <mergeCell ref="D106:D107"/>
    <mergeCell ref="D108:D109"/>
    <mergeCell ref="D158:D159"/>
    <mergeCell ref="D160:D161"/>
    <mergeCell ref="D162:D163"/>
    <mergeCell ref="D164:D165"/>
    <mergeCell ref="D166:D167"/>
    <mergeCell ref="D168:D169"/>
    <mergeCell ref="D146:D147"/>
    <mergeCell ref="D148:D149"/>
    <mergeCell ref="D150:D151"/>
    <mergeCell ref="D152:D153"/>
    <mergeCell ref="D154:D155"/>
    <mergeCell ref="D156:D157"/>
    <mergeCell ref="D134:D135"/>
    <mergeCell ref="D136:D137"/>
    <mergeCell ref="D138:D139"/>
    <mergeCell ref="D140:D141"/>
    <mergeCell ref="D142:D143"/>
    <mergeCell ref="D144:D145"/>
    <mergeCell ref="D194:D195"/>
    <mergeCell ref="D196:D197"/>
    <mergeCell ref="D198:D199"/>
    <mergeCell ref="D200:D201"/>
    <mergeCell ref="D202:D203"/>
    <mergeCell ref="D204:D205"/>
    <mergeCell ref="D182:D183"/>
    <mergeCell ref="D184:D185"/>
    <mergeCell ref="D186:D187"/>
    <mergeCell ref="D188:D189"/>
    <mergeCell ref="D190:D191"/>
    <mergeCell ref="D192:D193"/>
    <mergeCell ref="D170:D171"/>
    <mergeCell ref="D172:D173"/>
    <mergeCell ref="D174:D175"/>
    <mergeCell ref="D176:D177"/>
    <mergeCell ref="D178:D179"/>
    <mergeCell ref="D180:D181"/>
    <mergeCell ref="D230:D231"/>
    <mergeCell ref="D232:D233"/>
    <mergeCell ref="D234:D235"/>
    <mergeCell ref="D236:D237"/>
    <mergeCell ref="D238:D239"/>
    <mergeCell ref="D240:D241"/>
    <mergeCell ref="D218:D219"/>
    <mergeCell ref="D220:D221"/>
    <mergeCell ref="D222:D223"/>
    <mergeCell ref="D224:D225"/>
    <mergeCell ref="D226:D227"/>
    <mergeCell ref="D228:D229"/>
    <mergeCell ref="D206:D207"/>
    <mergeCell ref="D208:D209"/>
    <mergeCell ref="D210:D211"/>
    <mergeCell ref="D212:D213"/>
    <mergeCell ref="D214:D215"/>
    <mergeCell ref="D216:D217"/>
    <mergeCell ref="D266:D267"/>
    <mergeCell ref="D268:D269"/>
    <mergeCell ref="D270:D271"/>
    <mergeCell ref="D272:D273"/>
    <mergeCell ref="D274:D275"/>
    <mergeCell ref="D276:D277"/>
    <mergeCell ref="D254:D255"/>
    <mergeCell ref="D256:D257"/>
    <mergeCell ref="D258:D259"/>
    <mergeCell ref="D260:D261"/>
    <mergeCell ref="D262:D263"/>
    <mergeCell ref="D264:D265"/>
    <mergeCell ref="D242:D243"/>
    <mergeCell ref="D244:D245"/>
    <mergeCell ref="D246:D247"/>
    <mergeCell ref="D248:D249"/>
    <mergeCell ref="D250:D251"/>
    <mergeCell ref="D252:D253"/>
    <mergeCell ref="D302:D303"/>
    <mergeCell ref="D304:D305"/>
    <mergeCell ref="D306:D307"/>
    <mergeCell ref="D308:D309"/>
    <mergeCell ref="D310:D311"/>
    <mergeCell ref="D312:D313"/>
    <mergeCell ref="D290:D291"/>
    <mergeCell ref="D292:D293"/>
    <mergeCell ref="D294:D295"/>
    <mergeCell ref="D296:D297"/>
    <mergeCell ref="D298:D299"/>
    <mergeCell ref="D300:D301"/>
    <mergeCell ref="D278:D279"/>
    <mergeCell ref="D280:D281"/>
    <mergeCell ref="D282:D283"/>
    <mergeCell ref="D284:D285"/>
    <mergeCell ref="D286:D287"/>
    <mergeCell ref="D288:D289"/>
    <mergeCell ref="D338:D339"/>
    <mergeCell ref="D340:D341"/>
    <mergeCell ref="D342:D343"/>
    <mergeCell ref="D344:D345"/>
    <mergeCell ref="D346:D347"/>
    <mergeCell ref="D348:D349"/>
    <mergeCell ref="D326:D327"/>
    <mergeCell ref="D328:D329"/>
    <mergeCell ref="D330:D331"/>
    <mergeCell ref="D332:D333"/>
    <mergeCell ref="D334:D335"/>
    <mergeCell ref="D336:D337"/>
    <mergeCell ref="D314:D315"/>
    <mergeCell ref="D316:D317"/>
    <mergeCell ref="D318:D319"/>
    <mergeCell ref="D320:D321"/>
    <mergeCell ref="D322:D323"/>
    <mergeCell ref="D324:D325"/>
    <mergeCell ref="D374:D375"/>
    <mergeCell ref="D376:D377"/>
    <mergeCell ref="D378:D379"/>
    <mergeCell ref="D380:D381"/>
    <mergeCell ref="D382:D383"/>
    <mergeCell ref="D384:D385"/>
    <mergeCell ref="D362:D363"/>
    <mergeCell ref="D364:D365"/>
    <mergeCell ref="D366:D367"/>
    <mergeCell ref="D368:D369"/>
    <mergeCell ref="D370:D371"/>
    <mergeCell ref="D372:D373"/>
    <mergeCell ref="D350:D351"/>
    <mergeCell ref="D352:D353"/>
    <mergeCell ref="D354:D355"/>
    <mergeCell ref="D356:D357"/>
    <mergeCell ref="D358:D359"/>
    <mergeCell ref="D360:D361"/>
    <mergeCell ref="D410:D411"/>
    <mergeCell ref="D412:D413"/>
    <mergeCell ref="D414:D415"/>
    <mergeCell ref="D416:D417"/>
    <mergeCell ref="D418:D419"/>
    <mergeCell ref="D420:D421"/>
    <mergeCell ref="D398:D399"/>
    <mergeCell ref="D400:D401"/>
    <mergeCell ref="D402:D403"/>
    <mergeCell ref="D404:D405"/>
    <mergeCell ref="D406:D407"/>
    <mergeCell ref="D408:D409"/>
    <mergeCell ref="D386:D387"/>
    <mergeCell ref="D388:D389"/>
    <mergeCell ref="D390:D391"/>
    <mergeCell ref="D392:D393"/>
    <mergeCell ref="D394:D395"/>
    <mergeCell ref="D396:D397"/>
    <mergeCell ref="D446:D447"/>
    <mergeCell ref="D448:D449"/>
    <mergeCell ref="D450:D451"/>
    <mergeCell ref="D452:D453"/>
    <mergeCell ref="D454:D455"/>
    <mergeCell ref="D456:D457"/>
    <mergeCell ref="D434:D435"/>
    <mergeCell ref="D436:D437"/>
    <mergeCell ref="D438:D439"/>
    <mergeCell ref="D440:D441"/>
    <mergeCell ref="D442:D443"/>
    <mergeCell ref="D444:D445"/>
    <mergeCell ref="D422:D423"/>
    <mergeCell ref="D424:D425"/>
    <mergeCell ref="D426:D427"/>
    <mergeCell ref="D428:D429"/>
    <mergeCell ref="D430:D431"/>
    <mergeCell ref="D432:D433"/>
    <mergeCell ref="D482:D483"/>
    <mergeCell ref="D484:D485"/>
    <mergeCell ref="D486:D487"/>
    <mergeCell ref="D488:D489"/>
    <mergeCell ref="D490:D491"/>
    <mergeCell ref="D492:D493"/>
    <mergeCell ref="D470:D471"/>
    <mergeCell ref="D472:D473"/>
    <mergeCell ref="D474:D475"/>
    <mergeCell ref="D476:D477"/>
    <mergeCell ref="D478:D479"/>
    <mergeCell ref="D480:D481"/>
    <mergeCell ref="D458:D459"/>
    <mergeCell ref="D460:D461"/>
    <mergeCell ref="D462:D463"/>
    <mergeCell ref="D464:D465"/>
    <mergeCell ref="D466:D467"/>
    <mergeCell ref="D468:D469"/>
    <mergeCell ref="D518:D519"/>
    <mergeCell ref="D520:D521"/>
    <mergeCell ref="D522:D523"/>
    <mergeCell ref="D524:D525"/>
    <mergeCell ref="D526:D527"/>
    <mergeCell ref="D528:D529"/>
    <mergeCell ref="D506:D507"/>
    <mergeCell ref="D508:D509"/>
    <mergeCell ref="D510:D511"/>
    <mergeCell ref="D512:D513"/>
    <mergeCell ref="D514:D515"/>
    <mergeCell ref="D516:D517"/>
    <mergeCell ref="D494:D495"/>
    <mergeCell ref="D496:D497"/>
    <mergeCell ref="D498:D499"/>
    <mergeCell ref="D500:D501"/>
    <mergeCell ref="D502:D503"/>
    <mergeCell ref="D504:D505"/>
    <mergeCell ref="D554:D555"/>
    <mergeCell ref="D556:D557"/>
    <mergeCell ref="D558:D559"/>
    <mergeCell ref="D560:D561"/>
    <mergeCell ref="D562:D563"/>
    <mergeCell ref="D564:D565"/>
    <mergeCell ref="D542:D543"/>
    <mergeCell ref="D544:D545"/>
    <mergeCell ref="D546:D547"/>
    <mergeCell ref="D548:D549"/>
    <mergeCell ref="D550:D551"/>
    <mergeCell ref="D552:D553"/>
    <mergeCell ref="D530:D531"/>
    <mergeCell ref="D532:D533"/>
    <mergeCell ref="D534:D535"/>
    <mergeCell ref="D536:D537"/>
    <mergeCell ref="D538:D539"/>
    <mergeCell ref="D540:D541"/>
    <mergeCell ref="D590:D591"/>
    <mergeCell ref="D592:D593"/>
    <mergeCell ref="D594:D595"/>
    <mergeCell ref="D596:D597"/>
    <mergeCell ref="D598:D599"/>
    <mergeCell ref="D600:D601"/>
    <mergeCell ref="D578:D579"/>
    <mergeCell ref="D580:D581"/>
    <mergeCell ref="D582:D583"/>
    <mergeCell ref="D584:D585"/>
    <mergeCell ref="D586:D587"/>
    <mergeCell ref="D588:D589"/>
    <mergeCell ref="D566:D567"/>
    <mergeCell ref="D568:D569"/>
    <mergeCell ref="D570:D571"/>
    <mergeCell ref="D572:D573"/>
    <mergeCell ref="D574:D575"/>
    <mergeCell ref="D576:D577"/>
    <mergeCell ref="D626:D627"/>
    <mergeCell ref="D628:D629"/>
    <mergeCell ref="D630:D631"/>
    <mergeCell ref="D632:D633"/>
    <mergeCell ref="D634:D635"/>
    <mergeCell ref="D636:D637"/>
    <mergeCell ref="D614:D615"/>
    <mergeCell ref="D616:D617"/>
    <mergeCell ref="D618:D619"/>
    <mergeCell ref="D620:D621"/>
    <mergeCell ref="D622:D623"/>
    <mergeCell ref="D624:D625"/>
    <mergeCell ref="D602:D603"/>
    <mergeCell ref="D604:D605"/>
    <mergeCell ref="D606:D607"/>
    <mergeCell ref="D608:D609"/>
    <mergeCell ref="D610:D611"/>
    <mergeCell ref="D612:D613"/>
    <mergeCell ref="D662:D663"/>
    <mergeCell ref="D664:D665"/>
    <mergeCell ref="D666:D667"/>
    <mergeCell ref="D668:D669"/>
    <mergeCell ref="D670:D671"/>
    <mergeCell ref="D672:D673"/>
    <mergeCell ref="D650:D651"/>
    <mergeCell ref="D652:D653"/>
    <mergeCell ref="D654:D655"/>
    <mergeCell ref="D656:D657"/>
    <mergeCell ref="D658:D659"/>
    <mergeCell ref="D660:D661"/>
    <mergeCell ref="D638:D639"/>
    <mergeCell ref="D640:D641"/>
    <mergeCell ref="D642:D643"/>
    <mergeCell ref="D644:D645"/>
    <mergeCell ref="D646:D647"/>
    <mergeCell ref="D648:D649"/>
    <mergeCell ref="D698:D699"/>
    <mergeCell ref="D700:D701"/>
    <mergeCell ref="D702:D703"/>
    <mergeCell ref="D704:D705"/>
    <mergeCell ref="D706:D707"/>
    <mergeCell ref="D708:D709"/>
    <mergeCell ref="D686:D687"/>
    <mergeCell ref="D688:D689"/>
    <mergeCell ref="D690:D691"/>
    <mergeCell ref="D692:D693"/>
    <mergeCell ref="D694:D695"/>
    <mergeCell ref="D696:D697"/>
    <mergeCell ref="D674:D675"/>
    <mergeCell ref="D676:D677"/>
    <mergeCell ref="D678:D679"/>
    <mergeCell ref="D680:D681"/>
    <mergeCell ref="D682:D683"/>
    <mergeCell ref="D684:D685"/>
    <mergeCell ref="D734:D735"/>
    <mergeCell ref="D736:D737"/>
    <mergeCell ref="D738:D739"/>
    <mergeCell ref="D740:D741"/>
    <mergeCell ref="D742:D743"/>
    <mergeCell ref="D744:D745"/>
    <mergeCell ref="D722:D723"/>
    <mergeCell ref="D724:D725"/>
    <mergeCell ref="D726:D727"/>
    <mergeCell ref="D728:D729"/>
    <mergeCell ref="D730:D731"/>
    <mergeCell ref="D732:D733"/>
    <mergeCell ref="D710:D711"/>
    <mergeCell ref="D712:D713"/>
    <mergeCell ref="D714:D715"/>
    <mergeCell ref="D716:D717"/>
    <mergeCell ref="D718:D719"/>
    <mergeCell ref="D720:D721"/>
    <mergeCell ref="D770:D771"/>
    <mergeCell ref="D772:D773"/>
    <mergeCell ref="D774:D775"/>
    <mergeCell ref="D776:D777"/>
    <mergeCell ref="D778:D779"/>
    <mergeCell ref="D780:D781"/>
    <mergeCell ref="D758:D759"/>
    <mergeCell ref="D760:D761"/>
    <mergeCell ref="D762:D763"/>
    <mergeCell ref="D764:D765"/>
    <mergeCell ref="D766:D767"/>
    <mergeCell ref="D768:D769"/>
    <mergeCell ref="D746:D747"/>
    <mergeCell ref="D748:D749"/>
    <mergeCell ref="D750:D751"/>
    <mergeCell ref="D752:D753"/>
    <mergeCell ref="D754:D755"/>
    <mergeCell ref="D756:D757"/>
    <mergeCell ref="D806:D807"/>
    <mergeCell ref="D808:D809"/>
    <mergeCell ref="D810:D811"/>
    <mergeCell ref="D812:D813"/>
    <mergeCell ref="D814:D815"/>
    <mergeCell ref="D816:D817"/>
    <mergeCell ref="D794:D795"/>
    <mergeCell ref="D796:D797"/>
    <mergeCell ref="D798:D799"/>
    <mergeCell ref="D800:D801"/>
    <mergeCell ref="D802:D803"/>
    <mergeCell ref="D804:D805"/>
    <mergeCell ref="D782:D783"/>
    <mergeCell ref="D784:D785"/>
    <mergeCell ref="D786:D787"/>
    <mergeCell ref="D788:D789"/>
    <mergeCell ref="D790:D791"/>
    <mergeCell ref="D792:D793"/>
    <mergeCell ref="D842:D843"/>
    <mergeCell ref="D844:D845"/>
    <mergeCell ref="D846:D847"/>
    <mergeCell ref="D848:D849"/>
    <mergeCell ref="D850:D851"/>
    <mergeCell ref="D852:D853"/>
    <mergeCell ref="D830:D831"/>
    <mergeCell ref="D832:D833"/>
    <mergeCell ref="D834:D835"/>
    <mergeCell ref="D836:D837"/>
    <mergeCell ref="D838:D839"/>
    <mergeCell ref="D840:D841"/>
    <mergeCell ref="D818:D819"/>
    <mergeCell ref="D820:D821"/>
    <mergeCell ref="D822:D823"/>
    <mergeCell ref="D824:D825"/>
    <mergeCell ref="D826:D827"/>
    <mergeCell ref="D828:D829"/>
    <mergeCell ref="D878:D879"/>
    <mergeCell ref="D880:D881"/>
    <mergeCell ref="D882:D883"/>
    <mergeCell ref="D884:D885"/>
    <mergeCell ref="D886:D887"/>
    <mergeCell ref="D888:D889"/>
    <mergeCell ref="D866:D867"/>
    <mergeCell ref="D868:D869"/>
    <mergeCell ref="D870:D871"/>
    <mergeCell ref="D872:D873"/>
    <mergeCell ref="D874:D875"/>
    <mergeCell ref="D876:D877"/>
    <mergeCell ref="D854:D855"/>
    <mergeCell ref="D856:D857"/>
    <mergeCell ref="D858:D859"/>
    <mergeCell ref="D860:D861"/>
    <mergeCell ref="D862:D863"/>
    <mergeCell ref="D864:D865"/>
    <mergeCell ref="D914:D915"/>
    <mergeCell ref="D916:D917"/>
    <mergeCell ref="D918:D919"/>
    <mergeCell ref="D920:D921"/>
    <mergeCell ref="D922:D923"/>
    <mergeCell ref="D924:D925"/>
    <mergeCell ref="D902:D903"/>
    <mergeCell ref="D904:D905"/>
    <mergeCell ref="D906:D907"/>
    <mergeCell ref="D908:D909"/>
    <mergeCell ref="D910:D911"/>
    <mergeCell ref="D912:D913"/>
    <mergeCell ref="D890:D891"/>
    <mergeCell ref="D892:D893"/>
    <mergeCell ref="D894:D895"/>
    <mergeCell ref="D896:D897"/>
    <mergeCell ref="D898:D899"/>
    <mergeCell ref="D900:D901"/>
    <mergeCell ref="D950:D951"/>
    <mergeCell ref="D952:D953"/>
    <mergeCell ref="D954:D955"/>
    <mergeCell ref="D956:D957"/>
    <mergeCell ref="D958:D959"/>
    <mergeCell ref="D960:D961"/>
    <mergeCell ref="D938:D939"/>
    <mergeCell ref="D940:D941"/>
    <mergeCell ref="D942:D943"/>
    <mergeCell ref="D944:D945"/>
    <mergeCell ref="D946:D947"/>
    <mergeCell ref="D948:D949"/>
    <mergeCell ref="D926:D927"/>
    <mergeCell ref="D928:D929"/>
    <mergeCell ref="D930:D931"/>
    <mergeCell ref="D932:D933"/>
    <mergeCell ref="D934:D935"/>
    <mergeCell ref="D936:D937"/>
    <mergeCell ref="D986:D987"/>
    <mergeCell ref="D988:D989"/>
    <mergeCell ref="D990:D991"/>
    <mergeCell ref="D992:D993"/>
    <mergeCell ref="D994:D995"/>
    <mergeCell ref="D996:D997"/>
    <mergeCell ref="D974:D975"/>
    <mergeCell ref="D976:D977"/>
    <mergeCell ref="D978:D979"/>
    <mergeCell ref="D980:D981"/>
    <mergeCell ref="D982:D983"/>
    <mergeCell ref="D984:D985"/>
    <mergeCell ref="D962:D963"/>
    <mergeCell ref="D964:D965"/>
    <mergeCell ref="D966:D967"/>
    <mergeCell ref="D968:D969"/>
    <mergeCell ref="D970:D971"/>
    <mergeCell ref="D972:D973"/>
    <mergeCell ref="D1022:D1023"/>
    <mergeCell ref="D1024:D1025"/>
    <mergeCell ref="D1026:D1027"/>
    <mergeCell ref="D1028:D1029"/>
    <mergeCell ref="D1030:D1031"/>
    <mergeCell ref="D1032:D1033"/>
    <mergeCell ref="D1010:D1011"/>
    <mergeCell ref="D1012:D1013"/>
    <mergeCell ref="D1014:D1015"/>
    <mergeCell ref="D1016:D1017"/>
    <mergeCell ref="D1018:D1019"/>
    <mergeCell ref="D1020:D1021"/>
    <mergeCell ref="D998:D999"/>
    <mergeCell ref="D1000:D1001"/>
    <mergeCell ref="D1002:D1003"/>
    <mergeCell ref="D1004:D1005"/>
    <mergeCell ref="D1006:D1007"/>
    <mergeCell ref="D1008:D1009"/>
    <mergeCell ref="D1074:D1075"/>
    <mergeCell ref="D1076:D1077"/>
    <mergeCell ref="D1078:D1079"/>
    <mergeCell ref="D1080:D1081"/>
    <mergeCell ref="D1058:D1059"/>
    <mergeCell ref="D1060:D1061"/>
    <mergeCell ref="D1062:D1063"/>
    <mergeCell ref="D1064:D1065"/>
    <mergeCell ref="D1066:D1067"/>
    <mergeCell ref="D1068:D1069"/>
    <mergeCell ref="D1046:D1047"/>
    <mergeCell ref="D1048:D1049"/>
    <mergeCell ref="D1050:D1051"/>
    <mergeCell ref="D1052:D1053"/>
    <mergeCell ref="D1054:D1055"/>
    <mergeCell ref="D1056:D1057"/>
    <mergeCell ref="D1034:D1035"/>
    <mergeCell ref="D1036:D1037"/>
    <mergeCell ref="D1038:D1039"/>
    <mergeCell ref="D1040:D1041"/>
    <mergeCell ref="D1042:D1043"/>
    <mergeCell ref="D1044:D1045"/>
    <mergeCell ref="D1130:D1131"/>
    <mergeCell ref="D1132:D1133"/>
    <mergeCell ref="D1134:D1135"/>
    <mergeCell ref="D1136:D1137"/>
    <mergeCell ref="W30:W31"/>
    <mergeCell ref="W32:W33"/>
    <mergeCell ref="D1118:D1119"/>
    <mergeCell ref="D1120:D1121"/>
    <mergeCell ref="D1122:D1123"/>
    <mergeCell ref="D1124:D1125"/>
    <mergeCell ref="D1126:D1127"/>
    <mergeCell ref="D1128:D1129"/>
    <mergeCell ref="D1106:D1107"/>
    <mergeCell ref="D1108:D1109"/>
    <mergeCell ref="D1110:D1111"/>
    <mergeCell ref="D1112:D1113"/>
    <mergeCell ref="D1114:D1115"/>
    <mergeCell ref="D1116:D1117"/>
    <mergeCell ref="D1094:D1095"/>
    <mergeCell ref="D1096:D1097"/>
    <mergeCell ref="D1098:D1099"/>
    <mergeCell ref="D1100:D1101"/>
    <mergeCell ref="D1102:D1103"/>
    <mergeCell ref="D1104:D1105"/>
    <mergeCell ref="D1082:D1083"/>
    <mergeCell ref="D1084:D1085"/>
    <mergeCell ref="D1086:D1087"/>
    <mergeCell ref="D1088:D1089"/>
    <mergeCell ref="D1090:D1091"/>
    <mergeCell ref="D1092:D1093"/>
    <mergeCell ref="D1070:D1071"/>
    <mergeCell ref="D1072:D1073"/>
    <mergeCell ref="W74:W75"/>
    <mergeCell ref="W76:W77"/>
    <mergeCell ref="W78:W79"/>
    <mergeCell ref="W80:W81"/>
    <mergeCell ref="W82:W83"/>
    <mergeCell ref="W84:W85"/>
    <mergeCell ref="W62:W63"/>
    <mergeCell ref="W64:W65"/>
    <mergeCell ref="W66:W67"/>
    <mergeCell ref="W68:W69"/>
    <mergeCell ref="W70:W71"/>
    <mergeCell ref="W72:W73"/>
    <mergeCell ref="W48:W49"/>
    <mergeCell ref="W50:W51"/>
    <mergeCell ref="W52:W53"/>
    <mergeCell ref="W54:W55"/>
    <mergeCell ref="W56:W57"/>
    <mergeCell ref="W58:W59"/>
    <mergeCell ref="W60:W61"/>
    <mergeCell ref="W110:W111"/>
    <mergeCell ref="W112:W113"/>
    <mergeCell ref="W114:W115"/>
    <mergeCell ref="W116:W117"/>
    <mergeCell ref="W118:W119"/>
    <mergeCell ref="W120:W121"/>
    <mergeCell ref="W98:W99"/>
    <mergeCell ref="W100:W101"/>
    <mergeCell ref="W102:W103"/>
    <mergeCell ref="W104:W105"/>
    <mergeCell ref="W106:W107"/>
    <mergeCell ref="W108:W109"/>
    <mergeCell ref="W86:W87"/>
    <mergeCell ref="W88:W89"/>
    <mergeCell ref="W90:W91"/>
    <mergeCell ref="W92:W93"/>
    <mergeCell ref="W94:W95"/>
    <mergeCell ref="W96:W97"/>
    <mergeCell ref="W146:W147"/>
    <mergeCell ref="W148:W149"/>
    <mergeCell ref="W150:W151"/>
    <mergeCell ref="W152:W153"/>
    <mergeCell ref="W154:W155"/>
    <mergeCell ref="W156:W157"/>
    <mergeCell ref="W134:W135"/>
    <mergeCell ref="W136:W137"/>
    <mergeCell ref="W138:W139"/>
    <mergeCell ref="W140:W141"/>
    <mergeCell ref="W142:W143"/>
    <mergeCell ref="W144:W145"/>
    <mergeCell ref="W122:W123"/>
    <mergeCell ref="W124:W125"/>
    <mergeCell ref="W126:W127"/>
    <mergeCell ref="W128:W129"/>
    <mergeCell ref="W130:W131"/>
    <mergeCell ref="W132:W133"/>
    <mergeCell ref="W182:W183"/>
    <mergeCell ref="W184:W185"/>
    <mergeCell ref="W186:W187"/>
    <mergeCell ref="W188:W189"/>
    <mergeCell ref="W190:W191"/>
    <mergeCell ref="W192:W193"/>
    <mergeCell ref="W170:W171"/>
    <mergeCell ref="W172:W173"/>
    <mergeCell ref="W174:W175"/>
    <mergeCell ref="W176:W177"/>
    <mergeCell ref="W178:W179"/>
    <mergeCell ref="W180:W181"/>
    <mergeCell ref="W158:W159"/>
    <mergeCell ref="W160:W161"/>
    <mergeCell ref="W162:W163"/>
    <mergeCell ref="W164:W165"/>
    <mergeCell ref="W166:W167"/>
    <mergeCell ref="W168:W169"/>
    <mergeCell ref="W218:W219"/>
    <mergeCell ref="W220:W221"/>
    <mergeCell ref="W222:W223"/>
    <mergeCell ref="W224:W225"/>
    <mergeCell ref="W226:W227"/>
    <mergeCell ref="W228:W229"/>
    <mergeCell ref="W206:W207"/>
    <mergeCell ref="W208:W209"/>
    <mergeCell ref="W210:W211"/>
    <mergeCell ref="W212:W213"/>
    <mergeCell ref="W214:W215"/>
    <mergeCell ref="W216:W217"/>
    <mergeCell ref="W194:W195"/>
    <mergeCell ref="W196:W197"/>
    <mergeCell ref="W198:W199"/>
    <mergeCell ref="W200:W201"/>
    <mergeCell ref="W202:W203"/>
    <mergeCell ref="W204:W205"/>
    <mergeCell ref="W254:W255"/>
    <mergeCell ref="W256:W257"/>
    <mergeCell ref="W258:W259"/>
    <mergeCell ref="W260:W261"/>
    <mergeCell ref="W262:W263"/>
    <mergeCell ref="W264:W265"/>
    <mergeCell ref="W242:W243"/>
    <mergeCell ref="W244:W245"/>
    <mergeCell ref="W246:W247"/>
    <mergeCell ref="W248:W249"/>
    <mergeCell ref="W250:W251"/>
    <mergeCell ref="W252:W253"/>
    <mergeCell ref="W230:W231"/>
    <mergeCell ref="W232:W233"/>
    <mergeCell ref="W234:W235"/>
    <mergeCell ref="W236:W237"/>
    <mergeCell ref="W238:W239"/>
    <mergeCell ref="W240:W241"/>
    <mergeCell ref="W290:W291"/>
    <mergeCell ref="W292:W293"/>
    <mergeCell ref="W294:W295"/>
    <mergeCell ref="W296:W297"/>
    <mergeCell ref="W298:W299"/>
    <mergeCell ref="W300:W301"/>
    <mergeCell ref="W278:W279"/>
    <mergeCell ref="W280:W281"/>
    <mergeCell ref="W282:W283"/>
    <mergeCell ref="W284:W285"/>
    <mergeCell ref="W286:W287"/>
    <mergeCell ref="W288:W289"/>
    <mergeCell ref="W266:W267"/>
    <mergeCell ref="W268:W269"/>
    <mergeCell ref="W270:W271"/>
    <mergeCell ref="W272:W273"/>
    <mergeCell ref="W274:W275"/>
    <mergeCell ref="W276:W277"/>
    <mergeCell ref="W326:W327"/>
    <mergeCell ref="W328:W329"/>
    <mergeCell ref="W330:W331"/>
    <mergeCell ref="W332:W333"/>
    <mergeCell ref="W334:W335"/>
    <mergeCell ref="W336:W337"/>
    <mergeCell ref="W314:W315"/>
    <mergeCell ref="W316:W317"/>
    <mergeCell ref="W318:W319"/>
    <mergeCell ref="W320:W321"/>
    <mergeCell ref="W322:W323"/>
    <mergeCell ref="W324:W325"/>
    <mergeCell ref="W302:W303"/>
    <mergeCell ref="W304:W305"/>
    <mergeCell ref="W306:W307"/>
    <mergeCell ref="W308:W309"/>
    <mergeCell ref="W310:W311"/>
    <mergeCell ref="W312:W313"/>
    <mergeCell ref="W362:W363"/>
    <mergeCell ref="W364:W365"/>
    <mergeCell ref="W366:W367"/>
    <mergeCell ref="W368:W369"/>
    <mergeCell ref="W370:W371"/>
    <mergeCell ref="W372:W373"/>
    <mergeCell ref="W350:W351"/>
    <mergeCell ref="W352:W353"/>
    <mergeCell ref="W354:W355"/>
    <mergeCell ref="W356:W357"/>
    <mergeCell ref="W358:W359"/>
    <mergeCell ref="W360:W361"/>
    <mergeCell ref="W338:W339"/>
    <mergeCell ref="W340:W341"/>
    <mergeCell ref="W342:W343"/>
    <mergeCell ref="W344:W345"/>
    <mergeCell ref="W346:W347"/>
    <mergeCell ref="W348:W349"/>
    <mergeCell ref="W398:W399"/>
    <mergeCell ref="W400:W401"/>
    <mergeCell ref="W402:W403"/>
    <mergeCell ref="W404:W405"/>
    <mergeCell ref="W406:W407"/>
    <mergeCell ref="W408:W409"/>
    <mergeCell ref="W386:W387"/>
    <mergeCell ref="W388:W389"/>
    <mergeCell ref="W390:W391"/>
    <mergeCell ref="W392:W393"/>
    <mergeCell ref="W394:W395"/>
    <mergeCell ref="W396:W397"/>
    <mergeCell ref="W374:W375"/>
    <mergeCell ref="W376:W377"/>
    <mergeCell ref="W378:W379"/>
    <mergeCell ref="W380:W381"/>
    <mergeCell ref="W382:W383"/>
    <mergeCell ref="W384:W385"/>
    <mergeCell ref="W434:W435"/>
    <mergeCell ref="W436:W437"/>
    <mergeCell ref="W438:W439"/>
    <mergeCell ref="W440:W441"/>
    <mergeCell ref="W442:W443"/>
    <mergeCell ref="W444:W445"/>
    <mergeCell ref="W422:W423"/>
    <mergeCell ref="W424:W425"/>
    <mergeCell ref="W426:W427"/>
    <mergeCell ref="W428:W429"/>
    <mergeCell ref="W430:W431"/>
    <mergeCell ref="W432:W433"/>
    <mergeCell ref="W410:W411"/>
    <mergeCell ref="W412:W413"/>
    <mergeCell ref="W414:W415"/>
    <mergeCell ref="W416:W417"/>
    <mergeCell ref="W418:W419"/>
    <mergeCell ref="W420:W421"/>
    <mergeCell ref="W470:W471"/>
    <mergeCell ref="W472:W473"/>
    <mergeCell ref="W474:W475"/>
    <mergeCell ref="W476:W477"/>
    <mergeCell ref="W478:W479"/>
    <mergeCell ref="W480:W481"/>
    <mergeCell ref="W458:W459"/>
    <mergeCell ref="W460:W461"/>
    <mergeCell ref="W462:W463"/>
    <mergeCell ref="W464:W465"/>
    <mergeCell ref="W466:W467"/>
    <mergeCell ref="W468:W469"/>
    <mergeCell ref="W446:W447"/>
    <mergeCell ref="W448:W449"/>
    <mergeCell ref="W450:W451"/>
    <mergeCell ref="W452:W453"/>
    <mergeCell ref="W454:W455"/>
    <mergeCell ref="W456:W457"/>
    <mergeCell ref="W506:W507"/>
    <mergeCell ref="W508:W509"/>
    <mergeCell ref="W510:W511"/>
    <mergeCell ref="W512:W513"/>
    <mergeCell ref="W514:W515"/>
    <mergeCell ref="W516:W517"/>
    <mergeCell ref="W494:W495"/>
    <mergeCell ref="W496:W497"/>
    <mergeCell ref="W498:W499"/>
    <mergeCell ref="W500:W501"/>
    <mergeCell ref="W502:W503"/>
    <mergeCell ref="W504:W505"/>
    <mergeCell ref="W482:W483"/>
    <mergeCell ref="W484:W485"/>
    <mergeCell ref="W486:W487"/>
    <mergeCell ref="W488:W489"/>
    <mergeCell ref="W490:W491"/>
    <mergeCell ref="W492:W493"/>
    <mergeCell ref="W542:W543"/>
    <mergeCell ref="W544:W545"/>
    <mergeCell ref="W546:W547"/>
    <mergeCell ref="W548:W549"/>
    <mergeCell ref="W550:W551"/>
    <mergeCell ref="W552:W553"/>
    <mergeCell ref="W530:W531"/>
    <mergeCell ref="W532:W533"/>
    <mergeCell ref="W534:W535"/>
    <mergeCell ref="W536:W537"/>
    <mergeCell ref="W538:W539"/>
    <mergeCell ref="W540:W541"/>
    <mergeCell ref="W518:W519"/>
    <mergeCell ref="W520:W521"/>
    <mergeCell ref="W522:W523"/>
    <mergeCell ref="W524:W525"/>
    <mergeCell ref="W526:W527"/>
    <mergeCell ref="W528:W529"/>
    <mergeCell ref="W578:W579"/>
    <mergeCell ref="W580:W581"/>
    <mergeCell ref="W582:W583"/>
    <mergeCell ref="W584:W585"/>
    <mergeCell ref="W586:W587"/>
    <mergeCell ref="W588:W589"/>
    <mergeCell ref="W566:W567"/>
    <mergeCell ref="W568:W569"/>
    <mergeCell ref="W570:W571"/>
    <mergeCell ref="W572:W573"/>
    <mergeCell ref="W574:W575"/>
    <mergeCell ref="W576:W577"/>
    <mergeCell ref="W554:W555"/>
    <mergeCell ref="W556:W557"/>
    <mergeCell ref="W558:W559"/>
    <mergeCell ref="W560:W561"/>
    <mergeCell ref="W562:W563"/>
    <mergeCell ref="W564:W565"/>
    <mergeCell ref="W614:W615"/>
    <mergeCell ref="W616:W617"/>
    <mergeCell ref="W618:W619"/>
    <mergeCell ref="W620:W621"/>
    <mergeCell ref="W622:W623"/>
    <mergeCell ref="W624:W625"/>
    <mergeCell ref="W602:W603"/>
    <mergeCell ref="W604:W605"/>
    <mergeCell ref="W606:W607"/>
    <mergeCell ref="W608:W609"/>
    <mergeCell ref="W610:W611"/>
    <mergeCell ref="W612:W613"/>
    <mergeCell ref="W590:W591"/>
    <mergeCell ref="W592:W593"/>
    <mergeCell ref="W594:W595"/>
    <mergeCell ref="W596:W597"/>
    <mergeCell ref="W598:W599"/>
    <mergeCell ref="W600:W601"/>
    <mergeCell ref="W650:W651"/>
    <mergeCell ref="W652:W653"/>
    <mergeCell ref="W654:W655"/>
    <mergeCell ref="W656:W657"/>
    <mergeCell ref="W658:W659"/>
    <mergeCell ref="W660:W661"/>
    <mergeCell ref="W638:W639"/>
    <mergeCell ref="W640:W641"/>
    <mergeCell ref="W642:W643"/>
    <mergeCell ref="W644:W645"/>
    <mergeCell ref="W646:W647"/>
    <mergeCell ref="W648:W649"/>
    <mergeCell ref="W626:W627"/>
    <mergeCell ref="W628:W629"/>
    <mergeCell ref="W630:W631"/>
    <mergeCell ref="W632:W633"/>
    <mergeCell ref="W634:W635"/>
    <mergeCell ref="W636:W637"/>
    <mergeCell ref="W686:W687"/>
    <mergeCell ref="W688:W689"/>
    <mergeCell ref="W690:W691"/>
    <mergeCell ref="W692:W693"/>
    <mergeCell ref="W694:W695"/>
    <mergeCell ref="W696:W697"/>
    <mergeCell ref="W674:W675"/>
    <mergeCell ref="W676:W677"/>
    <mergeCell ref="W678:W679"/>
    <mergeCell ref="W680:W681"/>
    <mergeCell ref="W682:W683"/>
    <mergeCell ref="W684:W685"/>
    <mergeCell ref="W662:W663"/>
    <mergeCell ref="W664:W665"/>
    <mergeCell ref="W666:W667"/>
    <mergeCell ref="W668:W669"/>
    <mergeCell ref="W670:W671"/>
    <mergeCell ref="W672:W673"/>
    <mergeCell ref="W722:W723"/>
    <mergeCell ref="W724:W725"/>
    <mergeCell ref="W726:W727"/>
    <mergeCell ref="W728:W729"/>
    <mergeCell ref="W730:W731"/>
    <mergeCell ref="W732:W733"/>
    <mergeCell ref="W710:W711"/>
    <mergeCell ref="W712:W713"/>
    <mergeCell ref="W714:W715"/>
    <mergeCell ref="W716:W717"/>
    <mergeCell ref="W718:W719"/>
    <mergeCell ref="W720:W721"/>
    <mergeCell ref="W698:W699"/>
    <mergeCell ref="W700:W701"/>
    <mergeCell ref="W702:W703"/>
    <mergeCell ref="W704:W705"/>
    <mergeCell ref="W706:W707"/>
    <mergeCell ref="W708:W709"/>
    <mergeCell ref="W758:W759"/>
    <mergeCell ref="W760:W761"/>
    <mergeCell ref="W762:W763"/>
    <mergeCell ref="W764:W765"/>
    <mergeCell ref="W766:W767"/>
    <mergeCell ref="W768:W769"/>
    <mergeCell ref="W746:W747"/>
    <mergeCell ref="W748:W749"/>
    <mergeCell ref="W750:W751"/>
    <mergeCell ref="W752:W753"/>
    <mergeCell ref="W754:W755"/>
    <mergeCell ref="W756:W757"/>
    <mergeCell ref="W734:W735"/>
    <mergeCell ref="W736:W737"/>
    <mergeCell ref="W738:W739"/>
    <mergeCell ref="W740:W741"/>
    <mergeCell ref="W742:W743"/>
    <mergeCell ref="W744:W745"/>
    <mergeCell ref="W794:W795"/>
    <mergeCell ref="W796:W797"/>
    <mergeCell ref="W798:W799"/>
    <mergeCell ref="W800:W801"/>
    <mergeCell ref="W802:W803"/>
    <mergeCell ref="W804:W805"/>
    <mergeCell ref="W782:W783"/>
    <mergeCell ref="W784:W785"/>
    <mergeCell ref="W786:W787"/>
    <mergeCell ref="W788:W789"/>
    <mergeCell ref="W790:W791"/>
    <mergeCell ref="W792:W793"/>
    <mergeCell ref="W770:W771"/>
    <mergeCell ref="W772:W773"/>
    <mergeCell ref="W774:W775"/>
    <mergeCell ref="W776:W777"/>
    <mergeCell ref="W778:W779"/>
    <mergeCell ref="W780:W781"/>
    <mergeCell ref="W830:W831"/>
    <mergeCell ref="W832:W833"/>
    <mergeCell ref="W834:W835"/>
    <mergeCell ref="W836:W837"/>
    <mergeCell ref="W838:W839"/>
    <mergeCell ref="W840:W841"/>
    <mergeCell ref="W818:W819"/>
    <mergeCell ref="W820:W821"/>
    <mergeCell ref="W822:W823"/>
    <mergeCell ref="W824:W825"/>
    <mergeCell ref="W826:W827"/>
    <mergeCell ref="W828:W829"/>
    <mergeCell ref="W806:W807"/>
    <mergeCell ref="W808:W809"/>
    <mergeCell ref="W810:W811"/>
    <mergeCell ref="W812:W813"/>
    <mergeCell ref="W814:W815"/>
    <mergeCell ref="W816:W817"/>
    <mergeCell ref="W866:W867"/>
    <mergeCell ref="W868:W869"/>
    <mergeCell ref="W870:W871"/>
    <mergeCell ref="W872:W873"/>
    <mergeCell ref="W874:W875"/>
    <mergeCell ref="W876:W877"/>
    <mergeCell ref="W854:W855"/>
    <mergeCell ref="W856:W857"/>
    <mergeCell ref="W858:W859"/>
    <mergeCell ref="W860:W861"/>
    <mergeCell ref="W862:W863"/>
    <mergeCell ref="W864:W865"/>
    <mergeCell ref="W842:W843"/>
    <mergeCell ref="W844:W845"/>
    <mergeCell ref="W846:W847"/>
    <mergeCell ref="W848:W849"/>
    <mergeCell ref="W850:W851"/>
    <mergeCell ref="W852:W853"/>
    <mergeCell ref="W902:W903"/>
    <mergeCell ref="W904:W905"/>
    <mergeCell ref="W906:W907"/>
    <mergeCell ref="W908:W909"/>
    <mergeCell ref="W910:W911"/>
    <mergeCell ref="W912:W913"/>
    <mergeCell ref="W890:W891"/>
    <mergeCell ref="W892:W893"/>
    <mergeCell ref="W894:W895"/>
    <mergeCell ref="W896:W897"/>
    <mergeCell ref="W898:W899"/>
    <mergeCell ref="W900:W901"/>
    <mergeCell ref="W878:W879"/>
    <mergeCell ref="W880:W881"/>
    <mergeCell ref="W882:W883"/>
    <mergeCell ref="W884:W885"/>
    <mergeCell ref="W886:W887"/>
    <mergeCell ref="W888:W889"/>
    <mergeCell ref="W938:W939"/>
    <mergeCell ref="W940:W941"/>
    <mergeCell ref="W942:W943"/>
    <mergeCell ref="W944:W945"/>
    <mergeCell ref="W946:W947"/>
    <mergeCell ref="W948:W949"/>
    <mergeCell ref="W926:W927"/>
    <mergeCell ref="W928:W929"/>
    <mergeCell ref="W930:W931"/>
    <mergeCell ref="W932:W933"/>
    <mergeCell ref="W934:W935"/>
    <mergeCell ref="W936:W937"/>
    <mergeCell ref="W914:W915"/>
    <mergeCell ref="W916:W917"/>
    <mergeCell ref="W918:W919"/>
    <mergeCell ref="W920:W921"/>
    <mergeCell ref="W922:W923"/>
    <mergeCell ref="W924:W925"/>
    <mergeCell ref="W974:W975"/>
    <mergeCell ref="W976:W977"/>
    <mergeCell ref="W978:W979"/>
    <mergeCell ref="W980:W981"/>
    <mergeCell ref="W982:W983"/>
    <mergeCell ref="W984:W985"/>
    <mergeCell ref="W962:W963"/>
    <mergeCell ref="W964:W965"/>
    <mergeCell ref="W966:W967"/>
    <mergeCell ref="W968:W969"/>
    <mergeCell ref="W970:W971"/>
    <mergeCell ref="W972:W973"/>
    <mergeCell ref="W950:W951"/>
    <mergeCell ref="W952:W953"/>
    <mergeCell ref="W954:W955"/>
    <mergeCell ref="W956:W957"/>
    <mergeCell ref="W958:W959"/>
    <mergeCell ref="W960:W961"/>
    <mergeCell ref="W1010:W1011"/>
    <mergeCell ref="W1012:W1013"/>
    <mergeCell ref="W1014:W1015"/>
    <mergeCell ref="W1016:W1017"/>
    <mergeCell ref="W1018:W1019"/>
    <mergeCell ref="W1020:W1021"/>
    <mergeCell ref="W998:W999"/>
    <mergeCell ref="W1000:W1001"/>
    <mergeCell ref="W1002:W1003"/>
    <mergeCell ref="W1004:W1005"/>
    <mergeCell ref="W1006:W1007"/>
    <mergeCell ref="W1008:W1009"/>
    <mergeCell ref="W986:W987"/>
    <mergeCell ref="W988:W989"/>
    <mergeCell ref="W990:W991"/>
    <mergeCell ref="W992:W993"/>
    <mergeCell ref="W994:W995"/>
    <mergeCell ref="W996:W997"/>
    <mergeCell ref="W1046:W1047"/>
    <mergeCell ref="W1048:W1049"/>
    <mergeCell ref="W1050:W1051"/>
    <mergeCell ref="W1052:W1053"/>
    <mergeCell ref="W1054:W1055"/>
    <mergeCell ref="W1056:W1057"/>
    <mergeCell ref="W1034:W1035"/>
    <mergeCell ref="W1036:W1037"/>
    <mergeCell ref="W1038:W1039"/>
    <mergeCell ref="W1040:W1041"/>
    <mergeCell ref="W1042:W1043"/>
    <mergeCell ref="W1044:W1045"/>
    <mergeCell ref="W1022:W1023"/>
    <mergeCell ref="W1024:W1025"/>
    <mergeCell ref="W1026:W1027"/>
    <mergeCell ref="W1028:W1029"/>
    <mergeCell ref="W1030:W1031"/>
    <mergeCell ref="W1032:W1033"/>
    <mergeCell ref="W1082:W1083"/>
    <mergeCell ref="W1084:W1085"/>
    <mergeCell ref="W1086:W1087"/>
    <mergeCell ref="W1088:W1089"/>
    <mergeCell ref="W1090:W1091"/>
    <mergeCell ref="W1092:W1093"/>
    <mergeCell ref="W1070:W1071"/>
    <mergeCell ref="W1072:W1073"/>
    <mergeCell ref="W1074:W1075"/>
    <mergeCell ref="W1076:W1077"/>
    <mergeCell ref="W1078:W1079"/>
    <mergeCell ref="W1080:W1081"/>
    <mergeCell ref="W1058:W1059"/>
    <mergeCell ref="W1060:W1061"/>
    <mergeCell ref="W1062:W1063"/>
    <mergeCell ref="W1064:W1065"/>
    <mergeCell ref="W1066:W1067"/>
    <mergeCell ref="W1068:W1069"/>
    <mergeCell ref="W1130:W1131"/>
    <mergeCell ref="W1132:W1133"/>
    <mergeCell ref="W1134:W1135"/>
    <mergeCell ref="W1136:W1137"/>
    <mergeCell ref="W1118:W1119"/>
    <mergeCell ref="W1120:W1121"/>
    <mergeCell ref="W1122:W1123"/>
    <mergeCell ref="W1124:W1125"/>
    <mergeCell ref="W1126:W1127"/>
    <mergeCell ref="W1128:W1129"/>
    <mergeCell ref="W1106:W1107"/>
    <mergeCell ref="W1108:W1109"/>
    <mergeCell ref="W1110:W1111"/>
    <mergeCell ref="W1112:W1113"/>
    <mergeCell ref="W1114:W1115"/>
    <mergeCell ref="W1116:W1117"/>
    <mergeCell ref="W1094:W1095"/>
    <mergeCell ref="W1096:W1097"/>
    <mergeCell ref="W1098:W1099"/>
    <mergeCell ref="W1100:W1101"/>
    <mergeCell ref="W1102:W1103"/>
    <mergeCell ref="W1104:W1105"/>
    <mergeCell ref="B6:B7"/>
    <mergeCell ref="D6:D7"/>
    <mergeCell ref="B8:B9"/>
    <mergeCell ref="B10:B11"/>
    <mergeCell ref="B12:B13"/>
    <mergeCell ref="B14:B15"/>
    <mergeCell ref="B16:B17"/>
    <mergeCell ref="B18:B19"/>
    <mergeCell ref="B20:B21"/>
    <mergeCell ref="B22:B23"/>
    <mergeCell ref="B24:B25"/>
    <mergeCell ref="B26:B27"/>
    <mergeCell ref="B28:B29"/>
    <mergeCell ref="B34:B35"/>
    <mergeCell ref="B36:B37"/>
    <mergeCell ref="B38:B39"/>
    <mergeCell ref="B40:B41"/>
    <mergeCell ref="B1138:B1139"/>
    <mergeCell ref="B1140:B1141"/>
    <mergeCell ref="B1142:B1143"/>
    <mergeCell ref="B1144:B1145"/>
    <mergeCell ref="B1146:B1147"/>
    <mergeCell ref="B1148:B1149"/>
    <mergeCell ref="B1150:B1151"/>
    <mergeCell ref="B1152:B1153"/>
    <mergeCell ref="B1154:B1155"/>
    <mergeCell ref="B1156:B1157"/>
    <mergeCell ref="B1158:B1159"/>
    <mergeCell ref="B1160:B1161"/>
    <mergeCell ref="B1162:B1163"/>
    <mergeCell ref="B1164:B1165"/>
    <mergeCell ref="B1166:B1167"/>
    <mergeCell ref="B1168:B1169"/>
    <mergeCell ref="B1170:B1171"/>
    <mergeCell ref="B1172:B1173"/>
    <mergeCell ref="B1174:B1175"/>
    <mergeCell ref="B1176:B1177"/>
    <mergeCell ref="B1178:B1179"/>
    <mergeCell ref="D8:D9"/>
    <mergeCell ref="D10:D11"/>
    <mergeCell ref="D12:D13"/>
    <mergeCell ref="D14:D15"/>
    <mergeCell ref="D16:D17"/>
    <mergeCell ref="D18:D19"/>
    <mergeCell ref="D20:D21"/>
    <mergeCell ref="D22:D23"/>
    <mergeCell ref="D24:D25"/>
    <mergeCell ref="D26:D27"/>
    <mergeCell ref="D28:D29"/>
    <mergeCell ref="D34:D35"/>
    <mergeCell ref="D36:D37"/>
    <mergeCell ref="D38:D39"/>
    <mergeCell ref="D40:D41"/>
    <mergeCell ref="D42:D43"/>
    <mergeCell ref="D44:D45"/>
    <mergeCell ref="D46:D47"/>
    <mergeCell ref="D1138:D1139"/>
    <mergeCell ref="D1140:D1141"/>
    <mergeCell ref="D1142:D1143"/>
    <mergeCell ref="D1144:D1145"/>
    <mergeCell ref="D1146:D1147"/>
    <mergeCell ref="D1148:D1149"/>
    <mergeCell ref="D1150:D1151"/>
    <mergeCell ref="D1152:D1153"/>
    <mergeCell ref="D1154:D1155"/>
    <mergeCell ref="D1156:D1157"/>
    <mergeCell ref="D1158:D1159"/>
    <mergeCell ref="D1160:D1161"/>
    <mergeCell ref="D1162:D1163"/>
    <mergeCell ref="D1164:D1165"/>
    <mergeCell ref="D1166:D1167"/>
    <mergeCell ref="D1168:D1169"/>
    <mergeCell ref="D1170:D1171"/>
    <mergeCell ref="D1172:D1173"/>
    <mergeCell ref="D1174:D1175"/>
    <mergeCell ref="D1176:D1177"/>
    <mergeCell ref="D1178:D1179"/>
    <mergeCell ref="W6:W7"/>
    <mergeCell ref="W8:W9"/>
    <mergeCell ref="W10:W11"/>
    <mergeCell ref="W12:W13"/>
    <mergeCell ref="W14:W15"/>
    <mergeCell ref="W16:W17"/>
    <mergeCell ref="W18:W19"/>
    <mergeCell ref="W20:W21"/>
    <mergeCell ref="W22:W23"/>
    <mergeCell ref="W24:W25"/>
    <mergeCell ref="W26:W27"/>
    <mergeCell ref="W28:W29"/>
    <mergeCell ref="W34:W35"/>
    <mergeCell ref="W36:W37"/>
    <mergeCell ref="W38:W39"/>
    <mergeCell ref="W40:W41"/>
    <mergeCell ref="W42:W43"/>
    <mergeCell ref="W44:W45"/>
    <mergeCell ref="W46:W47"/>
    <mergeCell ref="W1138:W1139"/>
    <mergeCell ref="W1140:W1141"/>
    <mergeCell ref="W1176:W1177"/>
    <mergeCell ref="W1178:W1179"/>
    <mergeCell ref="W1142:W1143"/>
    <mergeCell ref="W1144:W1145"/>
    <mergeCell ref="W1146:W1147"/>
    <mergeCell ref="W1148:W1149"/>
    <mergeCell ref="W1150:W1151"/>
    <mergeCell ref="W1152:W1153"/>
    <mergeCell ref="W1154:W1155"/>
    <mergeCell ref="W1156:W1157"/>
    <mergeCell ref="W1158:W1159"/>
    <mergeCell ref="W1160:W1161"/>
    <mergeCell ref="W1162:W1163"/>
    <mergeCell ref="W1164:W1165"/>
    <mergeCell ref="W1166:W1167"/>
    <mergeCell ref="W1168:W1169"/>
    <mergeCell ref="W1170:W1171"/>
    <mergeCell ref="W1172:W1173"/>
    <mergeCell ref="W1174:W117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topLeftCell="CZ1" workbookViewId="0">
      <selection activeCell="DF14" sqref="DF14"/>
    </sheetView>
  </sheetViews>
  <sheetFormatPr baseColWidth="10" defaultColWidth="11.42578125"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393" t="s">
        <v>1341</v>
      </c>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237"/>
      <c r="AB1" s="393" t="s">
        <v>1342</v>
      </c>
      <c r="AC1" s="393"/>
      <c r="AD1" s="393"/>
      <c r="AE1" s="393"/>
      <c r="AF1" s="393"/>
      <c r="AG1" s="393"/>
      <c r="AH1" s="393"/>
      <c r="AI1" s="393"/>
      <c r="AJ1" s="393"/>
      <c r="AK1" s="393"/>
      <c r="AL1" s="393"/>
      <c r="AM1" s="393"/>
      <c r="AN1" s="393"/>
      <c r="AO1" s="393"/>
      <c r="AP1" s="393"/>
      <c r="AQ1" s="393"/>
      <c r="AR1" s="393"/>
      <c r="AS1" s="393"/>
      <c r="AT1" s="393"/>
      <c r="AU1" s="393"/>
      <c r="AV1" s="393"/>
      <c r="AW1" s="393"/>
      <c r="AX1" s="393"/>
      <c r="AY1" s="393"/>
      <c r="AZ1" s="393"/>
      <c r="BA1" s="393"/>
      <c r="BC1" s="394" t="s">
        <v>1343</v>
      </c>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D1" s="394" t="s">
        <v>1344</v>
      </c>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row>
    <row r="2" spans="1:113">
      <c r="C2" t="str">
        <f>+IF(C4="ene","Enero",IF(C4="feb","Febrero",IF(C4="mar","Marzo",IF(C4="abr","Abril",IF(C4="may","Mayo",IF(C4="jun","Junio",IF(C4="jul","Julio",IF(C4="ago","Agosto",IF(C4="sep","Septiembre",IF(C4="oct","Octubre",IF(C4="nov","Noviembre",IF(C4="dic","Diciembre","Aún no hay mes"))))))))))))</f>
        <v>Enero</v>
      </c>
      <c r="D2" t="s">
        <v>1289</v>
      </c>
      <c r="E2" t="str">
        <f>+IF(E4="ene","Enero",IF(E4="feb","Febrero",IF(E4="mar","Marzo",IF(E4="abr","Abril",IF(E4="may","Mayo",IF(E4="jun","Junio",IF(E4="jul","Julio",IF(E4="ago","Agosto",IF(E4="sep","Septiembre",IF(E4="oct","Octubre",IF(E4="nov","Noviembre",IF(E4="dic","Diciembre","Aún no hay mes"))))))))))))</f>
        <v>Aún no hay mes</v>
      </c>
      <c r="F2" t="str">
        <f>+E2</f>
        <v>Aún no hay mes</v>
      </c>
      <c r="G2" t="str">
        <f>+IF(G4="ene","Enero",IF(G4="feb","Febrero",IF(G4="mar","Marzo",IF(G4="abr","Abril",IF(G4="may","Mayo",IF(G4="jun","Junio",IF(G4="jul","Julio",IF(G4="ago","Agosto",IF(G4="sep","Septiembre",IF(G4="oct","Octubre",IF(G4="nov","Noviembre",IF(G4="dic","Diciembre","Aún no hay mes"))))))))))))</f>
        <v>Aún no hay mes</v>
      </c>
      <c r="H2" t="str">
        <f>+G2</f>
        <v>Aún no hay mes</v>
      </c>
      <c r="I2" t="str">
        <f>+IF(I4="ene","Enero",IF(I4="feb","Febrero",IF(I4="mar","Marzo",IF(I4="abr","Abril",IF(I4="may","Mayo",IF(I4="jun","Junio",IF(I4="jul","Julio",IF(I4="ago","Agosto",IF(I4="sep","Septiembre",IF(I4="oct","Octubre",IF(I4="nov","Noviembre",IF(I4="dic","Diciembre","Aún no hay mes"))))))))))))</f>
        <v>Aún no hay mes</v>
      </c>
      <c r="J2" t="str">
        <f>+I2</f>
        <v>Aún no hay mes</v>
      </c>
      <c r="K2" t="str">
        <f>+IF(K4="ene","Enero",IF(K4="feb","Febrero",IF(K4="mar","Marzo",IF(K4="abr","Abril",IF(K4="may","Mayo",IF(K4="jun","Junio",IF(K4="jul","Julio",IF(K4="ago","Agosto",IF(K4="sep","Septiembre",IF(K4="oct","Octubre",IF(K4="nov","Noviembre",IF(K4="dic","Diciembre","Aún no hay mes"))))))))))))</f>
        <v>Aún no hay mes</v>
      </c>
      <c r="L2" t="str">
        <f>+K2</f>
        <v>Aún no hay mes</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Aún no hay mes</v>
      </c>
      <c r="AG2" t="str">
        <f>+AF2</f>
        <v>Aún no hay mes</v>
      </c>
      <c r="AH2" t="str">
        <f>+IF(AH4="ene","Enero",IF(AH4="feb","Febrero",IF(AH4="mar","Marzo",IF(AH4="abr","Abril",IF(AH4="may","Mayo",IF(AH4="jun","Junio",IF(AH4="jul","Julio",IF(AH4="ago","Agosto",IF(AH4="sep","Septiembre",IF(AH4="oct","Octubre",IF(AH4="nov","Noviembre",IF(AH4="dic","Diciembre","Aún no hay mes"))))))))))))</f>
        <v>Aún no hay mes</v>
      </c>
      <c r="AI2" t="str">
        <f>+AH2</f>
        <v>Aún no hay mes</v>
      </c>
      <c r="AJ2" t="str">
        <f>+IF(AJ4="ene","Enero",IF(AJ4="feb","Febrero",IF(AJ4="mar","Marzo",IF(AJ4="abr","Abril",IF(AJ4="may","Mayo",IF(AJ4="jun","Junio",IF(AJ4="jul","Julio",IF(AJ4="ago","Agosto",IF(AJ4="sep","Septiembre",IF(AJ4="oct","Octubre",IF(AJ4="nov","Noviembre",IF(AJ4="dic","Diciembre","Aún no hay mes"))))))))))))</f>
        <v>Aún no hay mes</v>
      </c>
      <c r="AK2" t="str">
        <f>+AJ2</f>
        <v>Aún no hay mes</v>
      </c>
      <c r="AL2" t="str">
        <f>+IF(AL4="ene","Enero",IF(AL4="feb","Febrero",IF(AL4="mar","Marzo",IF(AL4="abr","Abril",IF(AL4="may","Mayo",IF(AL4="jun","Junio",IF(AL4="jul","Julio",IF(AL4="ago","Agosto",IF(AL4="sep","Septiembre",IF(AL4="oct","Octubre",IF(AL4="nov","Noviembre",IF(AL4="dic","Diciembre","Aún no hay mes"))))))))))))</f>
        <v>Aún no hay mes</v>
      </c>
      <c r="AM2" t="str">
        <f>+AL2</f>
        <v>Aún no hay mes</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Aún no hay mes</v>
      </c>
      <c r="BH2" t="str">
        <f>+BG2</f>
        <v>Aún no hay mes</v>
      </c>
      <c r="BI2" t="str">
        <f>+IF(BI4="ene","Enero",IF(BI4="feb","Febrero",IF(BI4="mar","Marzo",IF(BI4="abr","Abril",IF(BI4="may","Mayo",IF(BI4="jun","Junio",IF(BI4="jul","Julio",IF(BI4="ago","Agosto",IF(BI4="sep","Septiembre",IF(BI4="oct","Octubre",IF(BI4="nov","Noviembre",IF(BI4="dic","Diciembre","Aún no hay mes"))))))))))))</f>
        <v>Aún no hay mes</v>
      </c>
      <c r="BJ2" t="str">
        <f>+BI2</f>
        <v>Aún no hay mes</v>
      </c>
      <c r="BK2" t="str">
        <f>+IF(BK4="ene","Enero",IF(BK4="feb","Febrero",IF(BK4="mar","Marzo",IF(BK4="abr","Abril",IF(BK4="may","Mayo",IF(BK4="jun","Junio",IF(BK4="jul","Julio",IF(BK4="ago","Agosto",IF(BK4="sep","Septiembre",IF(BK4="oct","Octubre",IF(BK4="nov","Noviembre",IF(BK4="dic","Diciembre","Aún no hay mes"))))))))))))</f>
        <v>Aún no hay mes</v>
      </c>
      <c r="BL2" t="str">
        <f>+BK2</f>
        <v>Aún no hay mes</v>
      </c>
      <c r="BM2" t="str">
        <f>+IF(BM4="ene","Enero",IF(BM4="feb","Febrero",IF(BM4="mar","Marzo",IF(BM4="abr","Abril",IF(BM4="may","Mayo",IF(BM4="jun","Junio",IF(BM4="jul","Julio",IF(BM4="ago","Agosto",IF(BM4="sep","Septiembre",IF(BM4="oct","Octubre",IF(BM4="nov","Noviembre",IF(BM4="dic","Diciembre","Aún no hay mes"))))))))))))</f>
        <v>Aún no hay mes</v>
      </c>
      <c r="BN2" t="str">
        <f>+BM2</f>
        <v>Aún no hay mes</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Aún no hay mes</v>
      </c>
      <c r="CI2" t="str">
        <f>+CH2</f>
        <v>Aún no hay mes</v>
      </c>
      <c r="CJ2" t="str">
        <f>+IF(CJ4="ene","Enero",IF(CJ4="feb","Febrero",IF(CJ4="mar","Marzo",IF(CJ4="abr","Abril",IF(CJ4="may","Mayo",IF(CJ4="jun","Junio",IF(CJ4="jul","Julio",IF(CJ4="ago","Agosto",IF(CJ4="sep","Septiembre",IF(CJ4="oct","Octubre",IF(CJ4="nov","Noviembre",IF(CJ4="dic","Diciembre","Aún no hay mes"))))))))))))</f>
        <v>Aún no hay mes</v>
      </c>
      <c r="CK2" t="str">
        <f>+CJ2</f>
        <v>Aún no hay mes</v>
      </c>
      <c r="CL2" t="str">
        <f>+IF(CL4="ene","Enero",IF(CL4="feb","Febrero",IF(CL4="mar","Marzo",IF(CL4="abr","Abril",IF(CL4="may","Mayo",IF(CL4="jun","Junio",IF(CL4="jul","Julio",IF(CL4="ago","Agosto",IF(CL4="sep","Septiembre",IF(CL4="oct","Octubre",IF(CL4="nov","Noviembre",IF(CL4="dic","Diciembre","Aún no hay mes"))))))))))))</f>
        <v>Aún no hay mes</v>
      </c>
      <c r="CM2" t="str">
        <f>+CL2</f>
        <v>Aún no hay mes</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Enero</v>
      </c>
    </row>
    <row r="3" spans="1:113">
      <c r="C3" s="234" t="s">
        <v>1462</v>
      </c>
      <c r="D3" s="234" t="s">
        <v>1286</v>
      </c>
      <c r="AD3" s="234" t="s">
        <v>1462</v>
      </c>
      <c r="AE3" s="234" t="s">
        <v>1286</v>
      </c>
      <c r="BE3" s="234" t="s">
        <v>1462</v>
      </c>
      <c r="BF3" s="234" t="s">
        <v>1286</v>
      </c>
      <c r="CF3" s="234" t="s">
        <v>1462</v>
      </c>
      <c r="CG3" s="234" t="s">
        <v>1286</v>
      </c>
      <c r="DE3" s="234" t="s">
        <v>653</v>
      </c>
      <c r="DF3" s="234" t="s">
        <v>660</v>
      </c>
      <c r="DG3" t="s">
        <v>1303</v>
      </c>
      <c r="DH3" t="str">
        <f ca="1">+TEXT(EDATE(TODAY(),-1),"mmm")</f>
        <v>ene</v>
      </c>
      <c r="DI3" t="str">
        <f ca="1">+TEXT(EOMONTH(TODAY(),-1),"dd/mm/yyyy")</f>
        <v>31/01/2025</v>
      </c>
    </row>
    <row r="4" spans="1:113">
      <c r="C4" s="235" t="s">
        <v>1285</v>
      </c>
      <c r="AD4" s="235" t="s">
        <v>1285</v>
      </c>
      <c r="BE4" s="235" t="s">
        <v>1285</v>
      </c>
      <c r="CF4" s="235" t="s">
        <v>1285</v>
      </c>
      <c r="DE4">
        <v>46</v>
      </c>
      <c r="DF4" t="s">
        <v>1367</v>
      </c>
      <c r="DG4">
        <v>11708107.270000001</v>
      </c>
    </row>
    <row r="5" spans="1:113">
      <c r="A5" s="234" t="s">
        <v>653</v>
      </c>
      <c r="B5" s="234" t="s">
        <v>660</v>
      </c>
      <c r="C5" t="s">
        <v>1299</v>
      </c>
      <c r="D5" t="s">
        <v>1300</v>
      </c>
      <c r="AB5" s="234" t="s">
        <v>653</v>
      </c>
      <c r="AC5" s="234" t="s">
        <v>660</v>
      </c>
      <c r="AD5" t="s">
        <v>1314</v>
      </c>
      <c r="AE5" t="s">
        <v>1315</v>
      </c>
      <c r="BC5" s="234" t="s">
        <v>653</v>
      </c>
      <c r="BD5" s="234" t="s">
        <v>660</v>
      </c>
      <c r="BE5" t="s">
        <v>1299</v>
      </c>
      <c r="BF5" t="s">
        <v>1300</v>
      </c>
      <c r="CD5" s="234" t="s">
        <v>653</v>
      </c>
      <c r="CE5" s="234" t="s">
        <v>660</v>
      </c>
      <c r="CF5" t="s">
        <v>1314</v>
      </c>
      <c r="CG5" t="s">
        <v>1315</v>
      </c>
      <c r="DD5" s="234"/>
      <c r="DE5">
        <v>109</v>
      </c>
      <c r="DF5" t="s">
        <v>611</v>
      </c>
      <c r="DG5">
        <v>623099.1</v>
      </c>
    </row>
    <row r="6" spans="1:113">
      <c r="A6">
        <v>10</v>
      </c>
      <c r="B6" t="s">
        <v>38</v>
      </c>
      <c r="C6" s="236">
        <v>408</v>
      </c>
      <c r="D6" s="236">
        <v>995284.92</v>
      </c>
      <c r="AB6" t="s">
        <v>541</v>
      </c>
      <c r="AC6" t="s">
        <v>590</v>
      </c>
      <c r="AD6">
        <v>0.11999999999999998</v>
      </c>
      <c r="AE6">
        <v>0.08</v>
      </c>
      <c r="BC6">
        <v>86</v>
      </c>
      <c r="BD6" t="s">
        <v>50</v>
      </c>
      <c r="BE6" s="236">
        <v>41575.83</v>
      </c>
      <c r="BF6" s="236">
        <v>27059949.960000001</v>
      </c>
      <c r="CD6" t="s">
        <v>541</v>
      </c>
      <c r="CE6" t="s">
        <v>590</v>
      </c>
      <c r="CF6">
        <v>0</v>
      </c>
      <c r="CG6">
        <v>62961072.591200002</v>
      </c>
      <c r="DE6">
        <v>117</v>
      </c>
      <c r="DF6" t="s">
        <v>54</v>
      </c>
      <c r="DG6">
        <v>3385910.18</v>
      </c>
    </row>
    <row r="7" spans="1:113">
      <c r="A7">
        <v>15</v>
      </c>
      <c r="B7" t="s">
        <v>39</v>
      </c>
      <c r="C7" s="236">
        <v>0</v>
      </c>
      <c r="D7" s="236">
        <v>760375.79999999981</v>
      </c>
      <c r="AB7">
        <v>20</v>
      </c>
      <c r="AC7" t="s">
        <v>41</v>
      </c>
      <c r="AD7">
        <v>60.03</v>
      </c>
      <c r="AE7">
        <v>0</v>
      </c>
      <c r="BC7">
        <v>291</v>
      </c>
      <c r="BD7" t="s">
        <v>119</v>
      </c>
      <c r="BE7" s="236">
        <v>0</v>
      </c>
      <c r="BF7" s="236">
        <v>34986000</v>
      </c>
      <c r="CD7">
        <v>291</v>
      </c>
      <c r="CE7" t="s">
        <v>119</v>
      </c>
      <c r="CF7">
        <v>34986000</v>
      </c>
      <c r="CG7">
        <v>0</v>
      </c>
      <c r="DE7">
        <v>163</v>
      </c>
      <c r="DF7" t="s">
        <v>78</v>
      </c>
      <c r="DG7">
        <v>983385.11</v>
      </c>
    </row>
    <row r="8" spans="1:113">
      <c r="A8">
        <v>16</v>
      </c>
      <c r="B8" t="s">
        <v>40</v>
      </c>
      <c r="C8" s="236">
        <v>0</v>
      </c>
      <c r="D8" s="236">
        <v>294287.66000000003</v>
      </c>
      <c r="AB8" t="s">
        <v>542</v>
      </c>
      <c r="AC8" t="s">
        <v>687</v>
      </c>
      <c r="AD8">
        <v>317598637.10000002</v>
      </c>
      <c r="AE8">
        <v>1365988436.3</v>
      </c>
      <c r="BC8" t="s">
        <v>541</v>
      </c>
      <c r="BD8" t="s">
        <v>590</v>
      </c>
      <c r="BE8" s="236">
        <v>62961072.589999996</v>
      </c>
      <c r="BF8" s="236">
        <v>680084.2300000001</v>
      </c>
      <c r="CD8">
        <v>86</v>
      </c>
      <c r="CE8" t="s">
        <v>50</v>
      </c>
      <c r="CF8">
        <v>27059949.963200003</v>
      </c>
      <c r="CG8">
        <v>0</v>
      </c>
      <c r="DE8">
        <v>222</v>
      </c>
      <c r="DF8" t="s">
        <v>93</v>
      </c>
      <c r="DG8">
        <v>851877.12</v>
      </c>
    </row>
    <row r="9" spans="1:113">
      <c r="A9">
        <v>20</v>
      </c>
      <c r="B9" t="s">
        <v>41</v>
      </c>
      <c r="C9" s="236">
        <v>4891.99</v>
      </c>
      <c r="D9" s="236">
        <v>9478286.8099999987</v>
      </c>
      <c r="AB9">
        <v>291</v>
      </c>
      <c r="AC9" t="s">
        <v>119</v>
      </c>
      <c r="AD9">
        <v>0</v>
      </c>
      <c r="AE9">
        <v>105731519.81</v>
      </c>
      <c r="BC9">
        <v>46</v>
      </c>
      <c r="BD9" t="s">
        <v>1367</v>
      </c>
      <c r="BE9" s="236">
        <v>159950.22999999998</v>
      </c>
      <c r="BF9" s="236">
        <v>0</v>
      </c>
      <c r="CD9">
        <v>66</v>
      </c>
      <c r="CE9" t="s">
        <v>46</v>
      </c>
      <c r="CF9">
        <v>640782.65300000005</v>
      </c>
      <c r="CG9">
        <v>0</v>
      </c>
      <c r="DE9">
        <v>591</v>
      </c>
      <c r="DF9" t="s">
        <v>670</v>
      </c>
      <c r="DG9">
        <v>4639505.0999999996</v>
      </c>
    </row>
    <row r="10" spans="1:113">
      <c r="A10">
        <v>25</v>
      </c>
      <c r="B10" t="s">
        <v>42</v>
      </c>
      <c r="C10" s="236">
        <v>0</v>
      </c>
      <c r="D10" s="236">
        <v>4262.8599999999997</v>
      </c>
      <c r="AB10">
        <v>513</v>
      </c>
      <c r="AC10" t="s">
        <v>160</v>
      </c>
      <c r="AD10">
        <v>0</v>
      </c>
      <c r="AE10">
        <v>292591133.56</v>
      </c>
      <c r="BC10">
        <v>287</v>
      </c>
      <c r="BD10" t="s">
        <v>116</v>
      </c>
      <c r="BE10" s="236">
        <v>334721.96000000002</v>
      </c>
      <c r="BF10" s="236">
        <v>0</v>
      </c>
      <c r="CD10">
        <v>348</v>
      </c>
      <c r="CE10" t="s">
        <v>143</v>
      </c>
      <c r="CF10">
        <v>274339.97500000003</v>
      </c>
      <c r="CG10">
        <v>0</v>
      </c>
      <c r="DE10">
        <v>25</v>
      </c>
      <c r="DF10" t="s">
        <v>42</v>
      </c>
      <c r="DG10">
        <v>1474268.91</v>
      </c>
    </row>
    <row r="11" spans="1:113">
      <c r="A11">
        <v>35</v>
      </c>
      <c r="B11" t="s">
        <v>43</v>
      </c>
      <c r="C11" s="236">
        <v>0</v>
      </c>
      <c r="D11" s="236">
        <v>14768.320000000002</v>
      </c>
      <c r="AB11">
        <v>66</v>
      </c>
      <c r="AC11" t="s">
        <v>46</v>
      </c>
      <c r="AD11">
        <v>0</v>
      </c>
      <c r="AE11">
        <v>1427696.48</v>
      </c>
      <c r="BC11">
        <v>66</v>
      </c>
      <c r="BD11" t="s">
        <v>46</v>
      </c>
      <c r="BE11" s="236">
        <v>81400</v>
      </c>
      <c r="BF11" s="236">
        <v>661459.26</v>
      </c>
      <c r="DE11">
        <v>291</v>
      </c>
      <c r="DF11" t="s">
        <v>119</v>
      </c>
      <c r="DG11">
        <v>51603864.380000003</v>
      </c>
    </row>
    <row r="12" spans="1:113">
      <c r="A12">
        <v>41</v>
      </c>
      <c r="B12" t="s">
        <v>44</v>
      </c>
      <c r="C12" s="236">
        <v>0</v>
      </c>
      <c r="D12" s="236">
        <v>293606</v>
      </c>
      <c r="AB12">
        <v>585</v>
      </c>
      <c r="AC12" t="s">
        <v>171</v>
      </c>
      <c r="AD12">
        <v>0</v>
      </c>
      <c r="AE12">
        <v>12896.8</v>
      </c>
      <c r="BC12">
        <v>132</v>
      </c>
      <c r="BD12" t="s">
        <v>59</v>
      </c>
      <c r="BE12" s="236">
        <v>0</v>
      </c>
      <c r="BF12" s="236">
        <v>6322900.9699999997</v>
      </c>
      <c r="DE12">
        <v>81</v>
      </c>
      <c r="DF12" t="s">
        <v>49</v>
      </c>
      <c r="DG12">
        <v>63060</v>
      </c>
    </row>
    <row r="13" spans="1:113">
      <c r="A13">
        <v>46</v>
      </c>
      <c r="B13" t="s">
        <v>1367</v>
      </c>
      <c r="C13" s="236">
        <v>0</v>
      </c>
      <c r="D13" s="236">
        <v>1149501.31</v>
      </c>
      <c r="AB13">
        <v>348</v>
      </c>
      <c r="AC13" t="s">
        <v>143</v>
      </c>
      <c r="AD13">
        <v>60.03</v>
      </c>
      <c r="AE13">
        <v>274400</v>
      </c>
      <c r="BC13">
        <v>348</v>
      </c>
      <c r="BD13" t="s">
        <v>143</v>
      </c>
      <c r="BE13" s="236">
        <v>0</v>
      </c>
      <c r="BF13" s="236">
        <v>274339.98</v>
      </c>
      <c r="DE13">
        <v>283</v>
      </c>
      <c r="DF13" t="s">
        <v>115</v>
      </c>
      <c r="DG13">
        <v>8605942.7599999998</v>
      </c>
    </row>
    <row r="14" spans="1:113">
      <c r="A14">
        <v>47</v>
      </c>
      <c r="B14" t="s">
        <v>45</v>
      </c>
      <c r="C14" s="236">
        <v>0</v>
      </c>
      <c r="D14" s="236">
        <v>64315.31</v>
      </c>
      <c r="BC14">
        <v>6</v>
      </c>
      <c r="BD14" t="s">
        <v>37</v>
      </c>
      <c r="BE14" s="236">
        <v>0</v>
      </c>
      <c r="BF14" s="236">
        <v>81400</v>
      </c>
      <c r="DE14">
        <v>78</v>
      </c>
      <c r="DF14" t="s">
        <v>1368</v>
      </c>
      <c r="DG14">
        <v>13605537.829999998</v>
      </c>
    </row>
    <row r="15" spans="1:113">
      <c r="A15">
        <v>81</v>
      </c>
      <c r="B15" t="s">
        <v>49</v>
      </c>
      <c r="C15" s="236">
        <v>0</v>
      </c>
      <c r="D15" s="236">
        <v>936.52</v>
      </c>
      <c r="BC15">
        <v>389</v>
      </c>
      <c r="BD15" t="s">
        <v>1401</v>
      </c>
      <c r="BE15" s="236">
        <v>164512.82</v>
      </c>
      <c r="BF15" s="236">
        <v>0</v>
      </c>
      <c r="DE15">
        <v>203</v>
      </c>
      <c r="DF15" t="s">
        <v>86</v>
      </c>
      <c r="DG15">
        <v>31943</v>
      </c>
    </row>
    <row r="16" spans="1:113">
      <c r="A16">
        <v>86</v>
      </c>
      <c r="B16" t="s">
        <v>50</v>
      </c>
      <c r="C16" s="236">
        <v>191824</v>
      </c>
      <c r="D16" s="236">
        <v>2357099.9399999995</v>
      </c>
      <c r="BC16">
        <v>576</v>
      </c>
      <c r="BD16" t="s">
        <v>1243</v>
      </c>
      <c r="BE16" s="236">
        <v>6322900.9699999997</v>
      </c>
      <c r="BF16" s="236">
        <v>0</v>
      </c>
      <c r="DE16">
        <v>294</v>
      </c>
      <c r="DF16" t="s">
        <v>122</v>
      </c>
      <c r="DG16">
        <v>291729</v>
      </c>
    </row>
    <row r="17" spans="1:111">
      <c r="A17">
        <v>117</v>
      </c>
      <c r="B17" t="s">
        <v>54</v>
      </c>
      <c r="C17" s="236">
        <v>2880</v>
      </c>
      <c r="D17" s="236">
        <v>22673.72</v>
      </c>
      <c r="DE17">
        <v>134</v>
      </c>
      <c r="DF17" t="s">
        <v>61</v>
      </c>
      <c r="DG17">
        <v>15333473.459999999</v>
      </c>
    </row>
    <row r="18" spans="1:111">
      <c r="A18">
        <v>132</v>
      </c>
      <c r="B18" t="s">
        <v>59</v>
      </c>
      <c r="C18" s="236">
        <v>8456.84</v>
      </c>
      <c r="D18" s="236">
        <v>46358.96</v>
      </c>
      <c r="DE18">
        <v>293</v>
      </c>
      <c r="DF18" t="s">
        <v>121</v>
      </c>
      <c r="DG18">
        <v>7212.75</v>
      </c>
    </row>
    <row r="19" spans="1:111">
      <c r="A19">
        <v>212</v>
      </c>
      <c r="B19" t="s">
        <v>90</v>
      </c>
      <c r="C19" s="236">
        <v>0</v>
      </c>
      <c r="D19" s="236">
        <v>664911.87</v>
      </c>
      <c r="DE19">
        <v>586</v>
      </c>
      <c r="DF19" t="s">
        <v>172</v>
      </c>
      <c r="DG19">
        <v>5572066.5899999999</v>
      </c>
    </row>
    <row r="20" spans="1:111">
      <c r="A20">
        <v>287</v>
      </c>
      <c r="B20" t="s">
        <v>116</v>
      </c>
      <c r="C20" s="236">
        <v>2292269.7599999998</v>
      </c>
      <c r="D20" s="236">
        <v>198.86</v>
      </c>
      <c r="DE20">
        <v>683</v>
      </c>
      <c r="DF20" t="s">
        <v>1247</v>
      </c>
      <c r="DG20">
        <v>1662</v>
      </c>
    </row>
    <row r="21" spans="1:111">
      <c r="A21">
        <v>291</v>
      </c>
      <c r="B21" t="s">
        <v>119</v>
      </c>
      <c r="C21" s="236">
        <v>377.65999999999997</v>
      </c>
      <c r="D21" s="236">
        <v>84325.94</v>
      </c>
      <c r="DE21">
        <v>295</v>
      </c>
      <c r="DF21" t="s">
        <v>123</v>
      </c>
      <c r="DG21">
        <v>9194.4599999999991</v>
      </c>
    </row>
    <row r="22" spans="1:111">
      <c r="A22">
        <v>340</v>
      </c>
      <c r="B22" t="s">
        <v>136</v>
      </c>
      <c r="C22" s="236">
        <v>480</v>
      </c>
      <c r="D22" s="236">
        <v>374623.64</v>
      </c>
      <c r="DE22">
        <v>133</v>
      </c>
      <c r="DF22" t="s">
        <v>60</v>
      </c>
      <c r="DG22">
        <v>370877.37000000005</v>
      </c>
    </row>
    <row r="23" spans="1:111">
      <c r="A23">
        <v>383</v>
      </c>
      <c r="B23" t="s">
        <v>1242</v>
      </c>
      <c r="C23" s="236">
        <v>60</v>
      </c>
      <c r="D23" s="236">
        <v>362875.77</v>
      </c>
      <c r="DE23">
        <v>269</v>
      </c>
      <c r="DF23" t="s">
        <v>109</v>
      </c>
      <c r="DG23">
        <v>314128</v>
      </c>
    </row>
    <row r="24" spans="1:111">
      <c r="A24">
        <v>513</v>
      </c>
      <c r="B24" t="s">
        <v>160</v>
      </c>
      <c r="C24" s="236">
        <v>293714177.38999999</v>
      </c>
      <c r="D24" s="236">
        <v>131849.93000000002</v>
      </c>
      <c r="DE24">
        <v>389</v>
      </c>
      <c r="DF24" t="s">
        <v>1401</v>
      </c>
      <c r="DG24">
        <v>12819882.460000003</v>
      </c>
    </row>
    <row r="25" spans="1:111">
      <c r="A25">
        <v>578</v>
      </c>
      <c r="B25" t="s">
        <v>168</v>
      </c>
      <c r="C25" s="236">
        <v>0</v>
      </c>
      <c r="D25" s="236">
        <v>1160158.8999999999</v>
      </c>
      <c r="DE25">
        <v>660</v>
      </c>
      <c r="DF25" t="s">
        <v>176</v>
      </c>
      <c r="DG25">
        <v>10000</v>
      </c>
    </row>
    <row r="26" spans="1:111">
      <c r="A26">
        <v>587</v>
      </c>
      <c r="B26" t="s">
        <v>669</v>
      </c>
      <c r="C26" s="236">
        <v>0</v>
      </c>
      <c r="D26" s="236">
        <v>11427017.949999999</v>
      </c>
      <c r="DE26">
        <v>41</v>
      </c>
      <c r="DF26" t="s">
        <v>44</v>
      </c>
      <c r="DG26">
        <v>14805328.58</v>
      </c>
    </row>
    <row r="27" spans="1:111">
      <c r="A27">
        <v>650</v>
      </c>
      <c r="B27" t="s">
        <v>175</v>
      </c>
      <c r="C27" s="236">
        <v>0</v>
      </c>
      <c r="D27" s="236">
        <v>8885.19</v>
      </c>
      <c r="DE27" t="s">
        <v>541</v>
      </c>
      <c r="DF27" t="s">
        <v>590</v>
      </c>
      <c r="DG27">
        <v>169879.63</v>
      </c>
    </row>
    <row r="28" spans="1:111">
      <c r="A28">
        <v>660</v>
      </c>
      <c r="B28" t="s">
        <v>176</v>
      </c>
      <c r="C28" s="236">
        <v>0</v>
      </c>
      <c r="D28" s="236">
        <v>214932.96999999997</v>
      </c>
      <c r="DE28">
        <v>312</v>
      </c>
      <c r="DF28" t="s">
        <v>133</v>
      </c>
      <c r="DG28">
        <v>9086453.9400000013</v>
      </c>
    </row>
    <row r="29" spans="1:111">
      <c r="A29">
        <v>670</v>
      </c>
      <c r="B29" t="s">
        <v>178</v>
      </c>
      <c r="C29" s="236">
        <v>0</v>
      </c>
      <c r="D29" s="236">
        <v>277992.4200000001</v>
      </c>
      <c r="DE29">
        <v>132</v>
      </c>
      <c r="DF29" t="s">
        <v>59</v>
      </c>
      <c r="DG29">
        <v>35000</v>
      </c>
    </row>
    <row r="30" spans="1:111">
      <c r="A30">
        <v>902</v>
      </c>
      <c r="B30" t="s">
        <v>191</v>
      </c>
      <c r="C30" s="236">
        <v>0</v>
      </c>
      <c r="D30" s="236">
        <v>5835.23</v>
      </c>
      <c r="DE30">
        <v>47</v>
      </c>
      <c r="DF30" t="s">
        <v>45</v>
      </c>
      <c r="DG30">
        <v>24795.780000000002</v>
      </c>
    </row>
    <row r="31" spans="1:111">
      <c r="A31" t="s">
        <v>541</v>
      </c>
      <c r="B31" t="s">
        <v>590</v>
      </c>
      <c r="C31" s="236">
        <v>0</v>
      </c>
      <c r="D31" s="236">
        <v>4569053.95</v>
      </c>
      <c r="DE31">
        <v>681</v>
      </c>
      <c r="DF31" t="s">
        <v>180</v>
      </c>
      <c r="DG31">
        <v>3694898.7</v>
      </c>
    </row>
    <row r="32" spans="1:111">
      <c r="A32" t="s">
        <v>544</v>
      </c>
      <c r="B32" t="s">
        <v>679</v>
      </c>
      <c r="C32" s="236">
        <v>0</v>
      </c>
      <c r="D32" s="236">
        <v>28987911.790000003</v>
      </c>
      <c r="DE32">
        <v>66</v>
      </c>
      <c r="DF32" t="s">
        <v>46</v>
      </c>
      <c r="DG32">
        <v>14792.5</v>
      </c>
    </row>
    <row r="33" spans="1:111">
      <c r="A33" t="s">
        <v>550</v>
      </c>
      <c r="B33" t="s">
        <v>589</v>
      </c>
      <c r="C33" s="236">
        <v>0</v>
      </c>
      <c r="D33" s="236">
        <v>328703.58000000007</v>
      </c>
      <c r="DE33">
        <v>324</v>
      </c>
      <c r="DF33" t="s">
        <v>135</v>
      </c>
      <c r="DG33">
        <v>34385</v>
      </c>
    </row>
    <row r="34" spans="1:111">
      <c r="A34">
        <v>597</v>
      </c>
      <c r="B34" t="s">
        <v>673</v>
      </c>
      <c r="C34" s="236">
        <v>3232.12</v>
      </c>
      <c r="D34" s="236">
        <v>3011839.6</v>
      </c>
      <c r="DE34">
        <v>347</v>
      </c>
      <c r="DF34" t="s">
        <v>142</v>
      </c>
      <c r="DG34">
        <v>740494.5</v>
      </c>
    </row>
    <row r="35" spans="1:111">
      <c r="A35">
        <v>595</v>
      </c>
      <c r="B35" t="s">
        <v>609</v>
      </c>
      <c r="C35" s="236">
        <v>0</v>
      </c>
      <c r="D35" s="236">
        <v>35272.57</v>
      </c>
      <c r="DE35">
        <v>343</v>
      </c>
      <c r="DF35" t="s">
        <v>138</v>
      </c>
      <c r="DG35">
        <v>390</v>
      </c>
    </row>
    <row r="36" spans="1:111">
      <c r="A36">
        <v>283</v>
      </c>
      <c r="B36" t="s">
        <v>115</v>
      </c>
      <c r="C36" s="236">
        <v>0</v>
      </c>
      <c r="D36" s="236">
        <v>2621202.02</v>
      </c>
      <c r="DE36">
        <v>526</v>
      </c>
      <c r="DF36" t="s">
        <v>1262</v>
      </c>
      <c r="DG36">
        <v>2530031.04</v>
      </c>
    </row>
    <row r="37" spans="1:111">
      <c r="A37">
        <v>203</v>
      </c>
      <c r="B37" t="s">
        <v>86</v>
      </c>
      <c r="C37" s="236">
        <v>0</v>
      </c>
      <c r="D37" s="236">
        <v>66.599999999999994</v>
      </c>
      <c r="DE37">
        <v>234</v>
      </c>
      <c r="DF37" t="s">
        <v>612</v>
      </c>
      <c r="DG37">
        <v>32110.629999999997</v>
      </c>
    </row>
    <row r="38" spans="1:111">
      <c r="A38">
        <v>155</v>
      </c>
      <c r="B38" t="s">
        <v>75</v>
      </c>
      <c r="C38" s="236">
        <v>0</v>
      </c>
      <c r="D38" s="236">
        <v>121487.47</v>
      </c>
      <c r="DE38">
        <v>383</v>
      </c>
      <c r="DF38" t="s">
        <v>1242</v>
      </c>
      <c r="DG38">
        <v>44936.119999999995</v>
      </c>
    </row>
    <row r="39" spans="1:111">
      <c r="A39">
        <v>290</v>
      </c>
      <c r="B39" t="s">
        <v>118</v>
      </c>
      <c r="C39" s="236">
        <v>0</v>
      </c>
      <c r="D39" s="236">
        <v>63899.790000000008</v>
      </c>
      <c r="DE39">
        <v>192</v>
      </c>
      <c r="DF39" t="s">
        <v>83</v>
      </c>
      <c r="DG39">
        <v>829302</v>
      </c>
    </row>
    <row r="40" spans="1:111">
      <c r="A40">
        <v>373</v>
      </c>
      <c r="B40" t="s">
        <v>605</v>
      </c>
      <c r="C40" s="236">
        <v>0</v>
      </c>
      <c r="D40" s="236">
        <v>5744608.5199999996</v>
      </c>
      <c r="DE40">
        <v>296</v>
      </c>
      <c r="DF40" t="s">
        <v>124</v>
      </c>
      <c r="DG40">
        <v>11585</v>
      </c>
    </row>
    <row r="41" spans="1:111">
      <c r="A41">
        <v>342</v>
      </c>
      <c r="B41" t="s">
        <v>137</v>
      </c>
      <c r="C41" s="236">
        <v>0</v>
      </c>
      <c r="D41" s="236">
        <v>6235125.7700000005</v>
      </c>
      <c r="DE41">
        <v>310</v>
      </c>
      <c r="DF41" t="s">
        <v>131</v>
      </c>
      <c r="DG41">
        <v>429515875.78999996</v>
      </c>
    </row>
    <row r="42" spans="1:111">
      <c r="A42">
        <v>580</v>
      </c>
      <c r="B42" t="s">
        <v>169</v>
      </c>
      <c r="C42" s="236">
        <v>0</v>
      </c>
      <c r="D42" s="236">
        <v>443.1</v>
      </c>
      <c r="DE42">
        <v>387</v>
      </c>
      <c r="DF42" t="s">
        <v>1263</v>
      </c>
      <c r="DG42">
        <v>12941.880000000001</v>
      </c>
    </row>
    <row r="43" spans="1:111">
      <c r="A43">
        <v>66</v>
      </c>
      <c r="B43" t="s">
        <v>46</v>
      </c>
      <c r="C43" s="236">
        <v>0</v>
      </c>
      <c r="D43" s="236">
        <v>127862.78</v>
      </c>
      <c r="DE43">
        <v>130</v>
      </c>
      <c r="DF43" t="s">
        <v>58</v>
      </c>
      <c r="DG43">
        <v>26400</v>
      </c>
    </row>
    <row r="44" spans="1:111">
      <c r="A44">
        <v>206</v>
      </c>
      <c r="B44" t="s">
        <v>87</v>
      </c>
      <c r="C44" s="236">
        <v>0</v>
      </c>
      <c r="D44" s="236">
        <v>14339.15</v>
      </c>
      <c r="DE44">
        <v>594</v>
      </c>
      <c r="DF44" t="s">
        <v>88</v>
      </c>
      <c r="DG44">
        <v>5654173.4199999999</v>
      </c>
    </row>
    <row r="45" spans="1:111">
      <c r="A45">
        <v>53</v>
      </c>
      <c r="B45" t="s">
        <v>1372</v>
      </c>
      <c r="C45" s="236">
        <v>0</v>
      </c>
      <c r="D45" s="236">
        <v>114</v>
      </c>
      <c r="DE45">
        <v>867</v>
      </c>
      <c r="DF45" t="s">
        <v>189</v>
      </c>
      <c r="DG45">
        <v>1387493.63</v>
      </c>
    </row>
    <row r="46" spans="1:111">
      <c r="A46">
        <v>514</v>
      </c>
      <c r="B46" t="s">
        <v>161</v>
      </c>
      <c r="C46" s="236">
        <v>60</v>
      </c>
      <c r="D46" s="236">
        <v>42411260.759999998</v>
      </c>
      <c r="DE46">
        <v>601</v>
      </c>
      <c r="DF46" t="s">
        <v>1453</v>
      </c>
      <c r="DG46">
        <v>115284</v>
      </c>
    </row>
    <row r="47" spans="1:111">
      <c r="A47">
        <v>862</v>
      </c>
      <c r="B47" t="s">
        <v>187</v>
      </c>
      <c r="C47" s="236">
        <v>338984.17000000004</v>
      </c>
      <c r="D47" s="236">
        <v>244800.56999999995</v>
      </c>
      <c r="DE47">
        <v>170</v>
      </c>
      <c r="DF47" t="s">
        <v>80</v>
      </c>
      <c r="DG47">
        <v>4387506.4000000013</v>
      </c>
    </row>
    <row r="48" spans="1:111">
      <c r="A48">
        <v>70</v>
      </c>
      <c r="B48" t="s">
        <v>47</v>
      </c>
      <c r="C48" s="236">
        <v>0</v>
      </c>
      <c r="D48" s="236">
        <v>1230</v>
      </c>
      <c r="DE48">
        <v>129</v>
      </c>
      <c r="DF48" t="s">
        <v>57</v>
      </c>
      <c r="DG48">
        <v>202409.98</v>
      </c>
    </row>
    <row r="49" spans="1:111">
      <c r="A49">
        <v>526</v>
      </c>
      <c r="B49" t="s">
        <v>1262</v>
      </c>
      <c r="C49" s="236">
        <v>0</v>
      </c>
      <c r="D49" s="236">
        <v>113347.5</v>
      </c>
      <c r="DE49">
        <v>633</v>
      </c>
      <c r="DF49" t="s">
        <v>173</v>
      </c>
      <c r="DG49">
        <v>1357054.74</v>
      </c>
    </row>
    <row r="50" spans="1:111">
      <c r="A50">
        <v>681</v>
      </c>
      <c r="B50" t="s">
        <v>180</v>
      </c>
      <c r="C50" s="236">
        <v>0</v>
      </c>
      <c r="D50" s="236">
        <v>68980.800000000003</v>
      </c>
    </row>
    <row r="51" spans="1:111">
      <c r="A51">
        <v>389</v>
      </c>
      <c r="B51" t="s">
        <v>1401</v>
      </c>
      <c r="C51" s="236">
        <v>600</v>
      </c>
      <c r="D51" s="236">
        <v>18105.12</v>
      </c>
    </row>
    <row r="52" spans="1:111">
      <c r="A52" t="s">
        <v>542</v>
      </c>
      <c r="B52" t="s">
        <v>687</v>
      </c>
      <c r="C52" s="236">
        <v>217705518.62000003</v>
      </c>
      <c r="D52" s="236">
        <v>3455878.17</v>
      </c>
    </row>
    <row r="53" spans="1:111">
      <c r="A53">
        <v>423</v>
      </c>
      <c r="B53" t="s">
        <v>150</v>
      </c>
      <c r="C53" s="236">
        <v>0</v>
      </c>
      <c r="D53" s="236">
        <v>8630.4</v>
      </c>
    </row>
    <row r="54" spans="1:111">
      <c r="A54">
        <v>548</v>
      </c>
      <c r="B54" t="s">
        <v>1279</v>
      </c>
      <c r="C54" s="236">
        <v>443.07</v>
      </c>
      <c r="D54" s="236">
        <v>0</v>
      </c>
    </row>
    <row r="55" spans="1:111">
      <c r="A55">
        <v>382</v>
      </c>
      <c r="B55" t="s">
        <v>1241</v>
      </c>
      <c r="C55" s="236">
        <v>0</v>
      </c>
      <c r="D55" s="236">
        <v>920</v>
      </c>
    </row>
    <row r="56" spans="1:111">
      <c r="A56">
        <v>190</v>
      </c>
      <c r="B56" t="s">
        <v>82</v>
      </c>
      <c r="C56" s="236">
        <v>0</v>
      </c>
      <c r="D56" s="236">
        <v>5019.8999999999996</v>
      </c>
    </row>
    <row r="57" spans="1:111">
      <c r="A57">
        <v>682</v>
      </c>
      <c r="B57" t="s">
        <v>1246</v>
      </c>
      <c r="C57" s="236">
        <v>0</v>
      </c>
      <c r="D57" s="236">
        <v>4217.05</v>
      </c>
    </row>
    <row r="58" spans="1:111">
      <c r="A58">
        <v>590</v>
      </c>
      <c r="B58" t="s">
        <v>1280</v>
      </c>
      <c r="C58" s="236">
        <v>0</v>
      </c>
      <c r="D58" s="236">
        <v>165856</v>
      </c>
    </row>
    <row r="59" spans="1:111">
      <c r="A59">
        <v>903</v>
      </c>
      <c r="B59" t="s">
        <v>192</v>
      </c>
      <c r="C59" s="236">
        <v>0</v>
      </c>
      <c r="D59" s="236">
        <v>364975.35999999999</v>
      </c>
    </row>
    <row r="60" spans="1:111">
      <c r="A60">
        <v>140</v>
      </c>
      <c r="B60" t="s">
        <v>1273</v>
      </c>
      <c r="C60" s="236">
        <v>0</v>
      </c>
      <c r="D60" s="236">
        <v>295914.15000000002</v>
      </c>
    </row>
    <row r="61" spans="1:111">
      <c r="A61">
        <v>572</v>
      </c>
      <c r="B61" t="s">
        <v>166</v>
      </c>
      <c r="C61" s="236">
        <v>0</v>
      </c>
      <c r="D61" s="236">
        <v>9254276.3699999992</v>
      </c>
    </row>
    <row r="62" spans="1:111">
      <c r="A62">
        <v>585</v>
      </c>
      <c r="B62" t="s">
        <v>171</v>
      </c>
      <c r="C62" s="236">
        <v>0</v>
      </c>
      <c r="D62" s="236">
        <v>70147.3</v>
      </c>
    </row>
    <row r="63" spans="1:111">
      <c r="A63">
        <v>310</v>
      </c>
      <c r="B63" t="s">
        <v>131</v>
      </c>
      <c r="C63" s="236">
        <v>0</v>
      </c>
      <c r="D63" s="236">
        <v>371</v>
      </c>
    </row>
    <row r="64" spans="1:111">
      <c r="A64">
        <v>680</v>
      </c>
      <c r="B64" t="s">
        <v>179</v>
      </c>
      <c r="C64" s="236">
        <v>0</v>
      </c>
      <c r="D64" s="236">
        <v>6138.8899999999994</v>
      </c>
    </row>
    <row r="65" spans="1:4">
      <c r="A65">
        <v>222</v>
      </c>
      <c r="B65" t="s">
        <v>93</v>
      </c>
      <c r="C65" s="236">
        <v>0</v>
      </c>
      <c r="D65" s="236">
        <v>14432.97</v>
      </c>
    </row>
    <row r="66" spans="1:4">
      <c r="A66">
        <v>599</v>
      </c>
      <c r="B66" t="s">
        <v>1245</v>
      </c>
      <c r="C66" s="236">
        <v>408</v>
      </c>
      <c r="D66" s="236">
        <v>90931.7</v>
      </c>
    </row>
    <row r="67" spans="1:4">
      <c r="A67">
        <v>293</v>
      </c>
      <c r="B67" t="s">
        <v>121</v>
      </c>
      <c r="C67" s="236">
        <v>0</v>
      </c>
      <c r="D67" s="236">
        <v>10076925.73</v>
      </c>
    </row>
    <row r="68" spans="1:4">
      <c r="A68">
        <v>591</v>
      </c>
      <c r="B68" t="s">
        <v>670</v>
      </c>
      <c r="C68" s="236">
        <v>0</v>
      </c>
      <c r="D68" s="236">
        <v>820</v>
      </c>
    </row>
    <row r="69" spans="1:4">
      <c r="A69">
        <v>269</v>
      </c>
      <c r="B69" t="s">
        <v>109</v>
      </c>
      <c r="C69" s="236">
        <v>0</v>
      </c>
      <c r="D69" s="236">
        <v>154763.38000000003</v>
      </c>
    </row>
    <row r="70" spans="1:4">
      <c r="A70">
        <v>30</v>
      </c>
      <c r="B70" t="s">
        <v>638</v>
      </c>
      <c r="C70" s="236">
        <v>0</v>
      </c>
      <c r="D70" s="236">
        <v>964.67</v>
      </c>
    </row>
    <row r="71" spans="1:4">
      <c r="A71">
        <v>683</v>
      </c>
      <c r="B71" t="s">
        <v>1247</v>
      </c>
      <c r="C71" s="236">
        <v>0</v>
      </c>
      <c r="D71" s="236">
        <v>15546.08</v>
      </c>
    </row>
    <row r="72" spans="1:4">
      <c r="A72">
        <v>596</v>
      </c>
      <c r="B72" t="s">
        <v>1244</v>
      </c>
      <c r="C72" s="236">
        <v>10710.88</v>
      </c>
      <c r="D72" s="236">
        <v>0</v>
      </c>
    </row>
    <row r="73" spans="1:4">
      <c r="A73">
        <v>312</v>
      </c>
      <c r="B73" t="s">
        <v>133</v>
      </c>
      <c r="C73" s="236">
        <v>0</v>
      </c>
      <c r="D73" s="236">
        <v>928</v>
      </c>
    </row>
    <row r="74" spans="1:4">
      <c r="A74">
        <v>309</v>
      </c>
      <c r="B74" t="s">
        <v>1238</v>
      </c>
      <c r="C74" s="236">
        <v>0</v>
      </c>
      <c r="D74" s="236">
        <v>414</v>
      </c>
    </row>
    <row r="75" spans="1:4">
      <c r="A75">
        <v>385</v>
      </c>
      <c r="B75" t="s">
        <v>688</v>
      </c>
      <c r="C75" s="236">
        <v>0</v>
      </c>
      <c r="D75" s="236">
        <v>3998.12</v>
      </c>
    </row>
    <row r="76" spans="1:4">
      <c r="A76">
        <v>522</v>
      </c>
      <c r="B76" t="s">
        <v>163</v>
      </c>
      <c r="C76" s="236">
        <v>0</v>
      </c>
      <c r="D76" s="236">
        <v>81856.44</v>
      </c>
    </row>
    <row r="77" spans="1:4">
      <c r="A77">
        <v>76</v>
      </c>
      <c r="B77" t="s">
        <v>48</v>
      </c>
      <c r="C77" s="236">
        <v>0</v>
      </c>
      <c r="D77" s="236">
        <v>3.84</v>
      </c>
    </row>
    <row r="78" spans="1:4">
      <c r="A78">
        <v>119</v>
      </c>
      <c r="B78" t="s">
        <v>55</v>
      </c>
      <c r="C78" s="236">
        <v>120</v>
      </c>
      <c r="D78" s="236">
        <v>150</v>
      </c>
    </row>
    <row r="79" spans="1:4">
      <c r="A79">
        <v>901</v>
      </c>
      <c r="B79" t="s">
        <v>190</v>
      </c>
      <c r="C79" s="236">
        <v>0</v>
      </c>
      <c r="D79" s="236">
        <v>309681.48999999993</v>
      </c>
    </row>
    <row r="80" spans="1:4">
      <c r="A80">
        <v>163</v>
      </c>
      <c r="B80" t="s">
        <v>78</v>
      </c>
      <c r="C80" s="236">
        <v>0</v>
      </c>
      <c r="D80" s="236">
        <v>9030.0300000000007</v>
      </c>
    </row>
    <row r="81" spans="1:4">
      <c r="A81">
        <v>267</v>
      </c>
      <c r="B81" t="s">
        <v>107</v>
      </c>
      <c r="C81" s="236">
        <v>0</v>
      </c>
      <c r="D81" s="236">
        <v>973627.66</v>
      </c>
    </row>
    <row r="82" spans="1:4">
      <c r="A82">
        <v>343</v>
      </c>
      <c r="B82" t="s">
        <v>138</v>
      </c>
      <c r="C82" s="236">
        <v>0</v>
      </c>
      <c r="D82" s="236">
        <v>764.2</v>
      </c>
    </row>
    <row r="83" spans="1:4">
      <c r="A83">
        <v>221</v>
      </c>
      <c r="B83" t="s">
        <v>92</v>
      </c>
      <c r="C83" s="236">
        <v>0</v>
      </c>
      <c r="D83" s="236">
        <v>38799.199999999997</v>
      </c>
    </row>
    <row r="84" spans="1:4">
      <c r="A84">
        <v>254</v>
      </c>
      <c r="B84" t="s">
        <v>105</v>
      </c>
      <c r="C84" s="236">
        <v>0</v>
      </c>
      <c r="D84" s="236">
        <v>950</v>
      </c>
    </row>
    <row r="85" spans="1:4">
      <c r="A85">
        <v>223</v>
      </c>
      <c r="B85" t="s">
        <v>94</v>
      </c>
      <c r="C85" s="236">
        <v>0</v>
      </c>
      <c r="D85" s="236">
        <v>3023661.15</v>
      </c>
    </row>
    <row r="86" spans="1:4">
      <c r="A86">
        <v>265</v>
      </c>
      <c r="B86" t="s">
        <v>106</v>
      </c>
      <c r="C86" s="236">
        <v>0</v>
      </c>
      <c r="D86" s="236">
        <v>795038.55</v>
      </c>
    </row>
    <row r="87" spans="1:4">
      <c r="A87">
        <v>292</v>
      </c>
      <c r="B87" t="s">
        <v>120</v>
      </c>
      <c r="C87" s="236">
        <v>0</v>
      </c>
      <c r="D87" s="236">
        <v>374</v>
      </c>
    </row>
    <row r="88" spans="1:4">
      <c r="A88">
        <v>906</v>
      </c>
      <c r="B88" t="s">
        <v>195</v>
      </c>
      <c r="C88" s="236">
        <v>0</v>
      </c>
      <c r="D88" s="236">
        <v>23034.9</v>
      </c>
    </row>
    <row r="89" spans="1:4">
      <c r="A89">
        <v>249</v>
      </c>
      <c r="B89" t="s">
        <v>102</v>
      </c>
      <c r="C89" s="236">
        <v>0</v>
      </c>
      <c r="D89" s="236">
        <v>12.139999999999999</v>
      </c>
    </row>
    <row r="90" spans="1:4">
      <c r="A90">
        <v>376</v>
      </c>
      <c r="B90" t="s">
        <v>607</v>
      </c>
      <c r="C90" s="236">
        <v>0</v>
      </c>
      <c r="D90" s="236">
        <v>158858.14000000001</v>
      </c>
    </row>
    <row r="91" spans="1:4">
      <c r="A91">
        <v>301</v>
      </c>
      <c r="B91" t="s">
        <v>128</v>
      </c>
      <c r="C91" s="236">
        <v>0</v>
      </c>
      <c r="D91" s="236">
        <v>2475</v>
      </c>
    </row>
    <row r="149" spans="1:115">
      <c r="C149" t="s">
        <v>1304</v>
      </c>
      <c r="D149" t="s">
        <v>1305</v>
      </c>
      <c r="E149" t="s">
        <v>1304</v>
      </c>
      <c r="F149" t="s">
        <v>1305</v>
      </c>
      <c r="G149" t="s">
        <v>1304</v>
      </c>
      <c r="H149" t="s">
        <v>1305</v>
      </c>
      <c r="I149" t="s">
        <v>1304</v>
      </c>
      <c r="J149" t="s">
        <v>1305</v>
      </c>
      <c r="K149" t="s">
        <v>1304</v>
      </c>
      <c r="L149" t="s">
        <v>1305</v>
      </c>
      <c r="M149" t="s">
        <v>1304</v>
      </c>
      <c r="N149" t="s">
        <v>1305</v>
      </c>
      <c r="O149" t="s">
        <v>1304</v>
      </c>
      <c r="P149" t="s">
        <v>1305</v>
      </c>
      <c r="Q149" t="s">
        <v>1304</v>
      </c>
      <c r="R149" t="s">
        <v>1305</v>
      </c>
      <c r="S149" t="s">
        <v>1304</v>
      </c>
      <c r="T149" t="s">
        <v>1305</v>
      </c>
      <c r="U149" t="s">
        <v>1304</v>
      </c>
      <c r="V149" t="s">
        <v>1305</v>
      </c>
      <c r="W149" t="s">
        <v>1304</v>
      </c>
      <c r="X149" t="s">
        <v>1305</v>
      </c>
      <c r="Y149" t="s">
        <v>1304</v>
      </c>
      <c r="Z149" t="s">
        <v>1305</v>
      </c>
      <c r="AD149" t="s">
        <v>1304</v>
      </c>
      <c r="AE149" t="s">
        <v>1305</v>
      </c>
      <c r="AF149" t="s">
        <v>1304</v>
      </c>
      <c r="AG149" t="s">
        <v>1305</v>
      </c>
      <c r="AH149" t="s">
        <v>1304</v>
      </c>
      <c r="AI149" t="s">
        <v>1305</v>
      </c>
      <c r="AJ149" t="s">
        <v>1304</v>
      </c>
      <c r="AK149" t="s">
        <v>1305</v>
      </c>
      <c r="AL149" t="s">
        <v>1304</v>
      </c>
      <c r="AM149" t="s">
        <v>1305</v>
      </c>
      <c r="AN149" t="s">
        <v>1304</v>
      </c>
      <c r="AO149" t="s">
        <v>1305</v>
      </c>
      <c r="AP149" t="s">
        <v>1304</v>
      </c>
      <c r="AQ149" t="s">
        <v>1305</v>
      </c>
      <c r="AR149" t="s">
        <v>1304</v>
      </c>
      <c r="AS149" t="s">
        <v>1305</v>
      </c>
      <c r="AT149" t="s">
        <v>1304</v>
      </c>
      <c r="AU149" t="s">
        <v>1305</v>
      </c>
      <c r="AV149" t="s">
        <v>1304</v>
      </c>
      <c r="AW149" t="s">
        <v>1305</v>
      </c>
      <c r="AX149" t="s">
        <v>1304</v>
      </c>
      <c r="AY149" t="s">
        <v>1305</v>
      </c>
      <c r="AZ149" t="s">
        <v>1304</v>
      </c>
      <c r="BA149" t="s">
        <v>1305</v>
      </c>
      <c r="BE149" t="s">
        <v>1304</v>
      </c>
      <c r="BF149" t="s">
        <v>1305</v>
      </c>
      <c r="BG149" t="s">
        <v>1304</v>
      </c>
      <c r="BH149" t="s">
        <v>1305</v>
      </c>
      <c r="BI149" t="s">
        <v>1304</v>
      </c>
      <c r="BJ149" t="s">
        <v>1305</v>
      </c>
      <c r="BK149" t="s">
        <v>1304</v>
      </c>
      <c r="BL149" t="s">
        <v>1305</v>
      </c>
      <c r="BM149" t="s">
        <v>1304</v>
      </c>
      <c r="BN149" t="s">
        <v>1305</v>
      </c>
      <c r="BO149" t="s">
        <v>1304</v>
      </c>
      <c r="BP149" t="s">
        <v>1305</v>
      </c>
      <c r="BQ149" t="s">
        <v>1304</v>
      </c>
      <c r="BR149" t="s">
        <v>1305</v>
      </c>
      <c r="BS149" t="s">
        <v>1304</v>
      </c>
      <c r="BT149" t="s">
        <v>1305</v>
      </c>
      <c r="BU149" t="s">
        <v>1304</v>
      </c>
      <c r="BV149" t="s">
        <v>1305</v>
      </c>
      <c r="BW149" t="s">
        <v>1304</v>
      </c>
      <c r="BX149" t="s">
        <v>1305</v>
      </c>
      <c r="BY149" t="s">
        <v>1304</v>
      </c>
      <c r="BZ149" t="s">
        <v>1305</v>
      </c>
      <c r="CA149" t="s">
        <v>1304</v>
      </c>
      <c r="CB149" t="s">
        <v>1305</v>
      </c>
      <c r="CF149" t="s">
        <v>1304</v>
      </c>
      <c r="CG149" t="s">
        <v>1305</v>
      </c>
      <c r="CH149" t="s">
        <v>1304</v>
      </c>
      <c r="CI149" t="s">
        <v>1305</v>
      </c>
      <c r="CJ149" t="s">
        <v>1304</v>
      </c>
      <c r="CK149" t="s">
        <v>1305</v>
      </c>
      <c r="CL149" t="s">
        <v>1304</v>
      </c>
      <c r="CM149" t="s">
        <v>1305</v>
      </c>
      <c r="CN149" t="s">
        <v>1304</v>
      </c>
      <c r="CO149" t="s">
        <v>1305</v>
      </c>
      <c r="CP149" t="s">
        <v>1304</v>
      </c>
      <c r="CQ149" t="s">
        <v>1305</v>
      </c>
      <c r="CR149" t="s">
        <v>1304</v>
      </c>
      <c r="CS149" t="s">
        <v>1305</v>
      </c>
      <c r="CT149" t="s">
        <v>1304</v>
      </c>
      <c r="CU149" t="s">
        <v>1305</v>
      </c>
      <c r="CV149" t="s">
        <v>1304</v>
      </c>
      <c r="CW149" t="s">
        <v>1305</v>
      </c>
      <c r="CX149" t="s">
        <v>1304</v>
      </c>
      <c r="CY149" t="s">
        <v>1305</v>
      </c>
      <c r="CZ149" t="s">
        <v>1304</v>
      </c>
      <c r="DA149" t="s">
        <v>1305</v>
      </c>
      <c r="DB149" t="s">
        <v>1304</v>
      </c>
      <c r="DC149" t="s">
        <v>1305</v>
      </c>
      <c r="DG149" t="s">
        <v>1305</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Aún no hay mesDébitos</v>
      </c>
      <c r="F151" t="str">
        <f t="shared" si="0"/>
        <v>Aún no hay mesCréditos</v>
      </c>
      <c r="G151" t="str">
        <f t="shared" si="0"/>
        <v>Aún no hay mesDébitos</v>
      </c>
      <c r="H151" t="str">
        <f t="shared" si="0"/>
        <v>Aún no hay mesCréditos</v>
      </c>
      <c r="I151" t="str">
        <f t="shared" si="0"/>
        <v>Aún no hay mesDébitos</v>
      </c>
      <c r="J151" t="str">
        <f t="shared" si="0"/>
        <v>Aún no hay mesCréditos</v>
      </c>
      <c r="K151" t="str">
        <f t="shared" si="0"/>
        <v>Aún no hay mesDébitos</v>
      </c>
      <c r="L151" t="str">
        <f t="shared" si="0"/>
        <v>Aún no hay mesCréditos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Aún no hay mesDébitos</v>
      </c>
      <c r="AG151" t="str">
        <f t="shared" si="0"/>
        <v>Aún no hay mesCréditos</v>
      </c>
      <c r="AH151" t="str">
        <f t="shared" si="0"/>
        <v>Aún no hay mesDébitos</v>
      </c>
      <c r="AI151" t="str">
        <f t="shared" si="0"/>
        <v>Aún no hay mesCréditos</v>
      </c>
      <c r="AJ151" t="str">
        <f t="shared" si="0"/>
        <v>Aún no hay mesDébitos</v>
      </c>
      <c r="AK151" t="str">
        <f t="shared" si="0"/>
        <v>Aún no hay mesCréditos</v>
      </c>
      <c r="AL151" t="str">
        <f t="shared" si="0"/>
        <v>Aún no hay mesDébitos</v>
      </c>
      <c r="AM151" t="str">
        <f t="shared" si="0"/>
        <v>Aún no hay mesCréditos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Aún no hay mesDébitos</v>
      </c>
      <c r="BH151" t="str">
        <f t="shared" si="0"/>
        <v>Aún no hay mesCréditos</v>
      </c>
      <c r="BI151" t="str">
        <f t="shared" si="0"/>
        <v>Aún no hay mesDébitos</v>
      </c>
      <c r="BJ151" t="str">
        <f t="shared" si="0"/>
        <v>Aún no hay mesCréditos</v>
      </c>
      <c r="BK151" t="str">
        <f t="shared" si="0"/>
        <v>Aún no hay mesDébitos</v>
      </c>
      <c r="BL151" t="str">
        <f t="shared" si="0"/>
        <v>Aún no hay mesCréditos</v>
      </c>
      <c r="BM151" t="str">
        <f t="shared" si="0"/>
        <v>Aún no hay mesDébitos</v>
      </c>
      <c r="BN151" t="str">
        <f t="shared" si="0"/>
        <v>Aún no hay mesCréditos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Aún no hay mesDébitos</v>
      </c>
      <c r="CI151" t="str">
        <f t="shared" si="1"/>
        <v>Aún no hay mesCréditos</v>
      </c>
      <c r="CJ151" t="str">
        <f t="shared" si="1"/>
        <v>Aún no hay mesDébitos</v>
      </c>
      <c r="CK151" t="str">
        <f t="shared" si="1"/>
        <v>Aún no hay mesCréditos</v>
      </c>
      <c r="CL151" t="str">
        <f t="shared" si="1"/>
        <v>Aún no hay mesDébitos</v>
      </c>
      <c r="CM151" t="str">
        <f t="shared" si="1"/>
        <v>Aún no hay mesCréditos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EneroCréditos</v>
      </c>
      <c r="DH151" t="str">
        <f ca="1">DG2</f>
        <v>Enero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ene</v>
      </c>
    </row>
    <row r="153" spans="1:115">
      <c r="A153">
        <f t="shared" ref="A153:AF153" si="6">A4</f>
        <v>0</v>
      </c>
      <c r="B153">
        <f t="shared" si="6"/>
        <v>0</v>
      </c>
      <c r="C153" t="str">
        <f t="shared" si="6"/>
        <v>ene</v>
      </c>
      <c r="D153">
        <f t="shared" si="6"/>
        <v>0</v>
      </c>
      <c r="E153">
        <f t="shared" si="6"/>
        <v>0</v>
      </c>
      <c r="F153">
        <f t="shared" si="6"/>
        <v>0</v>
      </c>
      <c r="G153">
        <f t="shared" si="6"/>
        <v>0</v>
      </c>
      <c r="H153">
        <f t="shared" si="6"/>
        <v>0</v>
      </c>
      <c r="I153">
        <f t="shared" si="6"/>
        <v>0</v>
      </c>
      <c r="J153">
        <f t="shared" si="6"/>
        <v>0</v>
      </c>
      <c r="K153">
        <f t="shared" si="6"/>
        <v>0</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f t="shared" si="6"/>
        <v>0</v>
      </c>
      <c r="AG153">
        <f t="shared" ref="AG153:BL153" si="7">AG4</f>
        <v>0</v>
      </c>
      <c r="AH153">
        <f t="shared" si="7"/>
        <v>0</v>
      </c>
      <c r="AI153">
        <f t="shared" si="7"/>
        <v>0</v>
      </c>
      <c r="AJ153">
        <f t="shared" si="7"/>
        <v>0</v>
      </c>
      <c r="AK153">
        <f t="shared" si="7"/>
        <v>0</v>
      </c>
      <c r="AL153">
        <f t="shared" si="7"/>
        <v>0</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f t="shared" si="7"/>
        <v>0</v>
      </c>
      <c r="BH153">
        <f t="shared" si="7"/>
        <v>0</v>
      </c>
      <c r="BI153">
        <f t="shared" si="7"/>
        <v>0</v>
      </c>
      <c r="BJ153">
        <f t="shared" si="7"/>
        <v>0</v>
      </c>
      <c r="BK153">
        <f t="shared" si="7"/>
        <v>0</v>
      </c>
      <c r="BL153">
        <f t="shared" si="7"/>
        <v>0</v>
      </c>
      <c r="BM153">
        <f t="shared" ref="BM153:CR153" si="8">BM4</f>
        <v>0</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f t="shared" si="8"/>
        <v>0</v>
      </c>
      <c r="CI153">
        <f t="shared" si="8"/>
        <v>0</v>
      </c>
      <c r="CJ153">
        <f t="shared" si="8"/>
        <v>0</v>
      </c>
      <c r="CK153">
        <f t="shared" si="8"/>
        <v>0</v>
      </c>
      <c r="CL153">
        <f t="shared" si="8"/>
        <v>0</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11708107.270000001</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Aún no hay mesDébitos</v>
      </c>
      <c r="F154" t="str">
        <f t="shared" si="10"/>
        <v>Aún no hay mesCréditos</v>
      </c>
      <c r="G154" t="str">
        <f t="shared" si="10"/>
        <v>Aún no hay mesDébitos</v>
      </c>
      <c r="H154" t="str">
        <f t="shared" si="10"/>
        <v>Aún no hay mesCréditos</v>
      </c>
      <c r="I154" t="str">
        <f t="shared" si="10"/>
        <v>Aún no hay mesDébitos</v>
      </c>
      <c r="J154" t="str">
        <f t="shared" si="10"/>
        <v>Aún no hay mesCréditos</v>
      </c>
      <c r="K154" t="str">
        <f t="shared" si="10"/>
        <v>Aún no hay mesDébitos</v>
      </c>
      <c r="L154" t="str">
        <f t="shared" si="10"/>
        <v>Aún no hay mesCréditos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Aún no hay mesDébitos</v>
      </c>
      <c r="AG154" t="str">
        <f t="shared" si="10"/>
        <v>Aún no hay mesCréditos</v>
      </c>
      <c r="AH154" t="str">
        <f t="shared" si="10"/>
        <v>Aún no hay mesDébitos</v>
      </c>
      <c r="AI154" t="str">
        <f t="shared" si="10"/>
        <v>Aún no hay mesCréditos</v>
      </c>
      <c r="AJ154" t="str">
        <f t="shared" si="10"/>
        <v>Aún no hay mesDébitos</v>
      </c>
      <c r="AK154" t="str">
        <f t="shared" si="10"/>
        <v>Aún no hay mesCréditos</v>
      </c>
      <c r="AL154" t="str">
        <f t="shared" si="10"/>
        <v>Aún no hay mesDébitos</v>
      </c>
      <c r="AM154" t="str">
        <f t="shared" si="10"/>
        <v>Aún no hay mesCréditos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Aún no hay mesDébitos</v>
      </c>
      <c r="BH154" t="str">
        <f t="shared" si="10"/>
        <v>Aún no hay mesCréditos</v>
      </c>
      <c r="BI154" t="str">
        <f t="shared" si="10"/>
        <v>Aún no hay mesDébitos</v>
      </c>
      <c r="BJ154" t="str">
        <f t="shared" si="10"/>
        <v>Aún no hay mesCréditos</v>
      </c>
      <c r="BK154" t="str">
        <f t="shared" si="10"/>
        <v>Aún no hay mesDébitos</v>
      </c>
      <c r="BL154" t="str">
        <f t="shared" si="10"/>
        <v>Aún no hay mesCréditos</v>
      </c>
      <c r="BM154" t="str">
        <f t="shared" si="10"/>
        <v>Aún no hay mesDébitos</v>
      </c>
      <c r="BN154" t="str">
        <f t="shared" si="10"/>
        <v>Aún no hay mesCréditos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Aún no hay mesDébitos</v>
      </c>
      <c r="CI154" t="str">
        <f t="shared" si="11"/>
        <v>Aún no hay mesCréditos</v>
      </c>
      <c r="CJ154" t="str">
        <f t="shared" si="11"/>
        <v>Aún no hay mesDébitos</v>
      </c>
      <c r="CK154" t="str">
        <f t="shared" si="11"/>
        <v>Aún no hay mesCréditos</v>
      </c>
      <c r="CL154" t="str">
        <f t="shared" si="11"/>
        <v>Aún no hay mesDébitos</v>
      </c>
      <c r="CM154" t="str">
        <f t="shared" si="11"/>
        <v>Aún no hay mesCréditos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623099.1</v>
      </c>
      <c r="DH154">
        <f>DH5</f>
        <v>0</v>
      </c>
    </row>
    <row r="155" spans="1:115">
      <c r="A155">
        <f t="shared" ref="A155:AF155" si="12">A6</f>
        <v>10</v>
      </c>
      <c r="B155" t="str">
        <f t="shared" si="12"/>
        <v>Ministerio de Relaciones Exteriores</v>
      </c>
      <c r="C155">
        <f t="shared" si="12"/>
        <v>408</v>
      </c>
      <c r="D155">
        <f t="shared" si="12"/>
        <v>995284.92</v>
      </c>
      <c r="E155">
        <f t="shared" si="12"/>
        <v>0</v>
      </c>
      <c r="F155">
        <f t="shared" si="12"/>
        <v>0</v>
      </c>
      <c r="G155">
        <f t="shared" si="12"/>
        <v>0</v>
      </c>
      <c r="H155">
        <f t="shared" si="12"/>
        <v>0</v>
      </c>
      <c r="I155">
        <f t="shared" si="12"/>
        <v>0</v>
      </c>
      <c r="J155">
        <f t="shared" si="12"/>
        <v>0</v>
      </c>
      <c r="K155">
        <f t="shared" si="12"/>
        <v>0</v>
      </c>
      <c r="L155">
        <f t="shared" si="12"/>
        <v>0</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0.11999999999999998</v>
      </c>
      <c r="AE155">
        <f t="shared" si="12"/>
        <v>0.08</v>
      </c>
      <c r="AF155">
        <f t="shared" si="12"/>
        <v>0</v>
      </c>
      <c r="AG155">
        <f t="shared" ref="AG155:BL155" si="13">AG6</f>
        <v>0</v>
      </c>
      <c r="AH155">
        <f t="shared" si="13"/>
        <v>0</v>
      </c>
      <c r="AI155">
        <f t="shared" si="13"/>
        <v>0</v>
      </c>
      <c r="AJ155">
        <f t="shared" si="13"/>
        <v>0</v>
      </c>
      <c r="AK155">
        <f t="shared" si="13"/>
        <v>0</v>
      </c>
      <c r="AL155">
        <f t="shared" si="13"/>
        <v>0</v>
      </c>
      <c r="AM155">
        <f t="shared" si="13"/>
        <v>0</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f t="shared" si="13"/>
        <v>86</v>
      </c>
      <c r="BD155" t="str">
        <f t="shared" si="13"/>
        <v>Ministerio de Medio Ambiente y Agua</v>
      </c>
      <c r="BE155">
        <f t="shared" si="13"/>
        <v>41575.83</v>
      </c>
      <c r="BF155">
        <f t="shared" si="13"/>
        <v>27059949.960000001</v>
      </c>
      <c r="BG155">
        <f t="shared" si="13"/>
        <v>0</v>
      </c>
      <c r="BH155">
        <f t="shared" si="13"/>
        <v>0</v>
      </c>
      <c r="BI155">
        <f t="shared" si="13"/>
        <v>0</v>
      </c>
      <c r="BJ155">
        <f t="shared" si="13"/>
        <v>0</v>
      </c>
      <c r="BK155">
        <f t="shared" si="13"/>
        <v>0</v>
      </c>
      <c r="BL155">
        <f t="shared" si="13"/>
        <v>0</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0</v>
      </c>
      <c r="CG155">
        <f t="shared" si="14"/>
        <v>62961072.591200002</v>
      </c>
      <c r="CH155">
        <f t="shared" si="14"/>
        <v>0</v>
      </c>
      <c r="CI155">
        <f t="shared" si="14"/>
        <v>0</v>
      </c>
      <c r="CJ155">
        <f t="shared" si="14"/>
        <v>0</v>
      </c>
      <c r="CK155">
        <f t="shared" si="14"/>
        <v>0</v>
      </c>
      <c r="CL155">
        <f t="shared" si="14"/>
        <v>0</v>
      </c>
      <c r="CM155">
        <f t="shared" si="14"/>
        <v>0</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3385910.18</v>
      </c>
      <c r="DH155">
        <f t="shared" si="15"/>
        <v>0</v>
      </c>
      <c r="DK155" t="e">
        <f ca="1">+MATCH(DH151,C151:DC151,0)</f>
        <v>#N/A</v>
      </c>
    </row>
    <row r="156" spans="1:115">
      <c r="A156">
        <f t="shared" ref="A156:AF156" si="16">A7</f>
        <v>15</v>
      </c>
      <c r="B156" t="str">
        <f t="shared" si="16"/>
        <v>Ministerio de Gobierno</v>
      </c>
      <c r="C156">
        <f t="shared" si="16"/>
        <v>0</v>
      </c>
      <c r="D156">
        <f t="shared" si="16"/>
        <v>760375.79999999981</v>
      </c>
      <c r="E156">
        <f t="shared" si="16"/>
        <v>0</v>
      </c>
      <c r="F156">
        <f t="shared" si="16"/>
        <v>0</v>
      </c>
      <c r="G156">
        <f t="shared" si="16"/>
        <v>0</v>
      </c>
      <c r="H156">
        <f t="shared" si="16"/>
        <v>0</v>
      </c>
      <c r="I156">
        <f t="shared" si="16"/>
        <v>0</v>
      </c>
      <c r="J156">
        <f t="shared" si="16"/>
        <v>0</v>
      </c>
      <c r="K156">
        <f t="shared" si="16"/>
        <v>0</v>
      </c>
      <c r="L156">
        <f t="shared" si="16"/>
        <v>0</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20</v>
      </c>
      <c r="AC156" t="str">
        <f t="shared" si="16"/>
        <v>Ministerio de Defensa</v>
      </c>
      <c r="AD156">
        <f t="shared" si="16"/>
        <v>60.03</v>
      </c>
      <c r="AE156">
        <f t="shared" si="16"/>
        <v>0</v>
      </c>
      <c r="AF156">
        <f t="shared" si="16"/>
        <v>0</v>
      </c>
      <c r="AG156">
        <f t="shared" ref="AG156:BL156" si="17">AG7</f>
        <v>0</v>
      </c>
      <c r="AH156">
        <f t="shared" si="17"/>
        <v>0</v>
      </c>
      <c r="AI156">
        <f t="shared" si="17"/>
        <v>0</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291</v>
      </c>
      <c r="BD156" t="str">
        <f t="shared" si="17"/>
        <v>Administradora Boliviana de Carreteras</v>
      </c>
      <c r="BE156">
        <f t="shared" si="17"/>
        <v>0</v>
      </c>
      <c r="BF156">
        <f t="shared" si="17"/>
        <v>34986000</v>
      </c>
      <c r="BG156">
        <f t="shared" si="17"/>
        <v>0</v>
      </c>
      <c r="BH156">
        <f t="shared" si="17"/>
        <v>0</v>
      </c>
      <c r="BI156">
        <f t="shared" si="17"/>
        <v>0</v>
      </c>
      <c r="BJ156">
        <f t="shared" si="17"/>
        <v>0</v>
      </c>
      <c r="BK156">
        <f t="shared" si="17"/>
        <v>0</v>
      </c>
      <c r="BL156">
        <f t="shared" si="17"/>
        <v>0</v>
      </c>
      <c r="BM156">
        <f t="shared" ref="BM156:CR156" si="18">BM7</f>
        <v>0</v>
      </c>
      <c r="BN156">
        <f t="shared" si="18"/>
        <v>0</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291</v>
      </c>
      <c r="CE156" t="str">
        <f t="shared" si="18"/>
        <v>Administradora Boliviana de Carreteras</v>
      </c>
      <c r="CF156">
        <f t="shared" si="18"/>
        <v>34986000</v>
      </c>
      <c r="CG156">
        <f t="shared" si="18"/>
        <v>0</v>
      </c>
      <c r="CH156">
        <f t="shared" si="18"/>
        <v>0</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983385.11</v>
      </c>
      <c r="DH156">
        <f t="shared" si="19"/>
        <v>0</v>
      </c>
    </row>
    <row r="157" spans="1:115">
      <c r="A157">
        <f t="shared" ref="A157:AF157" si="20">A8</f>
        <v>16</v>
      </c>
      <c r="B157" t="str">
        <f t="shared" si="20"/>
        <v>Ministerio de Educación</v>
      </c>
      <c r="C157">
        <f t="shared" si="20"/>
        <v>0</v>
      </c>
      <c r="D157">
        <f t="shared" si="20"/>
        <v>294287.66000000003</v>
      </c>
      <c r="E157">
        <f t="shared" si="20"/>
        <v>0</v>
      </c>
      <c r="F157">
        <f t="shared" si="20"/>
        <v>0</v>
      </c>
      <c r="G157">
        <f t="shared" si="20"/>
        <v>0</v>
      </c>
      <c r="H157">
        <f t="shared" si="20"/>
        <v>0</v>
      </c>
      <c r="I157">
        <f t="shared" si="20"/>
        <v>0</v>
      </c>
      <c r="J157">
        <f t="shared" si="20"/>
        <v>0</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t="str">
        <f t="shared" si="20"/>
        <v>99 - 03</v>
      </c>
      <c r="AC157" t="str">
        <f t="shared" si="20"/>
        <v>Dirección General de Crédito Público</v>
      </c>
      <c r="AD157">
        <f t="shared" si="20"/>
        <v>317598637.10000002</v>
      </c>
      <c r="AE157">
        <f t="shared" si="20"/>
        <v>1365988436.3</v>
      </c>
      <c r="AF157">
        <f t="shared" si="20"/>
        <v>0</v>
      </c>
      <c r="AG157">
        <f t="shared" ref="AG157:BL157" si="21">AG8</f>
        <v>0</v>
      </c>
      <c r="AH157">
        <f t="shared" si="21"/>
        <v>0</v>
      </c>
      <c r="AI157">
        <f t="shared" si="21"/>
        <v>0</v>
      </c>
      <c r="AJ157">
        <f t="shared" si="21"/>
        <v>0</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t="str">
        <f t="shared" si="21"/>
        <v>99 - 02</v>
      </c>
      <c r="BD157" t="str">
        <f t="shared" si="21"/>
        <v>Dirección General de Programación y Operaciones del Tesoro</v>
      </c>
      <c r="BE157">
        <f t="shared" si="21"/>
        <v>62961072.589999996</v>
      </c>
      <c r="BF157">
        <f t="shared" si="21"/>
        <v>680084.2300000001</v>
      </c>
      <c r="BG157">
        <f t="shared" si="21"/>
        <v>0</v>
      </c>
      <c r="BH157">
        <f t="shared" si="21"/>
        <v>0</v>
      </c>
      <c r="BI157">
        <f t="shared" si="21"/>
        <v>0</v>
      </c>
      <c r="BJ157">
        <f t="shared" si="21"/>
        <v>0</v>
      </c>
      <c r="BK157">
        <f t="shared" si="21"/>
        <v>0</v>
      </c>
      <c r="BL157">
        <f t="shared" si="21"/>
        <v>0</v>
      </c>
      <c r="BM157">
        <f t="shared" ref="BM157:CR157" si="22">BM8</f>
        <v>0</v>
      </c>
      <c r="BN157">
        <f t="shared" si="22"/>
        <v>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86</v>
      </c>
      <c r="CE157" t="str">
        <f t="shared" si="22"/>
        <v>Ministerio de Medio Ambiente y Agua</v>
      </c>
      <c r="CF157">
        <f t="shared" si="22"/>
        <v>27059949.963200003</v>
      </c>
      <c r="CG157">
        <f t="shared" si="22"/>
        <v>0</v>
      </c>
      <c r="CH157">
        <f t="shared" si="22"/>
        <v>0</v>
      </c>
      <c r="CI157">
        <f t="shared" si="22"/>
        <v>0</v>
      </c>
      <c r="CJ157">
        <f t="shared" si="22"/>
        <v>0</v>
      </c>
      <c r="CK157">
        <f t="shared" si="22"/>
        <v>0</v>
      </c>
      <c r="CL157">
        <f t="shared" si="22"/>
        <v>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851877.12</v>
      </c>
      <c r="DH157">
        <f t="shared" si="23"/>
        <v>0</v>
      </c>
    </row>
    <row r="158" spans="1:115">
      <c r="A158">
        <f t="shared" ref="A158:AF158" si="24">A9</f>
        <v>20</v>
      </c>
      <c r="B158" t="str">
        <f t="shared" si="24"/>
        <v>Ministerio de Defensa</v>
      </c>
      <c r="C158">
        <f t="shared" si="24"/>
        <v>4891.99</v>
      </c>
      <c r="D158">
        <f t="shared" si="24"/>
        <v>9478286.8099999987</v>
      </c>
      <c r="E158">
        <f t="shared" si="24"/>
        <v>0</v>
      </c>
      <c r="F158">
        <f t="shared" si="24"/>
        <v>0</v>
      </c>
      <c r="G158">
        <f t="shared" si="24"/>
        <v>0</v>
      </c>
      <c r="H158">
        <f t="shared" si="24"/>
        <v>0</v>
      </c>
      <c r="I158">
        <f t="shared" si="24"/>
        <v>0</v>
      </c>
      <c r="J158">
        <f t="shared" si="24"/>
        <v>0</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f t="shared" si="24"/>
        <v>291</v>
      </c>
      <c r="AC158" t="str">
        <f t="shared" si="24"/>
        <v>Administradora Boliviana de Carreteras</v>
      </c>
      <c r="AD158">
        <f t="shared" si="24"/>
        <v>0</v>
      </c>
      <c r="AE158">
        <f t="shared" si="24"/>
        <v>105731519.81</v>
      </c>
      <c r="AF158">
        <f t="shared" si="24"/>
        <v>0</v>
      </c>
      <c r="AG158">
        <f t="shared" ref="AG158:BL158" si="25">AG9</f>
        <v>0</v>
      </c>
      <c r="AH158">
        <f t="shared" si="25"/>
        <v>0</v>
      </c>
      <c r="AI158">
        <f t="shared" si="25"/>
        <v>0</v>
      </c>
      <c r="AJ158">
        <f t="shared" si="25"/>
        <v>0</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46</v>
      </c>
      <c r="BD158" t="str">
        <f t="shared" si="25"/>
        <v>Ministerio de Salud y Deportes</v>
      </c>
      <c r="BE158">
        <f t="shared" si="25"/>
        <v>159950.22999999998</v>
      </c>
      <c r="BF158">
        <f t="shared" si="25"/>
        <v>0</v>
      </c>
      <c r="BG158">
        <f t="shared" si="25"/>
        <v>0</v>
      </c>
      <c r="BH158">
        <f t="shared" si="25"/>
        <v>0</v>
      </c>
      <c r="BI158">
        <f t="shared" si="25"/>
        <v>0</v>
      </c>
      <c r="BJ158">
        <f t="shared" si="25"/>
        <v>0</v>
      </c>
      <c r="BK158">
        <f t="shared" si="25"/>
        <v>0</v>
      </c>
      <c r="BL158">
        <f t="shared" si="25"/>
        <v>0</v>
      </c>
      <c r="BM158">
        <f t="shared" ref="BM158:CR158" si="26">BM9</f>
        <v>0</v>
      </c>
      <c r="BN158">
        <f t="shared" si="26"/>
        <v>0</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66</v>
      </c>
      <c r="CE158" t="str">
        <f t="shared" si="26"/>
        <v>Ministerio de Planificación del Desarrollo</v>
      </c>
      <c r="CF158">
        <f t="shared" si="26"/>
        <v>640782.65300000005</v>
      </c>
      <c r="CG158">
        <f t="shared" si="26"/>
        <v>0</v>
      </c>
      <c r="CH158">
        <f t="shared" si="26"/>
        <v>0</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4639505.0999999996</v>
      </c>
      <c r="DH158">
        <f t="shared" si="27"/>
        <v>0</v>
      </c>
    </row>
    <row r="159" spans="1:115">
      <c r="A159">
        <f t="shared" ref="A159:AF159" si="28">A10</f>
        <v>25</v>
      </c>
      <c r="B159" t="str">
        <f t="shared" si="28"/>
        <v>Ministerio de la Presidencia</v>
      </c>
      <c r="C159">
        <f t="shared" si="28"/>
        <v>0</v>
      </c>
      <c r="D159">
        <f t="shared" si="28"/>
        <v>4262.8599999999997</v>
      </c>
      <c r="E159">
        <f t="shared" si="28"/>
        <v>0</v>
      </c>
      <c r="F159">
        <f t="shared" si="28"/>
        <v>0</v>
      </c>
      <c r="G159">
        <f t="shared" si="28"/>
        <v>0</v>
      </c>
      <c r="H159">
        <f t="shared" si="28"/>
        <v>0</v>
      </c>
      <c r="I159">
        <f t="shared" si="28"/>
        <v>0</v>
      </c>
      <c r="J159">
        <f t="shared" si="28"/>
        <v>0</v>
      </c>
      <c r="K159">
        <f t="shared" si="28"/>
        <v>0</v>
      </c>
      <c r="L159">
        <f t="shared" si="28"/>
        <v>0</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513</v>
      </c>
      <c r="AC159" t="str">
        <f t="shared" si="28"/>
        <v>Yacimientos Petrolíferos Fiscales Bolivianos</v>
      </c>
      <c r="AD159">
        <f t="shared" si="28"/>
        <v>0</v>
      </c>
      <c r="AE159">
        <f t="shared" si="28"/>
        <v>292591133.56</v>
      </c>
      <c r="AF159">
        <f t="shared" si="28"/>
        <v>0</v>
      </c>
      <c r="AG159">
        <f t="shared" ref="AG159:BL159" si="29">AG10</f>
        <v>0</v>
      </c>
      <c r="AH159">
        <f t="shared" si="29"/>
        <v>0</v>
      </c>
      <c r="AI159">
        <f t="shared" si="29"/>
        <v>0</v>
      </c>
      <c r="AJ159">
        <f t="shared" si="29"/>
        <v>0</v>
      </c>
      <c r="AK159">
        <f t="shared" si="29"/>
        <v>0</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287</v>
      </c>
      <c r="BD159" t="str">
        <f t="shared" si="29"/>
        <v>Fondo Nacional de Inversión Productiva y Social</v>
      </c>
      <c r="BE159">
        <f t="shared" si="29"/>
        <v>334721.96000000002</v>
      </c>
      <c r="BF159">
        <f t="shared" si="29"/>
        <v>0</v>
      </c>
      <c r="BG159">
        <f t="shared" si="29"/>
        <v>0</v>
      </c>
      <c r="BH159">
        <f t="shared" si="29"/>
        <v>0</v>
      </c>
      <c r="BI159">
        <f t="shared" si="29"/>
        <v>0</v>
      </c>
      <c r="BJ159">
        <f t="shared" si="29"/>
        <v>0</v>
      </c>
      <c r="BK159">
        <f t="shared" si="29"/>
        <v>0</v>
      </c>
      <c r="BL159">
        <f t="shared" si="29"/>
        <v>0</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348</v>
      </c>
      <c r="CE159" t="str">
        <f t="shared" si="30"/>
        <v>Autoridad Plurinacional de la Madre Tierra</v>
      </c>
      <c r="CF159">
        <f t="shared" si="30"/>
        <v>274339.97500000003</v>
      </c>
      <c r="CG159">
        <f t="shared" si="30"/>
        <v>0</v>
      </c>
      <c r="CH159">
        <f t="shared" si="30"/>
        <v>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25</v>
      </c>
      <c r="DF159" t="str">
        <f t="shared" si="31"/>
        <v>Ministerio de la Presidencia</v>
      </c>
      <c r="DG159">
        <f t="shared" si="31"/>
        <v>1474268.91</v>
      </c>
      <c r="DH159">
        <f t="shared" si="31"/>
        <v>0</v>
      </c>
    </row>
    <row r="160" spans="1:115">
      <c r="A160">
        <f t="shared" ref="A160:AF160" si="32">A11</f>
        <v>35</v>
      </c>
      <c r="B160" t="str">
        <f t="shared" si="32"/>
        <v>Ministerio de Economía y Finanzas Públicas</v>
      </c>
      <c r="C160">
        <f t="shared" si="32"/>
        <v>0</v>
      </c>
      <c r="D160">
        <f t="shared" si="32"/>
        <v>14768.320000000002</v>
      </c>
      <c r="E160">
        <f t="shared" si="32"/>
        <v>0</v>
      </c>
      <c r="F160">
        <f t="shared" si="32"/>
        <v>0</v>
      </c>
      <c r="G160">
        <f t="shared" si="32"/>
        <v>0</v>
      </c>
      <c r="H160">
        <f t="shared" si="32"/>
        <v>0</v>
      </c>
      <c r="I160">
        <f t="shared" si="32"/>
        <v>0</v>
      </c>
      <c r="J160">
        <f t="shared" si="32"/>
        <v>0</v>
      </c>
      <c r="K160">
        <f t="shared" si="32"/>
        <v>0</v>
      </c>
      <c r="L160">
        <f t="shared" si="32"/>
        <v>0</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66</v>
      </c>
      <c r="AC160" t="str">
        <f t="shared" si="32"/>
        <v>Ministerio de Planificación del Desarrollo</v>
      </c>
      <c r="AD160">
        <f t="shared" si="32"/>
        <v>0</v>
      </c>
      <c r="AE160">
        <f t="shared" si="32"/>
        <v>1427696.48</v>
      </c>
      <c r="AF160">
        <f t="shared" si="32"/>
        <v>0</v>
      </c>
      <c r="AG160">
        <f t="shared" ref="AG160:BL160" si="33">AG11</f>
        <v>0</v>
      </c>
      <c r="AH160">
        <f t="shared" si="33"/>
        <v>0</v>
      </c>
      <c r="AI160">
        <f t="shared" si="33"/>
        <v>0</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66</v>
      </c>
      <c r="BD160" t="str">
        <f t="shared" si="33"/>
        <v>Ministerio de Planificación del Desarrollo</v>
      </c>
      <c r="BE160">
        <f t="shared" si="33"/>
        <v>81400</v>
      </c>
      <c r="BF160">
        <f t="shared" si="33"/>
        <v>661459.26</v>
      </c>
      <c r="BG160">
        <f t="shared" si="33"/>
        <v>0</v>
      </c>
      <c r="BH160">
        <f t="shared" si="33"/>
        <v>0</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0</v>
      </c>
      <c r="CE160">
        <f t="shared" si="34"/>
        <v>0</v>
      </c>
      <c r="CF160">
        <f t="shared" si="34"/>
        <v>0</v>
      </c>
      <c r="CG160">
        <f t="shared" si="34"/>
        <v>0</v>
      </c>
      <c r="CH160">
        <f t="shared" si="34"/>
        <v>0</v>
      </c>
      <c r="CI160">
        <f t="shared" si="34"/>
        <v>0</v>
      </c>
      <c r="CJ160">
        <f t="shared" si="34"/>
        <v>0</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291</v>
      </c>
      <c r="DF160" t="str">
        <f t="shared" si="35"/>
        <v>Administradora Boliviana de Carreteras</v>
      </c>
      <c r="DG160">
        <f t="shared" si="35"/>
        <v>51603864.380000003</v>
      </c>
      <c r="DH160">
        <f t="shared" si="35"/>
        <v>0</v>
      </c>
    </row>
    <row r="161" spans="1:112">
      <c r="A161">
        <f t="shared" ref="A161:AF161" si="36">A12</f>
        <v>41</v>
      </c>
      <c r="B161" t="str">
        <f t="shared" si="36"/>
        <v>Ministerio de Desarrollo Productivo y Economía Plural</v>
      </c>
      <c r="C161">
        <f t="shared" si="36"/>
        <v>0</v>
      </c>
      <c r="D161">
        <f t="shared" si="36"/>
        <v>293606</v>
      </c>
      <c r="E161">
        <f t="shared" si="36"/>
        <v>0</v>
      </c>
      <c r="F161">
        <f t="shared" si="36"/>
        <v>0</v>
      </c>
      <c r="G161">
        <f t="shared" si="36"/>
        <v>0</v>
      </c>
      <c r="H161">
        <f t="shared" si="36"/>
        <v>0</v>
      </c>
      <c r="I161">
        <f t="shared" si="36"/>
        <v>0</v>
      </c>
      <c r="J161">
        <f t="shared" si="36"/>
        <v>0</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585</v>
      </c>
      <c r="AC161" t="str">
        <f t="shared" si="36"/>
        <v>Agencia Boliviana Espacial</v>
      </c>
      <c r="AD161">
        <f t="shared" si="36"/>
        <v>0</v>
      </c>
      <c r="AE161">
        <f t="shared" si="36"/>
        <v>12896.8</v>
      </c>
      <c r="AF161">
        <f t="shared" si="36"/>
        <v>0</v>
      </c>
      <c r="AG161">
        <f t="shared" ref="AG161:BL161" si="37">AG12</f>
        <v>0</v>
      </c>
      <c r="AH161">
        <f t="shared" si="37"/>
        <v>0</v>
      </c>
      <c r="AI161">
        <f t="shared" si="37"/>
        <v>0</v>
      </c>
      <c r="AJ161">
        <f t="shared" si="37"/>
        <v>0</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132</v>
      </c>
      <c r="BD161" t="str">
        <f t="shared" si="37"/>
        <v>Servicio de Desarrollo de las Empresas Púb. Productivas</v>
      </c>
      <c r="BE161">
        <f t="shared" si="37"/>
        <v>0</v>
      </c>
      <c r="BF161">
        <f t="shared" si="37"/>
        <v>6322900.9699999997</v>
      </c>
      <c r="BG161">
        <f t="shared" si="37"/>
        <v>0</v>
      </c>
      <c r="BH161">
        <f t="shared" si="37"/>
        <v>0</v>
      </c>
      <c r="BI161">
        <f t="shared" si="37"/>
        <v>0</v>
      </c>
      <c r="BJ161">
        <f t="shared" si="37"/>
        <v>0</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0</v>
      </c>
      <c r="CE161">
        <f t="shared" si="38"/>
        <v>0</v>
      </c>
      <c r="CF161">
        <f t="shared" si="38"/>
        <v>0</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81</v>
      </c>
      <c r="DF161" t="str">
        <f t="shared" si="39"/>
        <v>Ministerio de Obras Públicas, Servicios y Vivienda</v>
      </c>
      <c r="DG161">
        <f t="shared" si="39"/>
        <v>63060</v>
      </c>
      <c r="DH161">
        <f t="shared" si="39"/>
        <v>0</v>
      </c>
    </row>
    <row r="162" spans="1:112">
      <c r="A162">
        <f t="shared" ref="A162:AF162" si="40">A13</f>
        <v>46</v>
      </c>
      <c r="B162" t="str">
        <f t="shared" si="40"/>
        <v>Ministerio de Salud y Deportes</v>
      </c>
      <c r="C162">
        <f t="shared" si="40"/>
        <v>0</v>
      </c>
      <c r="D162">
        <f t="shared" si="40"/>
        <v>1149501.31</v>
      </c>
      <c r="E162">
        <f t="shared" si="40"/>
        <v>0</v>
      </c>
      <c r="F162">
        <f t="shared" si="40"/>
        <v>0</v>
      </c>
      <c r="G162">
        <f t="shared" si="40"/>
        <v>0</v>
      </c>
      <c r="H162">
        <f t="shared" si="40"/>
        <v>0</v>
      </c>
      <c r="I162">
        <f t="shared" si="40"/>
        <v>0</v>
      </c>
      <c r="J162">
        <f t="shared" si="40"/>
        <v>0</v>
      </c>
      <c r="K162">
        <f t="shared" si="40"/>
        <v>0</v>
      </c>
      <c r="L162">
        <f t="shared" si="40"/>
        <v>0</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348</v>
      </c>
      <c r="AC162" t="str">
        <f t="shared" si="40"/>
        <v>Autoridad Plurinacional de la Madre Tierra</v>
      </c>
      <c r="AD162">
        <f t="shared" si="40"/>
        <v>60.03</v>
      </c>
      <c r="AE162">
        <f t="shared" si="40"/>
        <v>274400</v>
      </c>
      <c r="AF162">
        <f t="shared" si="40"/>
        <v>0</v>
      </c>
      <c r="AG162">
        <f t="shared" ref="AG162:BL162" si="41">AG13</f>
        <v>0</v>
      </c>
      <c r="AH162">
        <f t="shared" si="41"/>
        <v>0</v>
      </c>
      <c r="AI162">
        <f t="shared" si="41"/>
        <v>0</v>
      </c>
      <c r="AJ162">
        <f t="shared" si="41"/>
        <v>0</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348</v>
      </c>
      <c r="BD162" t="str">
        <f t="shared" si="41"/>
        <v>Autoridad Plurinacional de la Madre Tierra</v>
      </c>
      <c r="BE162">
        <f t="shared" si="41"/>
        <v>0</v>
      </c>
      <c r="BF162">
        <f t="shared" si="41"/>
        <v>274339.98</v>
      </c>
      <c r="BG162">
        <f t="shared" si="41"/>
        <v>0</v>
      </c>
      <c r="BH162">
        <f t="shared" si="41"/>
        <v>0</v>
      </c>
      <c r="BI162">
        <f t="shared" si="41"/>
        <v>0</v>
      </c>
      <c r="BJ162">
        <f t="shared" si="41"/>
        <v>0</v>
      </c>
      <c r="BK162">
        <f t="shared" si="41"/>
        <v>0</v>
      </c>
      <c r="BL162">
        <f t="shared" si="41"/>
        <v>0</v>
      </c>
      <c r="BM162">
        <f t="shared" ref="BM162:CR162" si="42">BM13</f>
        <v>0</v>
      </c>
      <c r="BN162">
        <f t="shared" si="42"/>
        <v>0</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0</v>
      </c>
      <c r="CE162">
        <f t="shared" si="42"/>
        <v>0</v>
      </c>
      <c r="CF162">
        <f t="shared" si="42"/>
        <v>0</v>
      </c>
      <c r="CG162">
        <f t="shared" si="42"/>
        <v>0</v>
      </c>
      <c r="CH162">
        <f t="shared" si="42"/>
        <v>0</v>
      </c>
      <c r="CI162">
        <f t="shared" si="42"/>
        <v>0</v>
      </c>
      <c r="CJ162">
        <f t="shared" si="42"/>
        <v>0</v>
      </c>
      <c r="CK162">
        <f t="shared" si="42"/>
        <v>0</v>
      </c>
      <c r="CL162">
        <f t="shared" si="42"/>
        <v>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283</v>
      </c>
      <c r="DF162" t="str">
        <f t="shared" si="43"/>
        <v>Aduana Nacional</v>
      </c>
      <c r="DG162">
        <f t="shared" si="43"/>
        <v>8605942.7599999998</v>
      </c>
      <c r="DH162">
        <f t="shared" si="43"/>
        <v>0</v>
      </c>
    </row>
    <row r="163" spans="1:112">
      <c r="A163">
        <f t="shared" ref="A163:AF163" si="44">A14</f>
        <v>47</v>
      </c>
      <c r="B163" t="str">
        <f t="shared" si="44"/>
        <v>Ministerio de Desarrollo Rural y Tierras</v>
      </c>
      <c r="C163">
        <f t="shared" si="44"/>
        <v>0</v>
      </c>
      <c r="D163">
        <f t="shared" si="44"/>
        <v>64315.31</v>
      </c>
      <c r="E163">
        <f t="shared" si="44"/>
        <v>0</v>
      </c>
      <c r="F163">
        <f t="shared" si="44"/>
        <v>0</v>
      </c>
      <c r="G163">
        <f t="shared" si="44"/>
        <v>0</v>
      </c>
      <c r="H163">
        <f t="shared" si="44"/>
        <v>0</v>
      </c>
      <c r="I163">
        <f t="shared" si="44"/>
        <v>0</v>
      </c>
      <c r="J163">
        <f t="shared" si="44"/>
        <v>0</v>
      </c>
      <c r="K163">
        <f t="shared" si="44"/>
        <v>0</v>
      </c>
      <c r="L163">
        <f t="shared" si="44"/>
        <v>0</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0</v>
      </c>
      <c r="AC163">
        <f t="shared" si="44"/>
        <v>0</v>
      </c>
      <c r="AD163">
        <f t="shared" si="44"/>
        <v>0</v>
      </c>
      <c r="AE163">
        <f t="shared" si="44"/>
        <v>0</v>
      </c>
      <c r="AF163">
        <f t="shared" si="44"/>
        <v>0</v>
      </c>
      <c r="AG163">
        <f t="shared" ref="AG163:BL163" si="45">AG14</f>
        <v>0</v>
      </c>
      <c r="AH163">
        <f t="shared" si="45"/>
        <v>0</v>
      </c>
      <c r="AI163">
        <f t="shared" si="45"/>
        <v>0</v>
      </c>
      <c r="AJ163">
        <f t="shared" si="45"/>
        <v>0</v>
      </c>
      <c r="AK163">
        <f t="shared" si="45"/>
        <v>0</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6</v>
      </c>
      <c r="BD163" t="str">
        <f t="shared" si="45"/>
        <v>Vicepresidencia del Estado Plurinacional</v>
      </c>
      <c r="BE163">
        <f t="shared" si="45"/>
        <v>0</v>
      </c>
      <c r="BF163">
        <f t="shared" si="45"/>
        <v>81400</v>
      </c>
      <c r="BG163">
        <f t="shared" si="45"/>
        <v>0</v>
      </c>
      <c r="BH163">
        <f t="shared" si="45"/>
        <v>0</v>
      </c>
      <c r="BI163">
        <f t="shared" si="45"/>
        <v>0</v>
      </c>
      <c r="BJ163">
        <f t="shared" si="45"/>
        <v>0</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0</v>
      </c>
      <c r="CE163">
        <f t="shared" si="46"/>
        <v>0</v>
      </c>
      <c r="CF163">
        <f t="shared" si="46"/>
        <v>0</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78</v>
      </c>
      <c r="DF163" t="str">
        <f t="shared" si="47"/>
        <v>Ministerio de Hidrocarburos y Energías</v>
      </c>
      <c r="DG163">
        <f t="shared" si="47"/>
        <v>13605537.829999998</v>
      </c>
      <c r="DH163">
        <f t="shared" si="47"/>
        <v>0</v>
      </c>
    </row>
    <row r="164" spans="1:112">
      <c r="A164">
        <f t="shared" ref="A164:AF164" si="48">A15</f>
        <v>81</v>
      </c>
      <c r="B164" t="str">
        <f t="shared" si="48"/>
        <v>Ministerio de Obras Públicas, Servicios y Vivienda</v>
      </c>
      <c r="C164">
        <f t="shared" si="48"/>
        <v>0</v>
      </c>
      <c r="D164">
        <f t="shared" si="48"/>
        <v>936.52</v>
      </c>
      <c r="E164">
        <f t="shared" si="48"/>
        <v>0</v>
      </c>
      <c r="F164">
        <f t="shared" si="48"/>
        <v>0</v>
      </c>
      <c r="G164">
        <f t="shared" si="48"/>
        <v>0</v>
      </c>
      <c r="H164">
        <f t="shared" si="48"/>
        <v>0</v>
      </c>
      <c r="I164">
        <f t="shared" si="48"/>
        <v>0</v>
      </c>
      <c r="J164">
        <f t="shared" si="48"/>
        <v>0</v>
      </c>
      <c r="K164">
        <f t="shared" si="48"/>
        <v>0</v>
      </c>
      <c r="L164">
        <f t="shared" si="48"/>
        <v>0</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0</v>
      </c>
      <c r="AC164">
        <f t="shared" si="48"/>
        <v>0</v>
      </c>
      <c r="AD164">
        <f t="shared" si="48"/>
        <v>0</v>
      </c>
      <c r="AE164">
        <f t="shared" si="48"/>
        <v>0</v>
      </c>
      <c r="AF164">
        <f t="shared" si="48"/>
        <v>0</v>
      </c>
      <c r="AG164">
        <f t="shared" ref="AG164:BL164" si="49">AG15</f>
        <v>0</v>
      </c>
      <c r="AH164">
        <f t="shared" si="49"/>
        <v>0</v>
      </c>
      <c r="AI164">
        <f t="shared" si="49"/>
        <v>0</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389</v>
      </c>
      <c r="BD164" t="str">
        <f t="shared" si="49"/>
        <v>Navegación Aérea y Aeropuertos Bolivianos</v>
      </c>
      <c r="BE164">
        <f t="shared" si="49"/>
        <v>164512.82</v>
      </c>
      <c r="BF164">
        <f t="shared" si="49"/>
        <v>0</v>
      </c>
      <c r="BG164">
        <f t="shared" si="49"/>
        <v>0</v>
      </c>
      <c r="BH164">
        <f t="shared" si="49"/>
        <v>0</v>
      </c>
      <c r="BI164">
        <f t="shared" si="49"/>
        <v>0</v>
      </c>
      <c r="BJ164">
        <f t="shared" si="49"/>
        <v>0</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0</v>
      </c>
      <c r="CE164">
        <f t="shared" si="50"/>
        <v>0</v>
      </c>
      <c r="CF164">
        <f t="shared" si="50"/>
        <v>0</v>
      </c>
      <c r="CG164">
        <f t="shared" si="50"/>
        <v>0</v>
      </c>
      <c r="CH164">
        <f t="shared" si="50"/>
        <v>0</v>
      </c>
      <c r="CI164">
        <f t="shared" si="50"/>
        <v>0</v>
      </c>
      <c r="CJ164">
        <f t="shared" si="50"/>
        <v>0</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203</v>
      </c>
      <c r="DF164" t="str">
        <f t="shared" si="51"/>
        <v>Autoridad de Supervisión del Sistema Financiero</v>
      </c>
      <c r="DG164">
        <f t="shared" si="51"/>
        <v>31943</v>
      </c>
      <c r="DH164">
        <f t="shared" si="51"/>
        <v>0</v>
      </c>
    </row>
    <row r="165" spans="1:112">
      <c r="A165">
        <f t="shared" ref="A165:AF165" si="52">A16</f>
        <v>86</v>
      </c>
      <c r="B165" t="str">
        <f t="shared" si="52"/>
        <v>Ministerio de Medio Ambiente y Agua</v>
      </c>
      <c r="C165">
        <f t="shared" si="52"/>
        <v>191824</v>
      </c>
      <c r="D165">
        <f t="shared" si="52"/>
        <v>2357099.9399999995</v>
      </c>
      <c r="E165">
        <f t="shared" si="52"/>
        <v>0</v>
      </c>
      <c r="F165">
        <f t="shared" si="52"/>
        <v>0</v>
      </c>
      <c r="G165">
        <f t="shared" si="52"/>
        <v>0</v>
      </c>
      <c r="H165">
        <f t="shared" si="52"/>
        <v>0</v>
      </c>
      <c r="I165">
        <f t="shared" si="52"/>
        <v>0</v>
      </c>
      <c r="J165">
        <f t="shared" si="52"/>
        <v>0</v>
      </c>
      <c r="K165">
        <f t="shared" si="52"/>
        <v>0</v>
      </c>
      <c r="L165">
        <f t="shared" si="52"/>
        <v>0</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0</v>
      </c>
      <c r="AC165">
        <f t="shared" si="52"/>
        <v>0</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576</v>
      </c>
      <c r="BD165" t="str">
        <f t="shared" si="53"/>
        <v>Empresa Pública Nacional Estratégica Cartones de Bolivia</v>
      </c>
      <c r="BE165">
        <f t="shared" si="53"/>
        <v>6322900.9699999997</v>
      </c>
      <c r="BF165">
        <f t="shared" si="53"/>
        <v>0</v>
      </c>
      <c r="BG165">
        <f t="shared" si="53"/>
        <v>0</v>
      </c>
      <c r="BH165">
        <f t="shared" si="53"/>
        <v>0</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294</v>
      </c>
      <c r="DF165" t="str">
        <f t="shared" si="55"/>
        <v>Univ. Indígena Bol. Comun. Intercultl Prod. Tupak Katari</v>
      </c>
      <c r="DG165">
        <f t="shared" si="55"/>
        <v>291729</v>
      </c>
      <c r="DH165">
        <f t="shared" si="55"/>
        <v>0</v>
      </c>
    </row>
    <row r="166" spans="1:112">
      <c r="A166">
        <f t="shared" ref="A166:AF166" si="56">A17</f>
        <v>117</v>
      </c>
      <c r="B166" t="str">
        <f t="shared" si="56"/>
        <v>Dirección General de Aeronáutica Civil</v>
      </c>
      <c r="C166">
        <f t="shared" si="56"/>
        <v>2880</v>
      </c>
      <c r="D166">
        <f t="shared" si="56"/>
        <v>22673.72</v>
      </c>
      <c r="E166">
        <f t="shared" si="56"/>
        <v>0</v>
      </c>
      <c r="F166">
        <f t="shared" si="56"/>
        <v>0</v>
      </c>
      <c r="G166">
        <f t="shared" si="56"/>
        <v>0</v>
      </c>
      <c r="H166">
        <f t="shared" si="56"/>
        <v>0</v>
      </c>
      <c r="I166">
        <f t="shared" si="56"/>
        <v>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0</v>
      </c>
      <c r="AC166">
        <f t="shared" si="56"/>
        <v>0</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0</v>
      </c>
      <c r="BD166">
        <f t="shared" si="57"/>
        <v>0</v>
      </c>
      <c r="BE166">
        <f t="shared" si="57"/>
        <v>0</v>
      </c>
      <c r="BF166">
        <f t="shared" si="57"/>
        <v>0</v>
      </c>
      <c r="BG166">
        <f t="shared" si="57"/>
        <v>0</v>
      </c>
      <c r="BH166">
        <f t="shared" si="57"/>
        <v>0</v>
      </c>
      <c r="BI166">
        <f t="shared" si="57"/>
        <v>0</v>
      </c>
      <c r="BJ166">
        <f t="shared" si="57"/>
        <v>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134</v>
      </c>
      <c r="DF166" t="str">
        <f t="shared" si="59"/>
        <v>Consejo Nacional de Vivienda Policial</v>
      </c>
      <c r="DG166">
        <f t="shared" si="59"/>
        <v>15333473.459999999</v>
      </c>
      <c r="DH166">
        <f t="shared" si="59"/>
        <v>0</v>
      </c>
    </row>
    <row r="167" spans="1:112">
      <c r="A167">
        <f t="shared" ref="A167:AF167" si="60">A18</f>
        <v>132</v>
      </c>
      <c r="B167" t="str">
        <f t="shared" si="60"/>
        <v>Servicio de Desarrollo de las Empresas Púb. Productivas</v>
      </c>
      <c r="C167">
        <f t="shared" si="60"/>
        <v>8456.84</v>
      </c>
      <c r="D167">
        <f t="shared" si="60"/>
        <v>46358.96</v>
      </c>
      <c r="E167">
        <f t="shared" si="60"/>
        <v>0</v>
      </c>
      <c r="F167">
        <f t="shared" si="60"/>
        <v>0</v>
      </c>
      <c r="G167">
        <f t="shared" si="60"/>
        <v>0</v>
      </c>
      <c r="H167">
        <f t="shared" si="60"/>
        <v>0</v>
      </c>
      <c r="I167">
        <f t="shared" si="60"/>
        <v>0</v>
      </c>
      <c r="J167">
        <f t="shared" si="60"/>
        <v>0</v>
      </c>
      <c r="K167">
        <f t="shared" si="60"/>
        <v>0</v>
      </c>
      <c r="L167">
        <f t="shared" si="60"/>
        <v>0</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0</v>
      </c>
      <c r="AC167">
        <f t="shared" si="60"/>
        <v>0</v>
      </c>
      <c r="AD167">
        <f t="shared" si="60"/>
        <v>0</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0</v>
      </c>
      <c r="BD167">
        <f t="shared" si="61"/>
        <v>0</v>
      </c>
      <c r="BE167">
        <f t="shared" si="61"/>
        <v>0</v>
      </c>
      <c r="BF167">
        <f t="shared" si="61"/>
        <v>0</v>
      </c>
      <c r="BG167">
        <f t="shared" si="61"/>
        <v>0</v>
      </c>
      <c r="BH167">
        <f t="shared" si="61"/>
        <v>0</v>
      </c>
      <c r="BI167">
        <f t="shared" si="61"/>
        <v>0</v>
      </c>
      <c r="BJ167">
        <f t="shared" si="61"/>
        <v>0</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293</v>
      </c>
      <c r="DF167" t="str">
        <f t="shared" si="63"/>
        <v>Fundación Cultural del Banco Central de Bolivia</v>
      </c>
      <c r="DG167">
        <f t="shared" si="63"/>
        <v>7212.75</v>
      </c>
      <c r="DH167">
        <f t="shared" si="63"/>
        <v>0</v>
      </c>
    </row>
    <row r="168" spans="1:112">
      <c r="A168">
        <f t="shared" ref="A168:AF168" si="64">A19</f>
        <v>212</v>
      </c>
      <c r="B168" t="str">
        <f t="shared" si="64"/>
        <v>Instituto Nacional de Reforma Agraria</v>
      </c>
      <c r="C168">
        <f t="shared" si="64"/>
        <v>0</v>
      </c>
      <c r="D168">
        <f t="shared" si="64"/>
        <v>664911.87</v>
      </c>
      <c r="E168">
        <f t="shared" si="64"/>
        <v>0</v>
      </c>
      <c r="F168">
        <f t="shared" si="64"/>
        <v>0</v>
      </c>
      <c r="G168">
        <f t="shared" si="64"/>
        <v>0</v>
      </c>
      <c r="H168">
        <f t="shared" si="64"/>
        <v>0</v>
      </c>
      <c r="I168">
        <f t="shared" si="64"/>
        <v>0</v>
      </c>
      <c r="J168">
        <f t="shared" si="64"/>
        <v>0</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0</v>
      </c>
      <c r="AC168">
        <f t="shared" si="64"/>
        <v>0</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0</v>
      </c>
      <c r="BD168">
        <f t="shared" si="65"/>
        <v>0</v>
      </c>
      <c r="BE168">
        <f t="shared" si="65"/>
        <v>0</v>
      </c>
      <c r="BF168">
        <f t="shared" si="65"/>
        <v>0</v>
      </c>
      <c r="BG168">
        <f t="shared" si="65"/>
        <v>0</v>
      </c>
      <c r="BH168">
        <f t="shared" si="65"/>
        <v>0</v>
      </c>
      <c r="BI168">
        <f t="shared" si="65"/>
        <v>0</v>
      </c>
      <c r="BJ168">
        <f t="shared" si="65"/>
        <v>0</v>
      </c>
      <c r="BK168">
        <f t="shared" si="65"/>
        <v>0</v>
      </c>
      <c r="BL168">
        <f t="shared" si="65"/>
        <v>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586</v>
      </c>
      <c r="DF168" t="str">
        <f t="shared" si="67"/>
        <v>Empresa Azucarera San Buenaventura</v>
      </c>
      <c r="DG168">
        <f t="shared" si="67"/>
        <v>5572066.5899999999</v>
      </c>
      <c r="DH168">
        <f t="shared" si="67"/>
        <v>0</v>
      </c>
    </row>
    <row r="169" spans="1:112">
      <c r="A169">
        <f t="shared" ref="A169:AF169" si="68">A20</f>
        <v>287</v>
      </c>
      <c r="B169" t="str">
        <f t="shared" si="68"/>
        <v>Fondo Nacional de Inversión Productiva y Social</v>
      </c>
      <c r="C169">
        <f t="shared" si="68"/>
        <v>2292269.7599999998</v>
      </c>
      <c r="D169">
        <f t="shared" si="68"/>
        <v>198.86</v>
      </c>
      <c r="E169">
        <f t="shared" si="68"/>
        <v>0</v>
      </c>
      <c r="F169">
        <f t="shared" si="68"/>
        <v>0</v>
      </c>
      <c r="G169">
        <f t="shared" si="68"/>
        <v>0</v>
      </c>
      <c r="H169">
        <f t="shared" si="68"/>
        <v>0</v>
      </c>
      <c r="I169">
        <f t="shared" si="68"/>
        <v>0</v>
      </c>
      <c r="J169">
        <f t="shared" si="68"/>
        <v>0</v>
      </c>
      <c r="K169">
        <f t="shared" si="68"/>
        <v>0</v>
      </c>
      <c r="L169">
        <f t="shared" si="68"/>
        <v>0</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0</v>
      </c>
      <c r="AC169">
        <f t="shared" si="68"/>
        <v>0</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0</v>
      </c>
      <c r="BD169">
        <f t="shared" si="69"/>
        <v>0</v>
      </c>
      <c r="BE169">
        <f t="shared" si="69"/>
        <v>0</v>
      </c>
      <c r="BF169">
        <f t="shared" si="69"/>
        <v>0</v>
      </c>
      <c r="BG169">
        <f t="shared" si="69"/>
        <v>0</v>
      </c>
      <c r="BH169">
        <f t="shared" si="69"/>
        <v>0</v>
      </c>
      <c r="BI169">
        <f t="shared" si="69"/>
        <v>0</v>
      </c>
      <c r="BJ169">
        <f t="shared" si="69"/>
        <v>0</v>
      </c>
      <c r="BK169">
        <f t="shared" si="69"/>
        <v>0</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683</v>
      </c>
      <c r="DF169" t="str">
        <f t="shared" si="71"/>
        <v>Procuraduria General del Estado</v>
      </c>
      <c r="DG169">
        <f t="shared" si="71"/>
        <v>1662</v>
      </c>
      <c r="DH169">
        <f t="shared" si="71"/>
        <v>0</v>
      </c>
    </row>
    <row r="170" spans="1:112">
      <c r="A170">
        <f t="shared" ref="A170:AF170" si="72">A21</f>
        <v>291</v>
      </c>
      <c r="B170" t="str">
        <f t="shared" si="72"/>
        <v>Administradora Boliviana de Carreteras</v>
      </c>
      <c r="C170">
        <f t="shared" si="72"/>
        <v>377.65999999999997</v>
      </c>
      <c r="D170">
        <f t="shared" si="72"/>
        <v>84325.94</v>
      </c>
      <c r="E170">
        <f t="shared" si="72"/>
        <v>0</v>
      </c>
      <c r="F170">
        <f t="shared" si="72"/>
        <v>0</v>
      </c>
      <c r="G170">
        <f t="shared" si="72"/>
        <v>0</v>
      </c>
      <c r="H170">
        <f t="shared" si="72"/>
        <v>0</v>
      </c>
      <c r="I170">
        <f t="shared" si="72"/>
        <v>0</v>
      </c>
      <c r="J170">
        <f t="shared" si="72"/>
        <v>0</v>
      </c>
      <c r="K170">
        <f t="shared" si="72"/>
        <v>0</v>
      </c>
      <c r="L170">
        <f t="shared" si="72"/>
        <v>0</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0</v>
      </c>
      <c r="BD170">
        <f t="shared" si="73"/>
        <v>0</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295</v>
      </c>
      <c r="DF170" t="str">
        <f t="shared" si="75"/>
        <v>Univ. Indígena Bol. Comun. Intercult Prod. Casimiro Huanca</v>
      </c>
      <c r="DG170">
        <f t="shared" si="75"/>
        <v>9194.4599999999991</v>
      </c>
      <c r="DH170">
        <f t="shared" si="75"/>
        <v>0</v>
      </c>
    </row>
    <row r="171" spans="1:112">
      <c r="A171">
        <f t="shared" ref="A171:AF171" si="76">A22</f>
        <v>340</v>
      </c>
      <c r="B171" t="str">
        <f t="shared" si="76"/>
        <v>Servicio General de Identificación Personal</v>
      </c>
      <c r="C171">
        <f t="shared" si="76"/>
        <v>480</v>
      </c>
      <c r="D171">
        <f t="shared" si="76"/>
        <v>374623.64</v>
      </c>
      <c r="E171">
        <f t="shared" si="76"/>
        <v>0</v>
      </c>
      <c r="F171">
        <f t="shared" si="76"/>
        <v>0</v>
      </c>
      <c r="G171">
        <f t="shared" si="76"/>
        <v>0</v>
      </c>
      <c r="H171">
        <f t="shared" si="76"/>
        <v>0</v>
      </c>
      <c r="I171">
        <f t="shared" si="76"/>
        <v>0</v>
      </c>
      <c r="J171">
        <f t="shared" si="76"/>
        <v>0</v>
      </c>
      <c r="K171">
        <f t="shared" si="76"/>
        <v>0</v>
      </c>
      <c r="L171">
        <f t="shared" si="76"/>
        <v>0</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0</v>
      </c>
      <c r="BD171">
        <f t="shared" si="77"/>
        <v>0</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133</v>
      </c>
      <c r="DF171" t="str">
        <f t="shared" si="79"/>
        <v>Lotería Nacional de Beneficencia y Salubridad</v>
      </c>
      <c r="DG171">
        <f t="shared" si="79"/>
        <v>370877.37000000005</v>
      </c>
      <c r="DH171">
        <f t="shared" si="79"/>
        <v>0</v>
      </c>
    </row>
    <row r="172" spans="1:112">
      <c r="A172">
        <f t="shared" ref="A172:AF172" si="80">A23</f>
        <v>383</v>
      </c>
      <c r="B172" t="str">
        <f t="shared" si="80"/>
        <v>Agencia Boliviana de Correos "Correos de Bolivia"</v>
      </c>
      <c r="C172">
        <f t="shared" si="80"/>
        <v>60</v>
      </c>
      <c r="D172">
        <f t="shared" si="80"/>
        <v>362875.77</v>
      </c>
      <c r="E172">
        <f t="shared" si="80"/>
        <v>0</v>
      </c>
      <c r="F172">
        <f t="shared" si="80"/>
        <v>0</v>
      </c>
      <c r="G172">
        <f t="shared" si="80"/>
        <v>0</v>
      </c>
      <c r="H172">
        <f t="shared" si="80"/>
        <v>0</v>
      </c>
      <c r="I172">
        <f t="shared" si="80"/>
        <v>0</v>
      </c>
      <c r="J172">
        <f t="shared" si="80"/>
        <v>0</v>
      </c>
      <c r="K172">
        <f t="shared" si="80"/>
        <v>0</v>
      </c>
      <c r="L172">
        <f t="shared" si="80"/>
        <v>0</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0</v>
      </c>
      <c r="BD172">
        <f t="shared" si="81"/>
        <v>0</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269</v>
      </c>
      <c r="DF172" t="str">
        <f t="shared" si="83"/>
        <v>Direc. Dptal. de Educación Potosí</v>
      </c>
      <c r="DG172">
        <f t="shared" si="83"/>
        <v>314128</v>
      </c>
      <c r="DH172">
        <f t="shared" si="83"/>
        <v>0</v>
      </c>
    </row>
    <row r="173" spans="1:112">
      <c r="A173">
        <f t="shared" ref="A173:AF173" si="84">A24</f>
        <v>513</v>
      </c>
      <c r="B173" t="str">
        <f t="shared" si="84"/>
        <v>Yacimientos Petrolíferos Fiscales Bolivianos</v>
      </c>
      <c r="C173">
        <f t="shared" si="84"/>
        <v>293714177.38999999</v>
      </c>
      <c r="D173">
        <f t="shared" si="84"/>
        <v>131849.93000000002</v>
      </c>
      <c r="E173">
        <f t="shared" si="84"/>
        <v>0</v>
      </c>
      <c r="F173">
        <f t="shared" si="84"/>
        <v>0</v>
      </c>
      <c r="G173">
        <f t="shared" si="84"/>
        <v>0</v>
      </c>
      <c r="H173">
        <f t="shared" si="84"/>
        <v>0</v>
      </c>
      <c r="I173">
        <f t="shared" si="84"/>
        <v>0</v>
      </c>
      <c r="J173">
        <f t="shared" si="84"/>
        <v>0</v>
      </c>
      <c r="K173">
        <f t="shared" si="84"/>
        <v>0</v>
      </c>
      <c r="L173">
        <f t="shared" si="84"/>
        <v>0</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0</v>
      </c>
      <c r="BD173">
        <f t="shared" si="85"/>
        <v>0</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389</v>
      </c>
      <c r="DF173" t="str">
        <f t="shared" si="87"/>
        <v>Navegación Aérea y Aeropuertos Bolivianos</v>
      </c>
      <c r="DG173">
        <f t="shared" si="87"/>
        <v>12819882.460000003</v>
      </c>
      <c r="DH173">
        <f t="shared" si="87"/>
        <v>0</v>
      </c>
    </row>
    <row r="174" spans="1:112">
      <c r="A174">
        <f t="shared" ref="A174:AF174" si="88">A25</f>
        <v>578</v>
      </c>
      <c r="B174" t="str">
        <f t="shared" si="88"/>
        <v>Boliviana de Aviación</v>
      </c>
      <c r="C174">
        <f t="shared" si="88"/>
        <v>0</v>
      </c>
      <c r="D174">
        <f t="shared" si="88"/>
        <v>1160158.8999999999</v>
      </c>
      <c r="E174">
        <f t="shared" si="88"/>
        <v>0</v>
      </c>
      <c r="F174">
        <f t="shared" si="88"/>
        <v>0</v>
      </c>
      <c r="G174">
        <f t="shared" si="88"/>
        <v>0</v>
      </c>
      <c r="H174">
        <f t="shared" si="88"/>
        <v>0</v>
      </c>
      <c r="I174">
        <f t="shared" si="88"/>
        <v>0</v>
      </c>
      <c r="J174">
        <f t="shared" si="88"/>
        <v>0</v>
      </c>
      <c r="K174">
        <f t="shared" si="88"/>
        <v>0</v>
      </c>
      <c r="L174">
        <f t="shared" si="88"/>
        <v>0</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0</v>
      </c>
      <c r="BD174">
        <f t="shared" si="89"/>
        <v>0</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660</v>
      </c>
      <c r="DF174" t="str">
        <f t="shared" si="91"/>
        <v>Órgano Judicial</v>
      </c>
      <c r="DG174">
        <f t="shared" si="91"/>
        <v>10000</v>
      </c>
      <c r="DH174">
        <f t="shared" si="91"/>
        <v>0</v>
      </c>
    </row>
    <row r="175" spans="1:112">
      <c r="A175">
        <f t="shared" ref="A175:AF175" si="92">A26</f>
        <v>587</v>
      </c>
      <c r="B175" t="str">
        <f t="shared" si="92"/>
        <v>Empresa Estratégica Boliviana de Construcción y Conservación de Infraestructura Civil</v>
      </c>
      <c r="C175">
        <f t="shared" si="92"/>
        <v>0</v>
      </c>
      <c r="D175">
        <f t="shared" si="92"/>
        <v>11427017.949999999</v>
      </c>
      <c r="E175">
        <f t="shared" si="92"/>
        <v>0</v>
      </c>
      <c r="F175">
        <f t="shared" si="92"/>
        <v>0</v>
      </c>
      <c r="G175">
        <f t="shared" si="92"/>
        <v>0</v>
      </c>
      <c r="H175">
        <f t="shared" si="92"/>
        <v>0</v>
      </c>
      <c r="I175">
        <f t="shared" si="92"/>
        <v>0</v>
      </c>
      <c r="J175">
        <f t="shared" si="92"/>
        <v>0</v>
      </c>
      <c r="K175">
        <f t="shared" si="92"/>
        <v>0</v>
      </c>
      <c r="L175">
        <f t="shared" si="92"/>
        <v>0</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0</v>
      </c>
      <c r="BD175">
        <f t="shared" si="93"/>
        <v>0</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41</v>
      </c>
      <c r="DF175" t="str">
        <f t="shared" si="95"/>
        <v>Ministerio de Desarrollo Productivo y Economía Plural</v>
      </c>
      <c r="DG175">
        <f t="shared" si="95"/>
        <v>14805328.58</v>
      </c>
      <c r="DH175">
        <f t="shared" si="95"/>
        <v>0</v>
      </c>
    </row>
    <row r="176" spans="1:112">
      <c r="A176">
        <f t="shared" ref="A176:AF176" si="96">A27</f>
        <v>650</v>
      </c>
      <c r="B176" t="str">
        <f t="shared" si="96"/>
        <v>Asamblea Legislativa Plurinacional</v>
      </c>
      <c r="C176">
        <f t="shared" si="96"/>
        <v>0</v>
      </c>
      <c r="D176">
        <f t="shared" si="96"/>
        <v>8885.19</v>
      </c>
      <c r="E176">
        <f t="shared" si="96"/>
        <v>0</v>
      </c>
      <c r="F176">
        <f t="shared" si="96"/>
        <v>0</v>
      </c>
      <c r="G176">
        <f t="shared" si="96"/>
        <v>0</v>
      </c>
      <c r="H176">
        <f t="shared" si="96"/>
        <v>0</v>
      </c>
      <c r="I176">
        <f t="shared" si="96"/>
        <v>0</v>
      </c>
      <c r="J176">
        <f t="shared" si="96"/>
        <v>0</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t="str">
        <f t="shared" si="99"/>
        <v>99 - 02</v>
      </c>
      <c r="DF176" t="str">
        <f t="shared" si="99"/>
        <v>Dirección General de Programación y Operaciones del Tesoro</v>
      </c>
      <c r="DG176">
        <f t="shared" si="99"/>
        <v>169879.63</v>
      </c>
      <c r="DH176">
        <f t="shared" si="99"/>
        <v>0</v>
      </c>
    </row>
    <row r="177" spans="1:112">
      <c r="A177">
        <f t="shared" ref="A177:AF177" si="100">A28</f>
        <v>660</v>
      </c>
      <c r="B177" t="str">
        <f t="shared" si="100"/>
        <v>Órgano Judicial</v>
      </c>
      <c r="C177">
        <f t="shared" si="100"/>
        <v>0</v>
      </c>
      <c r="D177">
        <f t="shared" si="100"/>
        <v>214932.96999999997</v>
      </c>
      <c r="E177">
        <f t="shared" si="100"/>
        <v>0</v>
      </c>
      <c r="F177">
        <f t="shared" si="100"/>
        <v>0</v>
      </c>
      <c r="G177">
        <f t="shared" si="100"/>
        <v>0</v>
      </c>
      <c r="H177">
        <f t="shared" si="100"/>
        <v>0</v>
      </c>
      <c r="I177">
        <f t="shared" si="100"/>
        <v>0</v>
      </c>
      <c r="J177">
        <f t="shared" si="100"/>
        <v>0</v>
      </c>
      <c r="K177">
        <f t="shared" si="100"/>
        <v>0</v>
      </c>
      <c r="L177">
        <f t="shared" si="100"/>
        <v>0</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312</v>
      </c>
      <c r="DF177" t="str">
        <f t="shared" si="103"/>
        <v>Autoridad de Fiscalizac. y Control Soc de Bosques y Tierras</v>
      </c>
      <c r="DG177">
        <f t="shared" si="103"/>
        <v>9086453.9400000013</v>
      </c>
      <c r="DH177">
        <f t="shared" si="103"/>
        <v>0</v>
      </c>
    </row>
    <row r="178" spans="1:112">
      <c r="A178">
        <f t="shared" ref="A178:AF178" si="104">A29</f>
        <v>670</v>
      </c>
      <c r="B178" t="str">
        <f t="shared" si="104"/>
        <v>Órgano Electoral Plurinacional</v>
      </c>
      <c r="C178">
        <f t="shared" si="104"/>
        <v>0</v>
      </c>
      <c r="D178">
        <f t="shared" si="104"/>
        <v>277992.4200000001</v>
      </c>
      <c r="E178">
        <f t="shared" si="104"/>
        <v>0</v>
      </c>
      <c r="F178">
        <f t="shared" si="104"/>
        <v>0</v>
      </c>
      <c r="G178">
        <f t="shared" si="104"/>
        <v>0</v>
      </c>
      <c r="H178">
        <f t="shared" si="104"/>
        <v>0</v>
      </c>
      <c r="I178">
        <f t="shared" si="104"/>
        <v>0</v>
      </c>
      <c r="J178">
        <f t="shared" si="104"/>
        <v>0</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132</v>
      </c>
      <c r="DF178" t="str">
        <f t="shared" si="107"/>
        <v>Servicio de Desarrollo de las Empresas Púb. Productivas</v>
      </c>
      <c r="DG178">
        <f t="shared" si="107"/>
        <v>35000</v>
      </c>
      <c r="DH178">
        <f t="shared" si="107"/>
        <v>0</v>
      </c>
    </row>
    <row r="179" spans="1:112">
      <c r="A179">
        <f t="shared" ref="A179:AF179" si="108">A30</f>
        <v>902</v>
      </c>
      <c r="B179" t="str">
        <f t="shared" si="108"/>
        <v>Gobierno Autónomo Departamental de La Paz</v>
      </c>
      <c r="C179">
        <f t="shared" si="108"/>
        <v>0</v>
      </c>
      <c r="D179">
        <f t="shared" si="108"/>
        <v>5835.23</v>
      </c>
      <c r="E179">
        <f t="shared" si="108"/>
        <v>0</v>
      </c>
      <c r="F179">
        <f t="shared" si="108"/>
        <v>0</v>
      </c>
      <c r="G179">
        <f t="shared" si="108"/>
        <v>0</v>
      </c>
      <c r="H179">
        <f t="shared" si="108"/>
        <v>0</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47</v>
      </c>
      <c r="DF179" t="str">
        <f t="shared" si="111"/>
        <v>Ministerio de Desarrollo Rural y Tierras</v>
      </c>
      <c r="DG179">
        <f t="shared" si="111"/>
        <v>24795.780000000002</v>
      </c>
      <c r="DH179">
        <f t="shared" si="111"/>
        <v>0</v>
      </c>
    </row>
    <row r="180" spans="1:112">
      <c r="A180" t="str">
        <f t="shared" ref="A180:AF180" si="112">A31</f>
        <v>99 - 02</v>
      </c>
      <c r="B180" t="str">
        <f t="shared" si="112"/>
        <v>Dirección General de Programación y Operaciones del Tesoro</v>
      </c>
      <c r="C180">
        <f t="shared" si="112"/>
        <v>0</v>
      </c>
      <c r="D180">
        <f t="shared" si="112"/>
        <v>4569053.95</v>
      </c>
      <c r="E180">
        <f t="shared" si="112"/>
        <v>0</v>
      </c>
      <c r="F180">
        <f t="shared" si="112"/>
        <v>0</v>
      </c>
      <c r="G180">
        <f t="shared" si="112"/>
        <v>0</v>
      </c>
      <c r="H180">
        <f t="shared" si="112"/>
        <v>0</v>
      </c>
      <c r="I180">
        <f t="shared" si="112"/>
        <v>0</v>
      </c>
      <c r="J180">
        <f t="shared" si="112"/>
        <v>0</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681</v>
      </c>
      <c r="DF180" t="str">
        <f t="shared" si="115"/>
        <v>Ministerio Público</v>
      </c>
      <c r="DG180">
        <f t="shared" si="115"/>
        <v>3694898.7</v>
      </c>
      <c r="DH180">
        <f t="shared" si="115"/>
        <v>0</v>
      </c>
    </row>
    <row r="181" spans="1:112">
      <c r="A181" t="str">
        <f t="shared" ref="A181:AF181" si="116">A32</f>
        <v>99 - 04</v>
      </c>
      <c r="B181" t="str">
        <f t="shared" si="116"/>
        <v>Dirección General de Administración y Finanzas Territoriales</v>
      </c>
      <c r="C181">
        <f t="shared" si="116"/>
        <v>0</v>
      </c>
      <c r="D181">
        <f t="shared" si="116"/>
        <v>28987911.790000003</v>
      </c>
      <c r="E181">
        <f t="shared" si="116"/>
        <v>0</v>
      </c>
      <c r="F181">
        <f t="shared" si="116"/>
        <v>0</v>
      </c>
      <c r="G181">
        <f t="shared" si="116"/>
        <v>0</v>
      </c>
      <c r="H181">
        <f t="shared" si="116"/>
        <v>0</v>
      </c>
      <c r="I181">
        <f t="shared" si="116"/>
        <v>0</v>
      </c>
      <c r="J181">
        <f t="shared" si="116"/>
        <v>0</v>
      </c>
      <c r="K181">
        <f t="shared" si="116"/>
        <v>0</v>
      </c>
      <c r="L181">
        <f t="shared" si="116"/>
        <v>0</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66</v>
      </c>
      <c r="DF181" t="str">
        <f t="shared" si="119"/>
        <v>Ministerio de Planificación del Desarrollo</v>
      </c>
      <c r="DG181">
        <f t="shared" si="119"/>
        <v>14792.5</v>
      </c>
      <c r="DH181">
        <f t="shared" si="119"/>
        <v>0</v>
      </c>
    </row>
    <row r="182" spans="1:112">
      <c r="A182" t="str">
        <f t="shared" ref="A182:AF182" si="120">A33</f>
        <v>N/I</v>
      </c>
      <c r="B182" t="str">
        <f t="shared" si="120"/>
        <v>No Identificado</v>
      </c>
      <c r="C182">
        <f t="shared" si="120"/>
        <v>0</v>
      </c>
      <c r="D182">
        <f t="shared" si="120"/>
        <v>328703.58000000007</v>
      </c>
      <c r="E182">
        <f t="shared" si="120"/>
        <v>0</v>
      </c>
      <c r="F182">
        <f t="shared" si="120"/>
        <v>0</v>
      </c>
      <c r="G182">
        <f t="shared" si="120"/>
        <v>0</v>
      </c>
      <c r="H182">
        <f t="shared" si="120"/>
        <v>0</v>
      </c>
      <c r="I182">
        <f t="shared" si="120"/>
        <v>0</v>
      </c>
      <c r="J182">
        <f t="shared" si="120"/>
        <v>0</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324</v>
      </c>
      <c r="DF182" t="str">
        <f t="shared" si="123"/>
        <v>Escuela Boliviana Intercultural de Música</v>
      </c>
      <c r="DG182">
        <f t="shared" si="123"/>
        <v>34385</v>
      </c>
      <c r="DH182">
        <f t="shared" si="123"/>
        <v>0</v>
      </c>
    </row>
    <row r="183" spans="1:112">
      <c r="A183">
        <f t="shared" ref="A183:AF183" si="124">A34</f>
        <v>597</v>
      </c>
      <c r="B183" t="str">
        <f t="shared" si="124"/>
        <v>Empresa Pública Nacional Estratégica de Yacimientos de Litio Bolivianos</v>
      </c>
      <c r="C183">
        <f t="shared" si="124"/>
        <v>3232.12</v>
      </c>
      <c r="D183">
        <f t="shared" si="124"/>
        <v>3011839.6</v>
      </c>
      <c r="E183">
        <f t="shared" si="124"/>
        <v>0</v>
      </c>
      <c r="F183">
        <f t="shared" si="124"/>
        <v>0</v>
      </c>
      <c r="G183">
        <f t="shared" si="124"/>
        <v>0</v>
      </c>
      <c r="H183">
        <f t="shared" si="124"/>
        <v>0</v>
      </c>
      <c r="I183">
        <f t="shared" si="124"/>
        <v>0</v>
      </c>
      <c r="J183">
        <f t="shared" si="124"/>
        <v>0</v>
      </c>
      <c r="K183">
        <f t="shared" si="124"/>
        <v>0</v>
      </c>
      <c r="L183">
        <f t="shared" si="124"/>
        <v>0</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347</v>
      </c>
      <c r="DF183" t="str">
        <f t="shared" si="127"/>
        <v>Autoridad de Fiscalización y Control de Cooperativas</v>
      </c>
      <c r="DG183">
        <f t="shared" si="127"/>
        <v>740494.5</v>
      </c>
      <c r="DH183">
        <f t="shared" si="127"/>
        <v>0</v>
      </c>
    </row>
    <row r="184" spans="1:112">
      <c r="A184">
        <f t="shared" ref="A184:AF184" si="128">A35</f>
        <v>595</v>
      </c>
      <c r="B184" t="str">
        <f t="shared" si="128"/>
        <v>Gestora Pública de la Seguridad Social de Largo Plazo</v>
      </c>
      <c r="C184">
        <f t="shared" si="128"/>
        <v>0</v>
      </c>
      <c r="D184">
        <f t="shared" si="128"/>
        <v>35272.57</v>
      </c>
      <c r="E184">
        <f t="shared" si="128"/>
        <v>0</v>
      </c>
      <c r="F184">
        <f t="shared" si="128"/>
        <v>0</v>
      </c>
      <c r="G184">
        <f t="shared" si="128"/>
        <v>0</v>
      </c>
      <c r="H184">
        <f t="shared" si="128"/>
        <v>0</v>
      </c>
      <c r="I184">
        <f t="shared" si="128"/>
        <v>0</v>
      </c>
      <c r="J184">
        <f t="shared" si="128"/>
        <v>0</v>
      </c>
      <c r="K184">
        <f t="shared" si="128"/>
        <v>0</v>
      </c>
      <c r="L184">
        <f t="shared" si="128"/>
        <v>0</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343</v>
      </c>
      <c r="DF184" t="str">
        <f t="shared" si="131"/>
        <v>Escuela de Jueces del Estado</v>
      </c>
      <c r="DG184">
        <f t="shared" si="131"/>
        <v>390</v>
      </c>
      <c r="DH184">
        <f t="shared" si="131"/>
        <v>0</v>
      </c>
    </row>
    <row r="185" spans="1:112">
      <c r="A185">
        <f t="shared" ref="A185:AF185" si="132">A36</f>
        <v>283</v>
      </c>
      <c r="B185" t="str">
        <f t="shared" si="132"/>
        <v>Aduana Nacional</v>
      </c>
      <c r="C185">
        <f t="shared" si="132"/>
        <v>0</v>
      </c>
      <c r="D185">
        <f t="shared" si="132"/>
        <v>2621202.02</v>
      </c>
      <c r="E185">
        <f t="shared" si="132"/>
        <v>0</v>
      </c>
      <c r="F185">
        <f t="shared" si="132"/>
        <v>0</v>
      </c>
      <c r="G185">
        <f t="shared" si="132"/>
        <v>0</v>
      </c>
      <c r="H185">
        <f t="shared" si="132"/>
        <v>0</v>
      </c>
      <c r="I185">
        <f t="shared" si="132"/>
        <v>0</v>
      </c>
      <c r="J185">
        <f t="shared" si="132"/>
        <v>0</v>
      </c>
      <c r="K185">
        <f t="shared" si="132"/>
        <v>0</v>
      </c>
      <c r="L185">
        <f t="shared" si="132"/>
        <v>0</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526</v>
      </c>
      <c r="DF185" t="str">
        <f t="shared" si="135"/>
        <v>Bolivia TV</v>
      </c>
      <c r="DG185">
        <f t="shared" si="135"/>
        <v>2530031.04</v>
      </c>
      <c r="DH185">
        <f t="shared" si="135"/>
        <v>0</v>
      </c>
    </row>
    <row r="186" spans="1:112">
      <c r="A186">
        <f t="shared" ref="A186:AF186" si="136">A37</f>
        <v>203</v>
      </c>
      <c r="B186" t="str">
        <f t="shared" si="136"/>
        <v>Autoridad de Supervisión del Sistema Financiero</v>
      </c>
      <c r="C186">
        <f t="shared" si="136"/>
        <v>0</v>
      </c>
      <c r="D186">
        <f t="shared" si="136"/>
        <v>66.599999999999994</v>
      </c>
      <c r="E186">
        <f t="shared" si="136"/>
        <v>0</v>
      </c>
      <c r="F186">
        <f t="shared" si="136"/>
        <v>0</v>
      </c>
      <c r="G186">
        <f t="shared" si="136"/>
        <v>0</v>
      </c>
      <c r="H186">
        <f t="shared" si="136"/>
        <v>0</v>
      </c>
      <c r="I186">
        <f t="shared" si="136"/>
        <v>0</v>
      </c>
      <c r="J186">
        <f t="shared" si="136"/>
        <v>0</v>
      </c>
      <c r="K186">
        <f t="shared" si="136"/>
        <v>0</v>
      </c>
      <c r="L186">
        <f t="shared" si="136"/>
        <v>0</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234</v>
      </c>
      <c r="DF186" t="str">
        <f t="shared" si="139"/>
        <v xml:space="preserve">Servicio Geológico Minero </v>
      </c>
      <c r="DG186">
        <f t="shared" si="139"/>
        <v>32110.629999999997</v>
      </c>
      <c r="DH186">
        <f t="shared" si="139"/>
        <v>0</v>
      </c>
    </row>
    <row r="187" spans="1:112">
      <c r="A187">
        <f t="shared" ref="A187:AF187" si="140">A38</f>
        <v>155</v>
      </c>
      <c r="B187" t="str">
        <f t="shared" si="140"/>
        <v>Dirección del Notariado Plurinacional</v>
      </c>
      <c r="C187">
        <f t="shared" si="140"/>
        <v>0</v>
      </c>
      <c r="D187">
        <f t="shared" si="140"/>
        <v>121487.47</v>
      </c>
      <c r="E187">
        <f t="shared" si="140"/>
        <v>0</v>
      </c>
      <c r="F187">
        <f t="shared" si="140"/>
        <v>0</v>
      </c>
      <c r="G187">
        <f t="shared" si="140"/>
        <v>0</v>
      </c>
      <c r="H187">
        <f t="shared" si="140"/>
        <v>0</v>
      </c>
      <c r="I187">
        <f t="shared" si="140"/>
        <v>0</v>
      </c>
      <c r="J187">
        <f t="shared" si="140"/>
        <v>0</v>
      </c>
      <c r="K187">
        <f t="shared" si="140"/>
        <v>0</v>
      </c>
      <c r="L187">
        <f t="shared" si="140"/>
        <v>0</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383</v>
      </c>
      <c r="DF187" t="str">
        <f t="shared" si="143"/>
        <v>Agencia Boliviana de Correos "Correos de Bolivia"</v>
      </c>
      <c r="DG187">
        <f t="shared" si="143"/>
        <v>44936.119999999995</v>
      </c>
      <c r="DH187">
        <f t="shared" si="143"/>
        <v>0</v>
      </c>
    </row>
    <row r="188" spans="1:112">
      <c r="A188">
        <f t="shared" ref="A188:AF188" si="144">A39</f>
        <v>290</v>
      </c>
      <c r="B188" t="str">
        <f t="shared" si="144"/>
        <v>Servicio de Impuestos Nacionales</v>
      </c>
      <c r="C188">
        <f t="shared" si="144"/>
        <v>0</v>
      </c>
      <c r="D188">
        <f t="shared" si="144"/>
        <v>63899.790000000008</v>
      </c>
      <c r="E188">
        <f t="shared" si="144"/>
        <v>0</v>
      </c>
      <c r="F188">
        <f t="shared" si="144"/>
        <v>0</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192</v>
      </c>
      <c r="DF188" t="str">
        <f t="shared" si="147"/>
        <v>Servicio al Mejoramiento de la Navegación Amazónica</v>
      </c>
      <c r="DG188">
        <f t="shared" si="147"/>
        <v>829302</v>
      </c>
      <c r="DH188">
        <f t="shared" si="147"/>
        <v>0</v>
      </c>
    </row>
    <row r="189" spans="1:112">
      <c r="A189">
        <f t="shared" ref="A189:AF189" si="148">A40</f>
        <v>373</v>
      </c>
      <c r="B189" t="str">
        <f t="shared" si="148"/>
        <v>Fondo de Desarrollo Indigena</v>
      </c>
      <c r="C189">
        <f t="shared" si="148"/>
        <v>0</v>
      </c>
      <c r="D189">
        <f t="shared" si="148"/>
        <v>5744608.5199999996</v>
      </c>
      <c r="E189">
        <f t="shared" si="148"/>
        <v>0</v>
      </c>
      <c r="F189">
        <f t="shared" si="148"/>
        <v>0</v>
      </c>
      <c r="G189">
        <f t="shared" si="148"/>
        <v>0</v>
      </c>
      <c r="H189">
        <f t="shared" si="148"/>
        <v>0</v>
      </c>
      <c r="I189">
        <f t="shared" si="148"/>
        <v>0</v>
      </c>
      <c r="J189">
        <f t="shared" si="148"/>
        <v>0</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296</v>
      </c>
      <c r="DF189" t="str">
        <f t="shared" si="151"/>
        <v>Univ. Indígena Bol. Comun. Intercult Prod. Apiaguaiki Tupa</v>
      </c>
      <c r="DG189">
        <f t="shared" si="151"/>
        <v>11585</v>
      </c>
      <c r="DH189">
        <f t="shared" si="151"/>
        <v>0</v>
      </c>
    </row>
    <row r="190" spans="1:112">
      <c r="A190">
        <f t="shared" ref="A190:AF190" si="152">A41</f>
        <v>342</v>
      </c>
      <c r="B190" t="str">
        <f t="shared" si="152"/>
        <v>Agencia Estatal de Vivienda</v>
      </c>
      <c r="C190">
        <f t="shared" si="152"/>
        <v>0</v>
      </c>
      <c r="D190">
        <f t="shared" si="152"/>
        <v>6235125.7700000005</v>
      </c>
      <c r="E190">
        <f t="shared" si="152"/>
        <v>0</v>
      </c>
      <c r="F190">
        <f t="shared" si="152"/>
        <v>0</v>
      </c>
      <c r="G190">
        <f t="shared" si="152"/>
        <v>0</v>
      </c>
      <c r="H190">
        <f t="shared" si="152"/>
        <v>0</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310</v>
      </c>
      <c r="DF190" t="str">
        <f t="shared" si="155"/>
        <v>Autoridad de Regulación y Fiscalización de Telecomunicaciones y Transportes</v>
      </c>
      <c r="DG190">
        <f t="shared" si="155"/>
        <v>429515875.78999996</v>
      </c>
      <c r="DH190">
        <f t="shared" si="155"/>
        <v>0</v>
      </c>
    </row>
    <row r="191" spans="1:112">
      <c r="A191">
        <f t="shared" ref="A191:AF191" si="156">A42</f>
        <v>580</v>
      </c>
      <c r="B191" t="str">
        <f t="shared" si="156"/>
        <v>Depósitos Aduaneros Bolivianos</v>
      </c>
      <c r="C191">
        <f t="shared" si="156"/>
        <v>0</v>
      </c>
      <c r="D191">
        <f t="shared" si="156"/>
        <v>443.1</v>
      </c>
      <c r="E191">
        <f t="shared" si="156"/>
        <v>0</v>
      </c>
      <c r="F191">
        <f t="shared" si="156"/>
        <v>0</v>
      </c>
      <c r="G191">
        <f t="shared" si="156"/>
        <v>0</v>
      </c>
      <c r="H191">
        <f t="shared" si="156"/>
        <v>0</v>
      </c>
      <c r="I191">
        <f t="shared" si="156"/>
        <v>0</v>
      </c>
      <c r="J191">
        <f t="shared" si="156"/>
        <v>0</v>
      </c>
      <c r="K191">
        <f t="shared" si="156"/>
        <v>0</v>
      </c>
      <c r="L191">
        <f t="shared" si="156"/>
        <v>0</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387</v>
      </c>
      <c r="DF191" t="str">
        <f t="shared" si="159"/>
        <v>Agencia del Desarrollo del Cine y Audiovisual Bolivianos</v>
      </c>
      <c r="DG191">
        <f t="shared" si="159"/>
        <v>12941.880000000001</v>
      </c>
      <c r="DH191">
        <f t="shared" si="159"/>
        <v>0</v>
      </c>
    </row>
    <row r="192" spans="1:112">
      <c r="A192">
        <f t="shared" ref="A192:AF192" si="160">A43</f>
        <v>66</v>
      </c>
      <c r="B192" t="str">
        <f t="shared" si="160"/>
        <v>Ministerio de Planificación del Desarrollo</v>
      </c>
      <c r="C192">
        <f t="shared" si="160"/>
        <v>0</v>
      </c>
      <c r="D192">
        <f t="shared" si="160"/>
        <v>127862.78</v>
      </c>
      <c r="E192">
        <f t="shared" si="160"/>
        <v>0</v>
      </c>
      <c r="F192">
        <f t="shared" si="160"/>
        <v>0</v>
      </c>
      <c r="G192">
        <f t="shared" si="160"/>
        <v>0</v>
      </c>
      <c r="H192">
        <f t="shared" si="160"/>
        <v>0</v>
      </c>
      <c r="I192">
        <f t="shared" si="160"/>
        <v>0</v>
      </c>
      <c r="J192">
        <f t="shared" si="160"/>
        <v>0</v>
      </c>
      <c r="K192">
        <f t="shared" si="160"/>
        <v>0</v>
      </c>
      <c r="L192">
        <f t="shared" si="160"/>
        <v>0</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130</v>
      </c>
      <c r="DF192" t="str">
        <f t="shared" si="163"/>
        <v>Fondo de Financiamiento para la Minería</v>
      </c>
      <c r="DG192">
        <f t="shared" si="163"/>
        <v>26400</v>
      </c>
      <c r="DH192">
        <f t="shared" si="163"/>
        <v>0</v>
      </c>
    </row>
    <row r="193" spans="1:112">
      <c r="A193">
        <f t="shared" ref="A193:AF193" si="164">A44</f>
        <v>206</v>
      </c>
      <c r="B193" t="str">
        <f t="shared" si="164"/>
        <v>Instituto Nacional de Estadística</v>
      </c>
      <c r="C193">
        <f t="shared" si="164"/>
        <v>0</v>
      </c>
      <c r="D193">
        <f t="shared" si="164"/>
        <v>14339.15</v>
      </c>
      <c r="E193">
        <f t="shared" si="164"/>
        <v>0</v>
      </c>
      <c r="F193">
        <f t="shared" si="164"/>
        <v>0</v>
      </c>
      <c r="G193">
        <f t="shared" si="164"/>
        <v>0</v>
      </c>
      <c r="H193">
        <f t="shared" si="164"/>
        <v>0</v>
      </c>
      <c r="I193">
        <f t="shared" si="164"/>
        <v>0</v>
      </c>
      <c r="J193">
        <f t="shared" si="164"/>
        <v>0</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594</v>
      </c>
      <c r="DF193" t="str">
        <f t="shared" si="167"/>
        <v>Administración de Servicios Portuarios - Bolivia</v>
      </c>
      <c r="DG193">
        <f t="shared" si="167"/>
        <v>5654173.4199999999</v>
      </c>
      <c r="DH193">
        <f t="shared" si="167"/>
        <v>0</v>
      </c>
    </row>
    <row r="194" spans="1:112">
      <c r="A194">
        <f t="shared" ref="A194:AF194" si="168">A45</f>
        <v>53</v>
      </c>
      <c r="B194" t="str">
        <f t="shared" si="168"/>
        <v>Ministerio de Culturas, Descolonización y Despatriarcalización</v>
      </c>
      <c r="C194">
        <f t="shared" si="168"/>
        <v>0</v>
      </c>
      <c r="D194">
        <f t="shared" si="168"/>
        <v>114</v>
      </c>
      <c r="E194">
        <f t="shared" si="168"/>
        <v>0</v>
      </c>
      <c r="F194">
        <f t="shared" si="168"/>
        <v>0</v>
      </c>
      <c r="G194">
        <f t="shared" si="168"/>
        <v>0</v>
      </c>
      <c r="H194">
        <f t="shared" si="168"/>
        <v>0</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867</v>
      </c>
      <c r="DF194" t="str">
        <f t="shared" si="171"/>
        <v>Fondo Rotatorio de Fomento Productivo Regional</v>
      </c>
      <c r="DG194">
        <f t="shared" si="171"/>
        <v>1387493.63</v>
      </c>
      <c r="DH194">
        <f t="shared" si="171"/>
        <v>0</v>
      </c>
    </row>
    <row r="195" spans="1:112">
      <c r="A195">
        <f t="shared" ref="A195:AF195" si="172">A46</f>
        <v>514</v>
      </c>
      <c r="B195" t="str">
        <f t="shared" si="172"/>
        <v>Empresa Nacional de Electricidad</v>
      </c>
      <c r="C195">
        <f t="shared" si="172"/>
        <v>60</v>
      </c>
      <c r="D195">
        <f t="shared" si="172"/>
        <v>42411260.759999998</v>
      </c>
      <c r="E195">
        <f t="shared" si="172"/>
        <v>0</v>
      </c>
      <c r="F195">
        <f t="shared" si="172"/>
        <v>0</v>
      </c>
      <c r="G195">
        <f t="shared" si="172"/>
        <v>0</v>
      </c>
      <c r="H195">
        <f t="shared" si="172"/>
        <v>0</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601</v>
      </c>
      <c r="DF195" t="str">
        <f t="shared" si="175"/>
        <v>Empresa Boliviana de Producción Agropecuaria</v>
      </c>
      <c r="DG195">
        <f t="shared" si="175"/>
        <v>115284</v>
      </c>
      <c r="DH195">
        <f t="shared" si="175"/>
        <v>0</v>
      </c>
    </row>
    <row r="196" spans="1:112">
      <c r="A196">
        <f t="shared" ref="A196:AF196" si="176">A47</f>
        <v>862</v>
      </c>
      <c r="B196" t="str">
        <f t="shared" si="176"/>
        <v>Fondo Nacional de Desarrollo Regional</v>
      </c>
      <c r="C196">
        <f t="shared" si="176"/>
        <v>338984.17000000004</v>
      </c>
      <c r="D196">
        <f t="shared" si="176"/>
        <v>244800.56999999995</v>
      </c>
      <c r="E196">
        <f t="shared" si="176"/>
        <v>0</v>
      </c>
      <c r="F196">
        <f t="shared" si="176"/>
        <v>0</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170</v>
      </c>
      <c r="DF196" t="str">
        <f t="shared" si="179"/>
        <v>Escuela Militar de Ingeniería</v>
      </c>
      <c r="DG196">
        <f t="shared" si="179"/>
        <v>4387506.4000000013</v>
      </c>
      <c r="DH196">
        <f t="shared" si="179"/>
        <v>0</v>
      </c>
    </row>
    <row r="197" spans="1:112">
      <c r="A197">
        <f t="shared" ref="A197:AF197" si="180">A48</f>
        <v>70</v>
      </c>
      <c r="B197" t="str">
        <f t="shared" si="180"/>
        <v>Ministerio de Trabajo, Empleo y Previsión Social</v>
      </c>
      <c r="C197">
        <f t="shared" si="180"/>
        <v>0</v>
      </c>
      <c r="D197">
        <f t="shared" si="180"/>
        <v>1230</v>
      </c>
      <c r="E197">
        <f t="shared" si="180"/>
        <v>0</v>
      </c>
      <c r="F197">
        <f t="shared" si="180"/>
        <v>0</v>
      </c>
      <c r="G197">
        <f t="shared" si="180"/>
        <v>0</v>
      </c>
      <c r="H197">
        <f t="shared" si="180"/>
        <v>0</v>
      </c>
      <c r="I197">
        <f t="shared" si="180"/>
        <v>0</v>
      </c>
      <c r="J197">
        <f t="shared" si="180"/>
        <v>0</v>
      </c>
      <c r="K197">
        <f t="shared" si="180"/>
        <v>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129</v>
      </c>
      <c r="DF197" t="str">
        <f t="shared" si="183"/>
        <v>Escuela de Gestión Pública Plurinacional</v>
      </c>
      <c r="DG197">
        <f t="shared" si="183"/>
        <v>202409.98</v>
      </c>
      <c r="DH197">
        <f t="shared" si="183"/>
        <v>0</v>
      </c>
    </row>
    <row r="198" spans="1:112">
      <c r="A198">
        <f t="shared" ref="A198:AF198" si="184">A49</f>
        <v>526</v>
      </c>
      <c r="B198" t="str">
        <f t="shared" si="184"/>
        <v>Bolivia TV</v>
      </c>
      <c r="C198">
        <f t="shared" si="184"/>
        <v>0</v>
      </c>
      <c r="D198">
        <f t="shared" si="184"/>
        <v>113347.5</v>
      </c>
      <c r="E198">
        <f t="shared" si="184"/>
        <v>0</v>
      </c>
      <c r="F198">
        <f t="shared" si="184"/>
        <v>0</v>
      </c>
      <c r="G198">
        <f t="shared" si="184"/>
        <v>0</v>
      </c>
      <c r="H198">
        <f t="shared" si="184"/>
        <v>0</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633</v>
      </c>
      <c r="DF198" t="str">
        <f t="shared" si="187"/>
        <v>Empresa Misicuni</v>
      </c>
      <c r="DG198">
        <f t="shared" si="187"/>
        <v>1357054.74</v>
      </c>
      <c r="DH198">
        <f t="shared" si="187"/>
        <v>0</v>
      </c>
    </row>
    <row r="199" spans="1:112">
      <c r="A199">
        <f t="shared" ref="A199:AF199" si="188">A50</f>
        <v>681</v>
      </c>
      <c r="B199" t="str">
        <f t="shared" si="188"/>
        <v>Ministerio Público</v>
      </c>
      <c r="C199">
        <f t="shared" si="188"/>
        <v>0</v>
      </c>
      <c r="D199">
        <f t="shared" si="188"/>
        <v>68980.800000000003</v>
      </c>
      <c r="E199">
        <f t="shared" si="188"/>
        <v>0</v>
      </c>
      <c r="F199">
        <f t="shared" si="188"/>
        <v>0</v>
      </c>
      <c r="G199">
        <f t="shared" si="188"/>
        <v>0</v>
      </c>
      <c r="H199">
        <f t="shared" si="188"/>
        <v>0</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0</v>
      </c>
      <c r="DF199">
        <f t="shared" si="191"/>
        <v>0</v>
      </c>
      <c r="DG199">
        <f t="shared" si="191"/>
        <v>0</v>
      </c>
      <c r="DH199">
        <f t="shared" si="191"/>
        <v>0</v>
      </c>
    </row>
    <row r="200" spans="1:112">
      <c r="A200">
        <f t="shared" ref="A200:AF200" si="192">A51</f>
        <v>389</v>
      </c>
      <c r="B200" t="str">
        <f t="shared" si="192"/>
        <v>Navegación Aérea y Aeropuertos Bolivianos</v>
      </c>
      <c r="C200">
        <f t="shared" si="192"/>
        <v>600</v>
      </c>
      <c r="D200">
        <f t="shared" si="192"/>
        <v>18105.12</v>
      </c>
      <c r="E200">
        <f t="shared" si="192"/>
        <v>0</v>
      </c>
      <c r="F200">
        <f t="shared" si="192"/>
        <v>0</v>
      </c>
      <c r="G200">
        <f t="shared" si="192"/>
        <v>0</v>
      </c>
      <c r="H200">
        <f t="shared" si="192"/>
        <v>0</v>
      </c>
      <c r="I200">
        <f t="shared" si="192"/>
        <v>0</v>
      </c>
      <c r="J200">
        <f t="shared" si="192"/>
        <v>0</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0</v>
      </c>
      <c r="DF200">
        <f t="shared" si="195"/>
        <v>0</v>
      </c>
      <c r="DG200">
        <f t="shared" si="195"/>
        <v>0</v>
      </c>
      <c r="DH200">
        <f t="shared" si="195"/>
        <v>0</v>
      </c>
    </row>
    <row r="201" spans="1:112">
      <c r="A201" t="str">
        <f t="shared" ref="A201:AF201" si="196">A52</f>
        <v>99 - 03</v>
      </c>
      <c r="B201" t="str">
        <f t="shared" si="196"/>
        <v>Dirección General de Crédito Público</v>
      </c>
      <c r="C201">
        <f t="shared" si="196"/>
        <v>217705518.62000003</v>
      </c>
      <c r="D201">
        <f t="shared" si="196"/>
        <v>3455878.17</v>
      </c>
      <c r="E201">
        <f t="shared" si="196"/>
        <v>0</v>
      </c>
      <c r="F201">
        <f t="shared" si="196"/>
        <v>0</v>
      </c>
      <c r="G201">
        <f t="shared" si="196"/>
        <v>0</v>
      </c>
      <c r="H201">
        <f t="shared" si="196"/>
        <v>0</v>
      </c>
      <c r="I201">
        <f t="shared" si="196"/>
        <v>0</v>
      </c>
      <c r="J201">
        <f t="shared" si="196"/>
        <v>0</v>
      </c>
      <c r="K201">
        <f t="shared" si="196"/>
        <v>0</v>
      </c>
      <c r="L201">
        <f t="shared" si="196"/>
        <v>0</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0</v>
      </c>
      <c r="DF201">
        <f t="shared" si="199"/>
        <v>0</v>
      </c>
      <c r="DG201">
        <f t="shared" si="199"/>
        <v>0</v>
      </c>
      <c r="DH201">
        <f t="shared" si="199"/>
        <v>0</v>
      </c>
    </row>
    <row r="202" spans="1:112">
      <c r="A202">
        <f t="shared" ref="A202:AF202" si="200">A53</f>
        <v>423</v>
      </c>
      <c r="B202" t="str">
        <f t="shared" si="200"/>
        <v>Caja de Salud del Servicio Nal. de Caminos y Ramas Anexas</v>
      </c>
      <c r="C202">
        <f t="shared" si="200"/>
        <v>0</v>
      </c>
      <c r="D202">
        <f t="shared" si="200"/>
        <v>8630.4</v>
      </c>
      <c r="E202">
        <f t="shared" si="200"/>
        <v>0</v>
      </c>
      <c r="F202">
        <f t="shared" si="200"/>
        <v>0</v>
      </c>
      <c r="G202">
        <f t="shared" si="200"/>
        <v>0</v>
      </c>
      <c r="H202">
        <f t="shared" si="200"/>
        <v>0</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0</v>
      </c>
      <c r="DF202">
        <f t="shared" si="203"/>
        <v>0</v>
      </c>
      <c r="DG202">
        <f t="shared" si="203"/>
        <v>0</v>
      </c>
      <c r="DH202">
        <f t="shared" si="203"/>
        <v>0</v>
      </c>
    </row>
    <row r="203" spans="1:112">
      <c r="A203">
        <f t="shared" ref="A203:AF203" si="204">A54</f>
        <v>548</v>
      </c>
      <c r="B203" t="str">
        <f t="shared" si="204"/>
        <v>Corporación de las Fuerzas Armadas p/ el Des. Nacional</v>
      </c>
      <c r="C203">
        <f t="shared" si="204"/>
        <v>443.07</v>
      </c>
      <c r="D203">
        <f t="shared" si="204"/>
        <v>0</v>
      </c>
      <c r="E203">
        <f t="shared" si="204"/>
        <v>0</v>
      </c>
      <c r="F203">
        <f t="shared" si="204"/>
        <v>0</v>
      </c>
      <c r="G203">
        <f t="shared" si="204"/>
        <v>0</v>
      </c>
      <c r="H203">
        <f t="shared" si="204"/>
        <v>0</v>
      </c>
      <c r="I203">
        <f t="shared" si="204"/>
        <v>0</v>
      </c>
      <c r="J203">
        <f t="shared" si="204"/>
        <v>0</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0</v>
      </c>
      <c r="DF203">
        <f t="shared" si="207"/>
        <v>0</v>
      </c>
      <c r="DG203">
        <f t="shared" si="207"/>
        <v>0</v>
      </c>
      <c r="DH203">
        <f t="shared" si="207"/>
        <v>0</v>
      </c>
    </row>
    <row r="204" spans="1:112">
      <c r="A204">
        <f t="shared" ref="A204:AF204" si="208">A55</f>
        <v>382</v>
      </c>
      <c r="B204" t="str">
        <f t="shared" si="208"/>
        <v>Agencia de Infraestructura en Salud y Equipamiento Médico</v>
      </c>
      <c r="C204">
        <f t="shared" si="208"/>
        <v>0</v>
      </c>
      <c r="D204">
        <f t="shared" si="208"/>
        <v>920</v>
      </c>
      <c r="E204">
        <f t="shared" si="208"/>
        <v>0</v>
      </c>
      <c r="F204">
        <f t="shared" si="208"/>
        <v>0</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0</v>
      </c>
      <c r="DF204">
        <f t="shared" si="211"/>
        <v>0</v>
      </c>
      <c r="DG204">
        <f t="shared" si="211"/>
        <v>0</v>
      </c>
      <c r="DH204">
        <f t="shared" si="211"/>
        <v>0</v>
      </c>
    </row>
    <row r="205" spans="1:112">
      <c r="A205">
        <f t="shared" ref="A205:AF205" si="212">A56</f>
        <v>190</v>
      </c>
      <c r="B205" t="str">
        <f t="shared" si="212"/>
        <v>Autoridad Jurisdiccional Administrativa Minera</v>
      </c>
      <c r="C205">
        <f t="shared" si="212"/>
        <v>0</v>
      </c>
      <c r="D205">
        <f t="shared" si="212"/>
        <v>5019.8999999999996</v>
      </c>
      <c r="E205">
        <f t="shared" si="212"/>
        <v>0</v>
      </c>
      <c r="F205">
        <f t="shared" si="212"/>
        <v>0</v>
      </c>
      <c r="G205">
        <f t="shared" si="212"/>
        <v>0</v>
      </c>
      <c r="H205">
        <f t="shared" si="212"/>
        <v>0</v>
      </c>
      <c r="I205">
        <f t="shared" si="212"/>
        <v>0</v>
      </c>
      <c r="J205">
        <f t="shared" si="212"/>
        <v>0</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0</v>
      </c>
      <c r="DF205">
        <f t="shared" si="215"/>
        <v>0</v>
      </c>
      <c r="DG205">
        <f t="shared" si="215"/>
        <v>0</v>
      </c>
      <c r="DH205">
        <f t="shared" si="215"/>
        <v>0</v>
      </c>
    </row>
    <row r="206" spans="1:112">
      <c r="A206">
        <f t="shared" ref="A206:AF206" si="216">A57</f>
        <v>682</v>
      </c>
      <c r="B206" t="str">
        <f t="shared" si="216"/>
        <v>Defensoria del Pueblo</v>
      </c>
      <c r="C206">
        <f t="shared" si="216"/>
        <v>0</v>
      </c>
      <c r="D206">
        <f t="shared" si="216"/>
        <v>4217.05</v>
      </c>
      <c r="E206">
        <f t="shared" si="216"/>
        <v>0</v>
      </c>
      <c r="F206">
        <f t="shared" si="216"/>
        <v>0</v>
      </c>
      <c r="G206">
        <f t="shared" si="216"/>
        <v>0</v>
      </c>
      <c r="H206">
        <f t="shared" si="216"/>
        <v>0</v>
      </c>
      <c r="I206">
        <f t="shared" si="216"/>
        <v>0</v>
      </c>
      <c r="J206">
        <f t="shared" si="216"/>
        <v>0</v>
      </c>
      <c r="K206">
        <f t="shared" si="216"/>
        <v>0</v>
      </c>
      <c r="L206">
        <f t="shared" si="216"/>
        <v>0</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0</v>
      </c>
      <c r="DF206">
        <f t="shared" si="219"/>
        <v>0</v>
      </c>
      <c r="DG206">
        <f t="shared" si="219"/>
        <v>0</v>
      </c>
      <c r="DH206">
        <f t="shared" si="219"/>
        <v>0</v>
      </c>
    </row>
    <row r="207" spans="1:112">
      <c r="A207">
        <f t="shared" ref="A207:AF207" si="220">A58</f>
        <v>590</v>
      </c>
      <c r="B207" t="str">
        <f t="shared" si="220"/>
        <v>Empresa Pública "QUIPUS"</v>
      </c>
      <c r="C207">
        <f t="shared" si="220"/>
        <v>0</v>
      </c>
      <c r="D207">
        <f t="shared" si="220"/>
        <v>165856</v>
      </c>
      <c r="E207">
        <f t="shared" si="220"/>
        <v>0</v>
      </c>
      <c r="F207">
        <f t="shared" si="220"/>
        <v>0</v>
      </c>
      <c r="G207">
        <f t="shared" si="220"/>
        <v>0</v>
      </c>
      <c r="H207">
        <f t="shared" si="220"/>
        <v>0</v>
      </c>
      <c r="I207">
        <f t="shared" si="220"/>
        <v>0</v>
      </c>
      <c r="J207">
        <f t="shared" si="220"/>
        <v>0</v>
      </c>
      <c r="K207">
        <f t="shared" si="220"/>
        <v>0</v>
      </c>
      <c r="L207">
        <f t="shared" si="220"/>
        <v>0</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f t="shared" ref="A208:AF208" si="224">A59</f>
        <v>903</v>
      </c>
      <c r="B208" t="str">
        <f t="shared" si="224"/>
        <v>Gobierno Autónomo Departamental de Cochabamba</v>
      </c>
      <c r="C208">
        <f t="shared" si="224"/>
        <v>0</v>
      </c>
      <c r="D208">
        <f t="shared" si="224"/>
        <v>364975.35999999999</v>
      </c>
      <c r="E208">
        <f t="shared" si="224"/>
        <v>0</v>
      </c>
      <c r="F208">
        <f t="shared" si="224"/>
        <v>0</v>
      </c>
      <c r="G208">
        <f t="shared" si="224"/>
        <v>0</v>
      </c>
      <c r="H208">
        <f t="shared" si="224"/>
        <v>0</v>
      </c>
      <c r="I208">
        <f t="shared" si="224"/>
        <v>0</v>
      </c>
      <c r="J208">
        <f t="shared" si="224"/>
        <v>0</v>
      </c>
      <c r="K208">
        <f t="shared" si="224"/>
        <v>0</v>
      </c>
      <c r="L208">
        <f t="shared" si="224"/>
        <v>0</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140</v>
      </c>
      <c r="B209" t="str">
        <f t="shared" si="228"/>
        <v>Universidad Pública de El Alto</v>
      </c>
      <c r="C209">
        <f t="shared" si="228"/>
        <v>0</v>
      </c>
      <c r="D209">
        <f t="shared" si="228"/>
        <v>295914.15000000002</v>
      </c>
      <c r="E209">
        <f t="shared" si="228"/>
        <v>0</v>
      </c>
      <c r="F209">
        <f t="shared" si="228"/>
        <v>0</v>
      </c>
      <c r="G209">
        <f t="shared" si="228"/>
        <v>0</v>
      </c>
      <c r="H209">
        <f t="shared" si="228"/>
        <v>0</v>
      </c>
      <c r="I209">
        <f t="shared" si="228"/>
        <v>0</v>
      </c>
      <c r="J209">
        <f t="shared" si="228"/>
        <v>0</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572</v>
      </c>
      <c r="B210" t="str">
        <f t="shared" si="232"/>
        <v>Empresa de Apoyo a la Producción de Alimentos</v>
      </c>
      <c r="C210">
        <f t="shared" si="232"/>
        <v>0</v>
      </c>
      <c r="D210">
        <f t="shared" si="232"/>
        <v>9254276.3699999992</v>
      </c>
      <c r="E210">
        <f t="shared" si="232"/>
        <v>0</v>
      </c>
      <c r="F210">
        <f t="shared" si="232"/>
        <v>0</v>
      </c>
      <c r="G210">
        <f t="shared" si="232"/>
        <v>0</v>
      </c>
      <c r="H210">
        <f t="shared" si="232"/>
        <v>0</v>
      </c>
      <c r="I210">
        <f t="shared" si="232"/>
        <v>0</v>
      </c>
      <c r="J210">
        <f t="shared" si="232"/>
        <v>0</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585</v>
      </c>
      <c r="B211" t="str">
        <f t="shared" si="236"/>
        <v>Agencia Boliviana Espacial</v>
      </c>
      <c r="C211">
        <f t="shared" si="236"/>
        <v>0</v>
      </c>
      <c r="D211">
        <f t="shared" si="236"/>
        <v>70147.3</v>
      </c>
      <c r="E211">
        <f t="shared" si="236"/>
        <v>0</v>
      </c>
      <c r="F211">
        <f t="shared" si="236"/>
        <v>0</v>
      </c>
      <c r="G211">
        <f t="shared" si="236"/>
        <v>0</v>
      </c>
      <c r="H211">
        <f t="shared" si="236"/>
        <v>0</v>
      </c>
      <c r="I211">
        <f t="shared" si="236"/>
        <v>0</v>
      </c>
      <c r="J211">
        <f t="shared" si="236"/>
        <v>0</v>
      </c>
      <c r="K211">
        <f t="shared" si="236"/>
        <v>0</v>
      </c>
      <c r="L211">
        <f t="shared" si="236"/>
        <v>0</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310</v>
      </c>
      <c r="B212" t="str">
        <f t="shared" si="240"/>
        <v>Autoridad de Regulación y Fiscalización de Telecomunicaciones y Transportes</v>
      </c>
      <c r="C212">
        <f t="shared" si="240"/>
        <v>0</v>
      </c>
      <c r="D212">
        <f t="shared" si="240"/>
        <v>371</v>
      </c>
      <c r="E212">
        <f t="shared" si="240"/>
        <v>0</v>
      </c>
      <c r="F212">
        <f t="shared" si="240"/>
        <v>0</v>
      </c>
      <c r="G212">
        <f t="shared" si="240"/>
        <v>0</v>
      </c>
      <c r="H212">
        <f t="shared" si="240"/>
        <v>0</v>
      </c>
      <c r="I212">
        <f t="shared" si="240"/>
        <v>0</v>
      </c>
      <c r="J212">
        <f t="shared" si="240"/>
        <v>0</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680</v>
      </c>
      <c r="B213" t="str">
        <f t="shared" si="244"/>
        <v>Contraloria General del Estado</v>
      </c>
      <c r="C213">
        <f t="shared" si="244"/>
        <v>0</v>
      </c>
      <c r="D213">
        <f t="shared" si="244"/>
        <v>6138.8899999999994</v>
      </c>
      <c r="E213">
        <f t="shared" si="244"/>
        <v>0</v>
      </c>
      <c r="F213">
        <f t="shared" si="244"/>
        <v>0</v>
      </c>
      <c r="G213">
        <f t="shared" si="244"/>
        <v>0</v>
      </c>
      <c r="H213">
        <f t="shared" si="244"/>
        <v>0</v>
      </c>
      <c r="I213">
        <f t="shared" si="244"/>
        <v>0</v>
      </c>
      <c r="J213">
        <f t="shared" si="244"/>
        <v>0</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222</v>
      </c>
      <c r="B214" t="str">
        <f t="shared" si="248"/>
        <v>Instituto Nacional de Innovación Agropecuaria y Forestal</v>
      </c>
      <c r="C214">
        <f t="shared" si="248"/>
        <v>0</v>
      </c>
      <c r="D214">
        <f t="shared" si="248"/>
        <v>14432.97</v>
      </c>
      <c r="E214">
        <f t="shared" si="248"/>
        <v>0</v>
      </c>
      <c r="F214">
        <f t="shared" si="248"/>
        <v>0</v>
      </c>
      <c r="G214">
        <f t="shared" si="248"/>
        <v>0</v>
      </c>
      <c r="H214">
        <f t="shared" si="248"/>
        <v>0</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599</v>
      </c>
      <c r="B215" t="str">
        <f t="shared" si="252"/>
        <v>Empresa Boliviana de Alimentos y Derivados</v>
      </c>
      <c r="C215">
        <f t="shared" si="252"/>
        <v>408</v>
      </c>
      <c r="D215">
        <f t="shared" si="252"/>
        <v>90931.7</v>
      </c>
      <c r="E215">
        <f t="shared" si="252"/>
        <v>0</v>
      </c>
      <c r="F215">
        <f t="shared" si="252"/>
        <v>0</v>
      </c>
      <c r="G215">
        <f t="shared" si="252"/>
        <v>0</v>
      </c>
      <c r="H215">
        <f t="shared" si="252"/>
        <v>0</v>
      </c>
      <c r="I215">
        <f t="shared" si="252"/>
        <v>0</v>
      </c>
      <c r="J215">
        <f t="shared" si="252"/>
        <v>0</v>
      </c>
      <c r="K215">
        <f t="shared" si="252"/>
        <v>0</v>
      </c>
      <c r="L215">
        <f t="shared" si="252"/>
        <v>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293</v>
      </c>
      <c r="B216" t="str">
        <f t="shared" si="256"/>
        <v>Fundación Cultural del Banco Central de Bolivia</v>
      </c>
      <c r="C216">
        <f t="shared" si="256"/>
        <v>0</v>
      </c>
      <c r="D216">
        <f t="shared" si="256"/>
        <v>10076925.73</v>
      </c>
      <c r="E216">
        <f t="shared" si="256"/>
        <v>0</v>
      </c>
      <c r="F216">
        <f t="shared" si="256"/>
        <v>0</v>
      </c>
      <c r="G216">
        <f t="shared" si="256"/>
        <v>0</v>
      </c>
      <c r="H216">
        <f t="shared" si="256"/>
        <v>0</v>
      </c>
      <c r="I216">
        <f t="shared" si="256"/>
        <v>0</v>
      </c>
      <c r="J216">
        <f t="shared" si="256"/>
        <v>0</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591</v>
      </c>
      <c r="B217" t="str">
        <f t="shared" si="260"/>
        <v>Empresa Estatal de Transporte por Cable "Mi teleférico"</v>
      </c>
      <c r="C217">
        <f t="shared" si="260"/>
        <v>0</v>
      </c>
      <c r="D217">
        <f t="shared" si="260"/>
        <v>820</v>
      </c>
      <c r="E217">
        <f t="shared" si="260"/>
        <v>0</v>
      </c>
      <c r="F217">
        <f t="shared" si="260"/>
        <v>0</v>
      </c>
      <c r="G217">
        <f t="shared" si="260"/>
        <v>0</v>
      </c>
      <c r="H217">
        <f t="shared" si="260"/>
        <v>0</v>
      </c>
      <c r="I217">
        <f t="shared" si="260"/>
        <v>0</v>
      </c>
      <c r="J217">
        <f t="shared" si="260"/>
        <v>0</v>
      </c>
      <c r="K217">
        <f t="shared" si="260"/>
        <v>0</v>
      </c>
      <c r="L217">
        <f t="shared" si="260"/>
        <v>0</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269</v>
      </c>
      <c r="B218" t="str">
        <f t="shared" si="264"/>
        <v>Direc. Dptal. de Educación Potosí</v>
      </c>
      <c r="C218">
        <f t="shared" si="264"/>
        <v>0</v>
      </c>
      <c r="D218">
        <f t="shared" si="264"/>
        <v>154763.38000000003</v>
      </c>
      <c r="E218">
        <f t="shared" si="264"/>
        <v>0</v>
      </c>
      <c r="F218">
        <f t="shared" si="264"/>
        <v>0</v>
      </c>
      <c r="G218">
        <f t="shared" si="264"/>
        <v>0</v>
      </c>
      <c r="H218">
        <f t="shared" si="264"/>
        <v>0</v>
      </c>
      <c r="I218">
        <f t="shared" si="264"/>
        <v>0</v>
      </c>
      <c r="J218">
        <f t="shared" si="264"/>
        <v>0</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30</v>
      </c>
      <c r="B219" t="str">
        <f t="shared" si="268"/>
        <v>Ministerio de Justicia y Transparencia Institucional</v>
      </c>
      <c r="C219">
        <f t="shared" si="268"/>
        <v>0</v>
      </c>
      <c r="D219">
        <f t="shared" si="268"/>
        <v>964.67</v>
      </c>
      <c r="E219">
        <f t="shared" si="268"/>
        <v>0</v>
      </c>
      <c r="F219">
        <f t="shared" si="268"/>
        <v>0</v>
      </c>
      <c r="G219">
        <f t="shared" si="268"/>
        <v>0</v>
      </c>
      <c r="H219">
        <f t="shared" si="268"/>
        <v>0</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683</v>
      </c>
      <c r="B220" t="str">
        <f t="shared" si="272"/>
        <v>Procuraduria General del Estado</v>
      </c>
      <c r="C220">
        <f t="shared" si="272"/>
        <v>0</v>
      </c>
      <c r="D220">
        <f t="shared" si="272"/>
        <v>15546.08</v>
      </c>
      <c r="E220">
        <f t="shared" si="272"/>
        <v>0</v>
      </c>
      <c r="F220">
        <f t="shared" si="272"/>
        <v>0</v>
      </c>
      <c r="G220">
        <f t="shared" si="272"/>
        <v>0</v>
      </c>
      <c r="H220">
        <f t="shared" si="272"/>
        <v>0</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596</v>
      </c>
      <c r="B221" t="str">
        <f t="shared" si="276"/>
        <v xml:space="preserve">Empresa Pública Transporte Aéreo Militar </v>
      </c>
      <c r="C221">
        <f t="shared" si="276"/>
        <v>10710.88</v>
      </c>
      <c r="D221">
        <f t="shared" si="276"/>
        <v>0</v>
      </c>
      <c r="E221">
        <f t="shared" si="276"/>
        <v>0</v>
      </c>
      <c r="F221">
        <f t="shared" si="276"/>
        <v>0</v>
      </c>
      <c r="G221">
        <f t="shared" si="276"/>
        <v>0</v>
      </c>
      <c r="H221">
        <f t="shared" si="276"/>
        <v>0</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312</v>
      </c>
      <c r="B222" t="str">
        <f t="shared" si="280"/>
        <v>Autoridad de Fiscalizac. y Control Soc de Bosques y Tierras</v>
      </c>
      <c r="C222">
        <f t="shared" si="280"/>
        <v>0</v>
      </c>
      <c r="D222">
        <f t="shared" si="280"/>
        <v>928</v>
      </c>
      <c r="E222">
        <f t="shared" si="280"/>
        <v>0</v>
      </c>
      <c r="F222">
        <f t="shared" si="280"/>
        <v>0</v>
      </c>
      <c r="G222">
        <f t="shared" si="280"/>
        <v>0</v>
      </c>
      <c r="H222">
        <f t="shared" si="280"/>
        <v>0</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309</v>
      </c>
      <c r="B223" t="str">
        <f t="shared" si="284"/>
        <v>Autoridad de Fiscalización del Juego</v>
      </c>
      <c r="C223">
        <f t="shared" si="284"/>
        <v>0</v>
      </c>
      <c r="D223">
        <f t="shared" si="284"/>
        <v>414</v>
      </c>
      <c r="E223">
        <f t="shared" si="284"/>
        <v>0</v>
      </c>
      <c r="F223">
        <f t="shared" si="284"/>
        <v>0</v>
      </c>
      <c r="G223">
        <f t="shared" si="284"/>
        <v>0</v>
      </c>
      <c r="H223">
        <f t="shared" si="284"/>
        <v>0</v>
      </c>
      <c r="I223">
        <f t="shared" si="284"/>
        <v>0</v>
      </c>
      <c r="J223">
        <f t="shared" si="284"/>
        <v>0</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385</v>
      </c>
      <c r="B224" t="str">
        <f t="shared" si="288"/>
        <v>Autoridad de Supervisión de la Seguridad Social de Corto Plazo</v>
      </c>
      <c r="C224">
        <f t="shared" si="288"/>
        <v>0</v>
      </c>
      <c r="D224">
        <f t="shared" si="288"/>
        <v>3998.12</v>
      </c>
      <c r="E224">
        <f t="shared" si="288"/>
        <v>0</v>
      </c>
      <c r="F224">
        <f t="shared" si="288"/>
        <v>0</v>
      </c>
      <c r="G224">
        <f t="shared" si="288"/>
        <v>0</v>
      </c>
      <c r="H224">
        <f t="shared" si="288"/>
        <v>0</v>
      </c>
      <c r="I224">
        <f t="shared" si="288"/>
        <v>0</v>
      </c>
      <c r="J224">
        <f t="shared" si="288"/>
        <v>0</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522</v>
      </c>
      <c r="B225" t="str">
        <f t="shared" si="292"/>
        <v>Empresa Nacional de Ferrocarriles - Residual</v>
      </c>
      <c r="C225">
        <f t="shared" si="292"/>
        <v>0</v>
      </c>
      <c r="D225">
        <f t="shared" si="292"/>
        <v>81856.44</v>
      </c>
      <c r="E225">
        <f t="shared" si="292"/>
        <v>0</v>
      </c>
      <c r="F225">
        <f t="shared" si="292"/>
        <v>0</v>
      </c>
      <c r="G225">
        <f t="shared" si="292"/>
        <v>0</v>
      </c>
      <c r="H225">
        <f t="shared" si="292"/>
        <v>0</v>
      </c>
      <c r="I225">
        <f t="shared" si="292"/>
        <v>0</v>
      </c>
      <c r="J225">
        <f t="shared" si="292"/>
        <v>0</v>
      </c>
      <c r="K225">
        <f t="shared" si="292"/>
        <v>0</v>
      </c>
      <c r="L225">
        <f t="shared" si="292"/>
        <v>0</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76</v>
      </c>
      <c r="B226" t="str">
        <f t="shared" si="296"/>
        <v>Ministerio de Minería y Metalurgia</v>
      </c>
      <c r="C226">
        <f t="shared" si="296"/>
        <v>0</v>
      </c>
      <c r="D226">
        <f t="shared" si="296"/>
        <v>3.84</v>
      </c>
      <c r="E226">
        <f t="shared" si="296"/>
        <v>0</v>
      </c>
      <c r="F226">
        <f t="shared" si="296"/>
        <v>0</v>
      </c>
      <c r="G226">
        <f t="shared" si="296"/>
        <v>0</v>
      </c>
      <c r="H226">
        <f t="shared" si="296"/>
        <v>0</v>
      </c>
      <c r="I226">
        <f t="shared" si="296"/>
        <v>0</v>
      </c>
      <c r="J226">
        <f t="shared" si="296"/>
        <v>0</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119</v>
      </c>
      <c r="B227" t="str">
        <f t="shared" si="300"/>
        <v>Agencia para el Des. de la Soc. de la Información en Bolivia</v>
      </c>
      <c r="C227">
        <f t="shared" si="300"/>
        <v>120</v>
      </c>
      <c r="D227">
        <f t="shared" si="300"/>
        <v>150</v>
      </c>
      <c r="E227">
        <f t="shared" si="300"/>
        <v>0</v>
      </c>
      <c r="F227">
        <f t="shared" si="300"/>
        <v>0</v>
      </c>
      <c r="G227">
        <f t="shared" si="300"/>
        <v>0</v>
      </c>
      <c r="H227">
        <f t="shared" si="300"/>
        <v>0</v>
      </c>
      <c r="I227">
        <f t="shared" si="300"/>
        <v>0</v>
      </c>
      <c r="J227">
        <f t="shared" si="300"/>
        <v>0</v>
      </c>
      <c r="K227">
        <f t="shared" si="300"/>
        <v>0</v>
      </c>
      <c r="L227">
        <f t="shared" si="300"/>
        <v>0</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901</v>
      </c>
      <c r="B228" t="str">
        <f t="shared" si="304"/>
        <v>Gobierno Autónomo Departamental de Chuquisaca</v>
      </c>
      <c r="C228">
        <f t="shared" si="304"/>
        <v>0</v>
      </c>
      <c r="D228">
        <f t="shared" si="304"/>
        <v>309681.48999999993</v>
      </c>
      <c r="E228">
        <f t="shared" si="304"/>
        <v>0</v>
      </c>
      <c r="F228">
        <f t="shared" si="304"/>
        <v>0</v>
      </c>
      <c r="G228">
        <f t="shared" si="304"/>
        <v>0</v>
      </c>
      <c r="H228">
        <f t="shared" si="304"/>
        <v>0</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163</v>
      </c>
      <c r="B229" t="str">
        <f t="shared" si="308"/>
        <v>Agencia Nacional de Hidrocarburos</v>
      </c>
      <c r="C229">
        <f t="shared" si="308"/>
        <v>0</v>
      </c>
      <c r="D229">
        <f t="shared" si="308"/>
        <v>9030.0300000000007</v>
      </c>
      <c r="E229">
        <f t="shared" si="308"/>
        <v>0</v>
      </c>
      <c r="F229">
        <f t="shared" si="308"/>
        <v>0</v>
      </c>
      <c r="G229">
        <f t="shared" si="308"/>
        <v>0</v>
      </c>
      <c r="H229">
        <f t="shared" si="308"/>
        <v>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267</v>
      </c>
      <c r="B230" t="str">
        <f t="shared" si="312"/>
        <v>Direc. Dptal. de Educación Cochabamba</v>
      </c>
      <c r="C230">
        <f t="shared" si="312"/>
        <v>0</v>
      </c>
      <c r="D230">
        <f t="shared" si="312"/>
        <v>973627.66</v>
      </c>
      <c r="E230">
        <f t="shared" si="312"/>
        <v>0</v>
      </c>
      <c r="F230">
        <f t="shared" si="312"/>
        <v>0</v>
      </c>
      <c r="G230">
        <f t="shared" si="312"/>
        <v>0</v>
      </c>
      <c r="H230">
        <f t="shared" si="312"/>
        <v>0</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343</v>
      </c>
      <c r="B231" t="str">
        <f t="shared" si="316"/>
        <v>Escuela de Jueces del Estado</v>
      </c>
      <c r="C231">
        <f t="shared" si="316"/>
        <v>0</v>
      </c>
      <c r="D231">
        <f t="shared" si="316"/>
        <v>764.2</v>
      </c>
      <c r="E231">
        <f t="shared" si="316"/>
        <v>0</v>
      </c>
      <c r="F231">
        <f t="shared" si="316"/>
        <v>0</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221</v>
      </c>
      <c r="B232" t="str">
        <f t="shared" si="320"/>
        <v>Serv. Nal. de Reg. y Control de la Comer. de Minerales y Metales</v>
      </c>
      <c r="C232">
        <f t="shared" si="320"/>
        <v>0</v>
      </c>
      <c r="D232">
        <f t="shared" si="320"/>
        <v>38799.199999999997</v>
      </c>
      <c r="E232">
        <f t="shared" si="320"/>
        <v>0</v>
      </c>
      <c r="F232">
        <f t="shared" si="320"/>
        <v>0</v>
      </c>
      <c r="G232">
        <f t="shared" si="320"/>
        <v>0</v>
      </c>
      <c r="H232">
        <f t="shared" si="320"/>
        <v>0</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254</v>
      </c>
      <c r="B233" t="str">
        <f t="shared" si="324"/>
        <v>Instituto del Seguro Agrario</v>
      </c>
      <c r="C233">
        <f t="shared" si="324"/>
        <v>0</v>
      </c>
      <c r="D233">
        <f t="shared" si="324"/>
        <v>950</v>
      </c>
      <c r="E233">
        <f t="shared" si="324"/>
        <v>0</v>
      </c>
      <c r="F233">
        <f t="shared" si="324"/>
        <v>0</v>
      </c>
      <c r="G233">
        <f t="shared" si="324"/>
        <v>0</v>
      </c>
      <c r="H233">
        <f t="shared" si="324"/>
        <v>0</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223</v>
      </c>
      <c r="B234" t="str">
        <f t="shared" si="328"/>
        <v>Fondo Nacional de Desarrollo Forestal</v>
      </c>
      <c r="C234">
        <f t="shared" si="328"/>
        <v>0</v>
      </c>
      <c r="D234">
        <f t="shared" si="328"/>
        <v>3023661.15</v>
      </c>
      <c r="E234">
        <f t="shared" si="328"/>
        <v>0</v>
      </c>
      <c r="F234">
        <f t="shared" si="328"/>
        <v>0</v>
      </c>
      <c r="G234">
        <f t="shared" si="328"/>
        <v>0</v>
      </c>
      <c r="H234">
        <f t="shared" si="328"/>
        <v>0</v>
      </c>
      <c r="I234">
        <f t="shared" si="328"/>
        <v>0</v>
      </c>
      <c r="J234">
        <f t="shared" si="328"/>
        <v>0</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265</v>
      </c>
      <c r="B235" t="str">
        <f t="shared" si="332"/>
        <v>Direc. Dptal. de Educación  Chuquisaca</v>
      </c>
      <c r="C235">
        <f t="shared" si="332"/>
        <v>0</v>
      </c>
      <c r="D235">
        <f t="shared" si="332"/>
        <v>795038.55</v>
      </c>
      <c r="E235">
        <f t="shared" si="332"/>
        <v>0</v>
      </c>
      <c r="F235">
        <f t="shared" si="332"/>
        <v>0</v>
      </c>
      <c r="G235">
        <f t="shared" si="332"/>
        <v>0</v>
      </c>
      <c r="H235">
        <f t="shared" si="332"/>
        <v>0</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292</v>
      </c>
      <c r="B236" t="str">
        <f t="shared" si="336"/>
        <v>Vías Bolivia</v>
      </c>
      <c r="C236">
        <f t="shared" si="336"/>
        <v>0</v>
      </c>
      <c r="D236">
        <f t="shared" si="336"/>
        <v>374</v>
      </c>
      <c r="E236">
        <f t="shared" si="336"/>
        <v>0</v>
      </c>
      <c r="F236">
        <f t="shared" si="336"/>
        <v>0</v>
      </c>
      <c r="G236">
        <f t="shared" si="336"/>
        <v>0</v>
      </c>
      <c r="H236">
        <f t="shared" si="336"/>
        <v>0</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906</v>
      </c>
      <c r="B237" t="str">
        <f t="shared" si="340"/>
        <v>Gobierno Autónomo Departamental de Tarija</v>
      </c>
      <c r="C237">
        <f t="shared" si="340"/>
        <v>0</v>
      </c>
      <c r="D237">
        <f t="shared" si="340"/>
        <v>23034.9</v>
      </c>
      <c r="E237">
        <f t="shared" si="340"/>
        <v>0</v>
      </c>
      <c r="F237">
        <f t="shared" si="340"/>
        <v>0</v>
      </c>
      <c r="G237">
        <f t="shared" si="340"/>
        <v>0</v>
      </c>
      <c r="H237">
        <f t="shared" si="340"/>
        <v>0</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249</v>
      </c>
      <c r="B238" t="str">
        <f t="shared" si="344"/>
        <v>Central de Abastecimiento y Suministros de Salud</v>
      </c>
      <c r="C238">
        <f t="shared" si="344"/>
        <v>0</v>
      </c>
      <c r="D238">
        <f t="shared" si="344"/>
        <v>12.139999999999999</v>
      </c>
      <c r="E238">
        <f t="shared" si="344"/>
        <v>0</v>
      </c>
      <c r="F238">
        <f t="shared" si="344"/>
        <v>0</v>
      </c>
      <c r="G238">
        <f t="shared" si="344"/>
        <v>0</v>
      </c>
      <c r="H238">
        <f t="shared" si="344"/>
        <v>0</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376</v>
      </c>
      <c r="B239" t="str">
        <f t="shared" si="348"/>
        <v>Agencia Boliviana de Energía Nuclear</v>
      </c>
      <c r="C239">
        <f t="shared" si="348"/>
        <v>0</v>
      </c>
      <c r="D239">
        <f t="shared" si="348"/>
        <v>158858.14000000001</v>
      </c>
      <c r="E239">
        <f t="shared" si="348"/>
        <v>0</v>
      </c>
      <c r="F239">
        <f t="shared" si="348"/>
        <v>0</v>
      </c>
      <c r="G239">
        <f t="shared" si="348"/>
        <v>0</v>
      </c>
      <c r="H239">
        <f t="shared" si="348"/>
        <v>0</v>
      </c>
      <c r="I239">
        <f t="shared" si="348"/>
        <v>0</v>
      </c>
      <c r="J239">
        <f t="shared" si="348"/>
        <v>0</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301</v>
      </c>
      <c r="B240" t="str">
        <f t="shared" si="352"/>
        <v>Servicio Departamental de Riego - Oruro</v>
      </c>
      <c r="C240">
        <f t="shared" si="352"/>
        <v>0</v>
      </c>
      <c r="D240">
        <f t="shared" si="352"/>
        <v>2475</v>
      </c>
      <c r="E240">
        <f t="shared" si="352"/>
        <v>0</v>
      </c>
      <c r="F240">
        <f t="shared" si="352"/>
        <v>0</v>
      </c>
      <c r="G240">
        <f t="shared" si="352"/>
        <v>0</v>
      </c>
      <c r="H240">
        <f t="shared" si="352"/>
        <v>0</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0</v>
      </c>
      <c r="B241">
        <f t="shared" si="356"/>
        <v>0</v>
      </c>
      <c r="C241">
        <f t="shared" si="356"/>
        <v>0</v>
      </c>
      <c r="D241">
        <f t="shared" si="356"/>
        <v>0</v>
      </c>
      <c r="E241">
        <f t="shared" si="356"/>
        <v>0</v>
      </c>
      <c r="F241">
        <f t="shared" si="356"/>
        <v>0</v>
      </c>
      <c r="G241">
        <f t="shared" si="356"/>
        <v>0</v>
      </c>
      <c r="H241">
        <f t="shared" si="356"/>
        <v>0</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0</v>
      </c>
      <c r="B242">
        <f t="shared" si="360"/>
        <v>0</v>
      </c>
      <c r="C242">
        <f t="shared" si="360"/>
        <v>0</v>
      </c>
      <c r="D242">
        <f t="shared" si="360"/>
        <v>0</v>
      </c>
      <c r="E242">
        <f t="shared" si="360"/>
        <v>0</v>
      </c>
      <c r="F242">
        <f t="shared" si="360"/>
        <v>0</v>
      </c>
      <c r="G242">
        <f t="shared" si="360"/>
        <v>0</v>
      </c>
      <c r="H242">
        <f t="shared" si="360"/>
        <v>0</v>
      </c>
      <c r="I242">
        <f t="shared" si="360"/>
        <v>0</v>
      </c>
      <c r="J242">
        <f t="shared" si="360"/>
        <v>0</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0</v>
      </c>
      <c r="B243">
        <f t="shared" si="364"/>
        <v>0</v>
      </c>
      <c r="C243">
        <f t="shared" si="364"/>
        <v>0</v>
      </c>
      <c r="D243">
        <f t="shared" si="364"/>
        <v>0</v>
      </c>
      <c r="E243">
        <f t="shared" si="364"/>
        <v>0</v>
      </c>
      <c r="F243">
        <f t="shared" si="364"/>
        <v>0</v>
      </c>
      <c r="G243">
        <f t="shared" si="364"/>
        <v>0</v>
      </c>
      <c r="H243">
        <f t="shared" si="364"/>
        <v>0</v>
      </c>
      <c r="I243">
        <f t="shared" si="364"/>
        <v>0</v>
      </c>
      <c r="J243">
        <f t="shared" si="364"/>
        <v>0</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0</v>
      </c>
      <c r="B244">
        <f t="shared" si="368"/>
        <v>0</v>
      </c>
      <c r="C244">
        <f t="shared" si="368"/>
        <v>0</v>
      </c>
      <c r="D244">
        <f t="shared" si="368"/>
        <v>0</v>
      </c>
      <c r="E244">
        <f t="shared" si="368"/>
        <v>0</v>
      </c>
      <c r="F244">
        <f t="shared" si="368"/>
        <v>0</v>
      </c>
      <c r="G244">
        <f t="shared" si="368"/>
        <v>0</v>
      </c>
      <c r="H244">
        <f t="shared" si="368"/>
        <v>0</v>
      </c>
      <c r="I244">
        <f t="shared" si="368"/>
        <v>0</v>
      </c>
      <c r="J244">
        <f t="shared" si="368"/>
        <v>0</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0</v>
      </c>
      <c r="B245">
        <f t="shared" si="372"/>
        <v>0</v>
      </c>
      <c r="C245">
        <f t="shared" si="372"/>
        <v>0</v>
      </c>
      <c r="D245">
        <f t="shared" si="372"/>
        <v>0</v>
      </c>
      <c r="E245">
        <f t="shared" si="372"/>
        <v>0</v>
      </c>
      <c r="F245">
        <f t="shared" si="372"/>
        <v>0</v>
      </c>
      <c r="G245">
        <f t="shared" si="372"/>
        <v>0</v>
      </c>
      <c r="H245">
        <f t="shared" si="372"/>
        <v>0</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0</v>
      </c>
      <c r="B246">
        <f t="shared" si="376"/>
        <v>0</v>
      </c>
      <c r="C246">
        <f t="shared" si="376"/>
        <v>0</v>
      </c>
      <c r="D246">
        <f t="shared" si="376"/>
        <v>0</v>
      </c>
      <c r="E246">
        <f t="shared" si="376"/>
        <v>0</v>
      </c>
      <c r="F246">
        <f t="shared" si="376"/>
        <v>0</v>
      </c>
      <c r="G246">
        <f t="shared" si="376"/>
        <v>0</v>
      </c>
      <c r="H246">
        <f t="shared" si="376"/>
        <v>0</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0</v>
      </c>
      <c r="B247">
        <f t="shared" si="380"/>
        <v>0</v>
      </c>
      <c r="C247">
        <f t="shared" si="380"/>
        <v>0</v>
      </c>
      <c r="D247">
        <f t="shared" si="380"/>
        <v>0</v>
      </c>
      <c r="E247">
        <f t="shared" si="380"/>
        <v>0</v>
      </c>
      <c r="F247">
        <f t="shared" si="380"/>
        <v>0</v>
      </c>
      <c r="G247">
        <f t="shared" si="380"/>
        <v>0</v>
      </c>
      <c r="H247">
        <f t="shared" si="380"/>
        <v>0</v>
      </c>
      <c r="I247">
        <f t="shared" si="380"/>
        <v>0</v>
      </c>
      <c r="J247">
        <f t="shared" si="380"/>
        <v>0</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0</v>
      </c>
      <c r="B248">
        <f t="shared" si="384"/>
        <v>0</v>
      </c>
      <c r="C248">
        <f t="shared" si="384"/>
        <v>0</v>
      </c>
      <c r="D248">
        <f t="shared" si="384"/>
        <v>0</v>
      </c>
      <c r="E248">
        <f t="shared" si="384"/>
        <v>0</v>
      </c>
      <c r="F248">
        <f t="shared" si="384"/>
        <v>0</v>
      </c>
      <c r="G248">
        <f t="shared" si="384"/>
        <v>0</v>
      </c>
      <c r="H248">
        <f t="shared" si="384"/>
        <v>0</v>
      </c>
      <c r="I248">
        <f t="shared" si="384"/>
        <v>0</v>
      </c>
      <c r="J248">
        <f t="shared" si="384"/>
        <v>0</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0</v>
      </c>
      <c r="B249">
        <f t="shared" si="388"/>
        <v>0</v>
      </c>
      <c r="C249">
        <f t="shared" si="388"/>
        <v>0</v>
      </c>
      <c r="D249">
        <f t="shared" si="388"/>
        <v>0</v>
      </c>
      <c r="E249">
        <f t="shared" si="388"/>
        <v>0</v>
      </c>
      <c r="F249">
        <f t="shared" si="388"/>
        <v>0</v>
      </c>
      <c r="G249">
        <f t="shared" si="388"/>
        <v>0</v>
      </c>
      <c r="H249">
        <f t="shared" si="388"/>
        <v>0</v>
      </c>
      <c r="I249">
        <f t="shared" si="388"/>
        <v>0</v>
      </c>
      <c r="J249">
        <f t="shared" si="388"/>
        <v>0</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0</v>
      </c>
      <c r="B250">
        <f t="shared" si="392"/>
        <v>0</v>
      </c>
      <c r="C250">
        <f t="shared" si="392"/>
        <v>0</v>
      </c>
      <c r="D250">
        <f t="shared" si="392"/>
        <v>0</v>
      </c>
      <c r="E250">
        <f t="shared" si="392"/>
        <v>0</v>
      </c>
      <c r="F250">
        <f t="shared" si="392"/>
        <v>0</v>
      </c>
      <c r="G250">
        <f t="shared" si="392"/>
        <v>0</v>
      </c>
      <c r="H250">
        <f t="shared" si="392"/>
        <v>0</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0</v>
      </c>
      <c r="B251">
        <f t="shared" si="396"/>
        <v>0</v>
      </c>
      <c r="C251">
        <f t="shared" si="396"/>
        <v>0</v>
      </c>
      <c r="D251">
        <f t="shared" si="396"/>
        <v>0</v>
      </c>
      <c r="E251">
        <f t="shared" si="396"/>
        <v>0</v>
      </c>
      <c r="F251">
        <f t="shared" si="396"/>
        <v>0</v>
      </c>
      <c r="G251">
        <f t="shared" si="396"/>
        <v>0</v>
      </c>
      <c r="H251">
        <f t="shared" si="396"/>
        <v>0</v>
      </c>
      <c r="I251">
        <f t="shared" si="396"/>
        <v>0</v>
      </c>
      <c r="J251">
        <f t="shared" si="396"/>
        <v>0</v>
      </c>
      <c r="K251">
        <f t="shared" si="396"/>
        <v>0</v>
      </c>
      <c r="L251">
        <f t="shared" si="396"/>
        <v>0</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0</v>
      </c>
      <c r="B252">
        <f t="shared" si="400"/>
        <v>0</v>
      </c>
      <c r="C252">
        <f t="shared" si="400"/>
        <v>0</v>
      </c>
      <c r="D252">
        <f t="shared" si="400"/>
        <v>0</v>
      </c>
      <c r="E252">
        <f t="shared" si="400"/>
        <v>0</v>
      </c>
      <c r="F252">
        <f t="shared" si="400"/>
        <v>0</v>
      </c>
      <c r="G252">
        <f t="shared" si="400"/>
        <v>0</v>
      </c>
      <c r="H252">
        <f t="shared" si="400"/>
        <v>0</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0</v>
      </c>
      <c r="B253">
        <f t="shared" si="404"/>
        <v>0</v>
      </c>
      <c r="C253">
        <f t="shared" si="404"/>
        <v>0</v>
      </c>
      <c r="D253">
        <f t="shared" si="404"/>
        <v>0</v>
      </c>
      <c r="E253">
        <f t="shared" si="404"/>
        <v>0</v>
      </c>
      <c r="F253">
        <f t="shared" si="404"/>
        <v>0</v>
      </c>
      <c r="G253">
        <f t="shared" si="404"/>
        <v>0</v>
      </c>
      <c r="H253">
        <f t="shared" si="404"/>
        <v>0</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0</v>
      </c>
      <c r="B254">
        <f t="shared" si="408"/>
        <v>0</v>
      </c>
      <c r="C254">
        <f t="shared" si="408"/>
        <v>0</v>
      </c>
      <c r="D254">
        <f t="shared" si="408"/>
        <v>0</v>
      </c>
      <c r="E254">
        <f t="shared" si="408"/>
        <v>0</v>
      </c>
      <c r="F254">
        <f t="shared" si="408"/>
        <v>0</v>
      </c>
      <c r="G254">
        <f t="shared" si="408"/>
        <v>0</v>
      </c>
      <c r="H254">
        <f t="shared" si="408"/>
        <v>0</v>
      </c>
      <c r="I254">
        <f t="shared" si="408"/>
        <v>0</v>
      </c>
      <c r="J254">
        <f t="shared" si="408"/>
        <v>0</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0</v>
      </c>
      <c r="B255">
        <f t="shared" si="412"/>
        <v>0</v>
      </c>
      <c r="C255">
        <f t="shared" si="412"/>
        <v>0</v>
      </c>
      <c r="D255">
        <f t="shared" si="412"/>
        <v>0</v>
      </c>
      <c r="E255">
        <f t="shared" si="412"/>
        <v>0</v>
      </c>
      <c r="F255">
        <f t="shared" si="412"/>
        <v>0</v>
      </c>
      <c r="G255">
        <f t="shared" si="412"/>
        <v>0</v>
      </c>
      <c r="H255">
        <f t="shared" si="412"/>
        <v>0</v>
      </c>
      <c r="I255">
        <f t="shared" si="412"/>
        <v>0</v>
      </c>
      <c r="J255">
        <f t="shared" si="412"/>
        <v>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0</v>
      </c>
      <c r="B256">
        <f t="shared" si="416"/>
        <v>0</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0</v>
      </c>
      <c r="B257">
        <f t="shared" si="420"/>
        <v>0</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0</v>
      </c>
      <c r="B258">
        <f t="shared" si="424"/>
        <v>0</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0</v>
      </c>
      <c r="B259">
        <f t="shared" si="428"/>
        <v>0</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0</v>
      </c>
      <c r="B260">
        <f t="shared" si="432"/>
        <v>0</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0</v>
      </c>
      <c r="B261">
        <f t="shared" si="436"/>
        <v>0</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0</v>
      </c>
      <c r="B262">
        <f t="shared" si="440"/>
        <v>0</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0</v>
      </c>
      <c r="B263">
        <f t="shared" si="444"/>
        <v>0</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0</v>
      </c>
      <c r="B264">
        <f t="shared" si="448"/>
        <v>0</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0</v>
      </c>
      <c r="B265">
        <f t="shared" si="452"/>
        <v>0</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0</v>
      </c>
      <c r="B266">
        <f t="shared" si="456"/>
        <v>0</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0</v>
      </c>
      <c r="B267">
        <f t="shared" si="460"/>
        <v>0</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0</v>
      </c>
      <c r="B268">
        <f t="shared" si="464"/>
        <v>0</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0</v>
      </c>
      <c r="B269">
        <f t="shared" si="468"/>
        <v>0</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0</v>
      </c>
      <c r="B270">
        <f t="shared" si="472"/>
        <v>0</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0</v>
      </c>
      <c r="B271">
        <f t="shared" si="476"/>
        <v>0</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0</v>
      </c>
      <c r="B272">
        <f t="shared" si="480"/>
        <v>0</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0</v>
      </c>
      <c r="B273">
        <f t="shared" si="484"/>
        <v>0</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0</v>
      </c>
      <c r="B274">
        <f t="shared" si="488"/>
        <v>0</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4"/>
  <sheetViews>
    <sheetView showGridLines="0" tabSelected="1" view="pageBreakPreview" zoomScaleNormal="115" zoomScaleSheetLayoutView="100" workbookViewId="0">
      <selection activeCell="H14" sqref="H14:I14"/>
    </sheetView>
  </sheetViews>
  <sheetFormatPr baseColWidth="10" defaultColWidth="11.42578125"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3" t="s">
        <v>1407</v>
      </c>
      <c r="Y2" s="424"/>
      <c r="Z2" s="424"/>
      <c r="AA2" s="424"/>
      <c r="AB2" s="424"/>
      <c r="AC2" s="424"/>
      <c r="AD2" s="424"/>
      <c r="AE2" s="425"/>
      <c r="AF2" s="17"/>
    </row>
    <row r="3" spans="1:32" ht="15.75">
      <c r="A3" s="17"/>
      <c r="B3" s="17"/>
      <c r="C3" s="18"/>
      <c r="D3" s="18"/>
      <c r="E3" s="18"/>
      <c r="F3" s="17"/>
      <c r="G3" s="17"/>
      <c r="H3" s="17"/>
      <c r="I3" s="17"/>
      <c r="J3" s="17"/>
      <c r="K3" s="17"/>
      <c r="L3" s="17"/>
      <c r="M3" s="17"/>
      <c r="N3" s="17"/>
      <c r="O3" s="17"/>
      <c r="P3" s="17"/>
      <c r="Q3" s="17"/>
      <c r="R3" s="17"/>
      <c r="S3" s="17"/>
      <c r="T3" s="17"/>
      <c r="U3" s="17"/>
      <c r="V3" s="17"/>
      <c r="W3" s="17"/>
      <c r="X3" s="426" t="s">
        <v>1633</v>
      </c>
      <c r="Y3" s="427"/>
      <c r="Z3" s="427"/>
      <c r="AA3" s="427"/>
      <c r="AB3" s="427"/>
      <c r="AC3" s="427"/>
      <c r="AD3" s="427"/>
      <c r="AE3" s="428"/>
      <c r="AF3" s="17"/>
    </row>
    <row r="4" spans="1:32" ht="15.75">
      <c r="A4" s="17"/>
      <c r="B4" s="17"/>
      <c r="C4" s="18"/>
      <c r="D4" s="18"/>
      <c r="E4" s="18"/>
      <c r="F4" s="17"/>
      <c r="G4" s="17"/>
      <c r="H4" s="17"/>
      <c r="I4" s="17"/>
      <c r="J4" s="17"/>
      <c r="K4" s="17"/>
      <c r="L4" s="17"/>
      <c r="M4" s="17"/>
      <c r="N4" s="17"/>
      <c r="O4" s="17"/>
      <c r="P4" s="17"/>
      <c r="Q4" s="17"/>
      <c r="R4" s="17"/>
      <c r="S4" s="17"/>
      <c r="T4" s="17"/>
      <c r="U4" s="17"/>
      <c r="V4" s="17"/>
      <c r="W4" s="17"/>
      <c r="X4" s="429" t="s">
        <v>1634</v>
      </c>
      <c r="Y4" s="430"/>
      <c r="Z4" s="430"/>
      <c r="AA4" s="430"/>
      <c r="AB4" s="430"/>
      <c r="AC4" s="430"/>
      <c r="AD4" s="430"/>
      <c r="AE4" s="431"/>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2" t="s">
        <v>30</v>
      </c>
      <c r="B6" s="432"/>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row>
    <row r="7" spans="1:32" ht="16.5">
      <c r="A7" s="433" t="s">
        <v>592</v>
      </c>
      <c r="B7" s="432"/>
      <c r="C7" s="432"/>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2">
        <v>45658</v>
      </c>
      <c r="Q9" s="443"/>
      <c r="R9" s="443"/>
      <c r="S9" s="444"/>
      <c r="T9" s="22"/>
      <c r="U9" s="22" t="s">
        <v>0</v>
      </c>
      <c r="V9" s="442">
        <v>45688</v>
      </c>
      <c r="W9" s="443"/>
      <c r="X9" s="443"/>
      <c r="Y9" s="444"/>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1254</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01" t="str">
        <f>IFERROR(VLOOKUP(H14,bd_lista!A3:E590,2,FALSE),"")</f>
        <v/>
      </c>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34"/>
      <c r="AF12" s="34"/>
    </row>
    <row r="13" spans="1:32" ht="23.25" customHeight="1">
      <c r="A13" s="20"/>
      <c r="B13" s="20"/>
      <c r="C13" s="16"/>
      <c r="D13" s="16"/>
      <c r="E13" s="16"/>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20"/>
      <c r="AF13" s="20"/>
    </row>
    <row r="14" spans="1:32" ht="15.75" customHeight="1">
      <c r="A14" s="20"/>
      <c r="B14" s="25" t="s">
        <v>591</v>
      </c>
      <c r="C14" s="20"/>
      <c r="D14" s="20"/>
      <c r="E14" s="20"/>
      <c r="F14" s="20"/>
      <c r="G14" s="20"/>
      <c r="H14" s="447"/>
      <c r="I14" s="444"/>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6"/>
      <c r="I15" s="196"/>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4" t="s">
        <v>1261</v>
      </c>
      <c r="C16" s="434"/>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20"/>
    </row>
    <row r="17" spans="1:32" ht="15.75">
      <c r="A17" s="20"/>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20"/>
    </row>
    <row r="18" spans="1:32" ht="6" customHeight="1" thickBot="1">
      <c r="A18" s="34"/>
      <c r="B18" s="38"/>
      <c r="C18" s="34"/>
      <c r="D18" s="34"/>
      <c r="E18" s="34"/>
      <c r="F18" s="34"/>
      <c r="G18" s="34"/>
      <c r="H18" s="448"/>
      <c r="I18" s="448"/>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2" t="s">
        <v>1361</v>
      </c>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4"/>
      <c r="AF19" s="34"/>
    </row>
    <row r="20" spans="1:32" ht="15.75">
      <c r="A20" s="34"/>
      <c r="B20" s="405"/>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7"/>
      <c r="AF20" s="34"/>
    </row>
    <row r="21" spans="1:32" ht="24.75" customHeight="1" thickBot="1">
      <c r="A21" s="34"/>
      <c r="B21" s="408"/>
      <c r="C21" s="409"/>
      <c r="D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10"/>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5" t="s">
        <v>593</v>
      </c>
      <c r="D23" s="445"/>
      <c r="E23" s="445"/>
      <c r="F23" s="445"/>
      <c r="G23" s="445"/>
      <c r="H23" s="445"/>
      <c r="I23" s="435" t="s">
        <v>1405</v>
      </c>
      <c r="J23" s="435"/>
      <c r="K23" s="435"/>
      <c r="L23" s="435"/>
      <c r="M23" s="436" t="s">
        <v>2</v>
      </c>
      <c r="N23" s="437"/>
      <c r="O23" s="437"/>
      <c r="P23" s="437"/>
      <c r="Q23" s="437"/>
      <c r="R23" s="437"/>
      <c r="S23" s="437"/>
      <c r="T23" s="437"/>
      <c r="U23" s="437"/>
      <c r="V23" s="437"/>
      <c r="W23" s="437"/>
      <c r="X23" s="437"/>
      <c r="Y23" s="438"/>
      <c r="Z23" s="435" t="s">
        <v>623</v>
      </c>
      <c r="AA23" s="435"/>
      <c r="AB23" s="435"/>
      <c r="AC23" s="435"/>
      <c r="AD23" s="435"/>
      <c r="AE23" s="26"/>
      <c r="AF23" s="20"/>
    </row>
    <row r="24" spans="1:32" ht="24" customHeight="1">
      <c r="A24" s="20"/>
      <c r="B24" s="26"/>
      <c r="C24" s="446" t="s">
        <v>29</v>
      </c>
      <c r="D24" s="446"/>
      <c r="E24" s="446"/>
      <c r="F24" s="446" t="s">
        <v>1406</v>
      </c>
      <c r="G24" s="446"/>
      <c r="H24" s="446"/>
      <c r="I24" s="435"/>
      <c r="J24" s="435"/>
      <c r="K24" s="435"/>
      <c r="L24" s="435"/>
      <c r="M24" s="439"/>
      <c r="N24" s="440"/>
      <c r="O24" s="440"/>
      <c r="P24" s="440"/>
      <c r="Q24" s="440"/>
      <c r="R24" s="440"/>
      <c r="S24" s="440"/>
      <c r="T24" s="440"/>
      <c r="U24" s="440"/>
      <c r="V24" s="440"/>
      <c r="W24" s="440"/>
      <c r="X24" s="440"/>
      <c r="Y24" s="441"/>
      <c r="Z24" s="435"/>
      <c r="AA24" s="435"/>
      <c r="AB24" s="435"/>
      <c r="AC24" s="435"/>
      <c r="AD24" s="435"/>
      <c r="AE24" s="26"/>
      <c r="AF24" s="20"/>
    </row>
    <row r="25" spans="1:32" ht="30.75" customHeight="1">
      <c r="A25" s="20"/>
      <c r="B25" s="26"/>
      <c r="C25" s="411">
        <f>+VLOOKUP($H$14,RESUMEN!$A$11:$AP$600,7,FALSE)</f>
        <v>0</v>
      </c>
      <c r="D25" s="412"/>
      <c r="E25" s="413"/>
      <c r="F25" s="411">
        <f>+VLOOKUP($H$14,RESUMEN!$A$11:$AP$600,28,FALSE)</f>
        <v>0</v>
      </c>
      <c r="G25" s="412"/>
      <c r="H25" s="413"/>
      <c r="I25" s="414" t="s">
        <v>2483</v>
      </c>
      <c r="J25" s="415"/>
      <c r="K25" s="415"/>
      <c r="L25" s="416"/>
      <c r="M25" s="420" t="s">
        <v>3901</v>
      </c>
      <c r="N25" s="421"/>
      <c r="O25" s="421"/>
      <c r="P25" s="421"/>
      <c r="Q25" s="421"/>
      <c r="R25" s="421"/>
      <c r="S25" s="421"/>
      <c r="T25" s="421"/>
      <c r="U25" s="421"/>
      <c r="V25" s="421"/>
      <c r="W25" s="421"/>
      <c r="X25" s="421"/>
      <c r="Y25" s="422"/>
      <c r="Z25" s="417" t="s">
        <v>5</v>
      </c>
      <c r="AA25" s="418"/>
      <c r="AB25" s="418"/>
      <c r="AC25" s="418"/>
      <c r="AD25" s="419"/>
      <c r="AE25" s="26"/>
      <c r="AF25" s="20"/>
    </row>
    <row r="26" spans="1:32" ht="17.100000000000001" customHeight="1">
      <c r="A26" s="20"/>
      <c r="B26" s="26"/>
      <c r="C26" s="411">
        <f>+VLOOKUP($H$14,RESUMEN!$A$11:$AP$600,8,FALSE)</f>
        <v>0</v>
      </c>
      <c r="D26" s="412"/>
      <c r="E26" s="413"/>
      <c r="F26" s="411">
        <f>+VLOOKUP($H$14,RESUMEN!$A$11:$AP$600,28,FALSE)</f>
        <v>0</v>
      </c>
      <c r="G26" s="412"/>
      <c r="H26" s="413"/>
      <c r="I26" s="414" t="s">
        <v>3</v>
      </c>
      <c r="J26" s="415"/>
      <c r="K26" s="415"/>
      <c r="L26" s="416"/>
      <c r="M26" s="420" t="s">
        <v>4</v>
      </c>
      <c r="N26" s="421"/>
      <c r="O26" s="421"/>
      <c r="P26" s="421"/>
      <c r="Q26" s="421"/>
      <c r="R26" s="421"/>
      <c r="S26" s="421"/>
      <c r="T26" s="421"/>
      <c r="U26" s="421"/>
      <c r="V26" s="421"/>
      <c r="W26" s="421"/>
      <c r="X26" s="421"/>
      <c r="Y26" s="422"/>
      <c r="Z26" s="417" t="s">
        <v>5</v>
      </c>
      <c r="AA26" s="418"/>
      <c r="AB26" s="418"/>
      <c r="AC26" s="418"/>
      <c r="AD26" s="419"/>
      <c r="AE26" s="26"/>
      <c r="AF26" s="20"/>
    </row>
    <row r="27" spans="1:32" ht="17.100000000000001" customHeight="1">
      <c r="A27" s="20"/>
      <c r="B27" s="26"/>
      <c r="C27" s="411">
        <f>+VLOOKUP($H$14,RESUMEN!$A$11:$AP$600,9,FALSE)</f>
        <v>0</v>
      </c>
      <c r="D27" s="412"/>
      <c r="E27" s="413"/>
      <c r="F27" s="411">
        <v>0</v>
      </c>
      <c r="G27" s="412"/>
      <c r="H27" s="413"/>
      <c r="I27" s="414" t="s">
        <v>597</v>
      </c>
      <c r="J27" s="415"/>
      <c r="K27" s="415"/>
      <c r="L27" s="416"/>
      <c r="M27" s="420" t="s">
        <v>603</v>
      </c>
      <c r="N27" s="421"/>
      <c r="O27" s="421"/>
      <c r="P27" s="421"/>
      <c r="Q27" s="421"/>
      <c r="R27" s="421"/>
      <c r="S27" s="421"/>
      <c r="T27" s="421"/>
      <c r="U27" s="421"/>
      <c r="V27" s="421"/>
      <c r="W27" s="421"/>
      <c r="X27" s="421"/>
      <c r="Y27" s="422"/>
      <c r="Z27" s="417" t="s">
        <v>9</v>
      </c>
      <c r="AA27" s="418"/>
      <c r="AB27" s="418"/>
      <c r="AC27" s="418"/>
      <c r="AD27" s="419"/>
      <c r="AE27" s="26"/>
      <c r="AF27" s="20"/>
    </row>
    <row r="28" spans="1:32" ht="17.100000000000001" customHeight="1">
      <c r="A28" s="20"/>
      <c r="B28" s="26"/>
      <c r="C28" s="411">
        <v>0</v>
      </c>
      <c r="D28" s="412"/>
      <c r="E28" s="413"/>
      <c r="F28" s="411">
        <f>+VLOOKUP($H$14,RESUMEN!$A$11:$AP$600,29,FALSE)</f>
        <v>0</v>
      </c>
      <c r="G28" s="412"/>
      <c r="H28" s="413"/>
      <c r="I28" s="414" t="s">
        <v>551</v>
      </c>
      <c r="J28" s="415"/>
      <c r="K28" s="415"/>
      <c r="L28" s="416"/>
      <c r="M28" s="420" t="s">
        <v>625</v>
      </c>
      <c r="N28" s="421"/>
      <c r="O28" s="421"/>
      <c r="P28" s="421"/>
      <c r="Q28" s="421"/>
      <c r="R28" s="421"/>
      <c r="S28" s="421"/>
      <c r="T28" s="421"/>
      <c r="U28" s="421"/>
      <c r="V28" s="421"/>
      <c r="W28" s="421"/>
      <c r="X28" s="421"/>
      <c r="Y28" s="422"/>
      <c r="Z28" s="417" t="s">
        <v>9</v>
      </c>
      <c r="AA28" s="418"/>
      <c r="AB28" s="418"/>
      <c r="AC28" s="418"/>
      <c r="AD28" s="419"/>
      <c r="AE28" s="26"/>
      <c r="AF28" s="20"/>
    </row>
    <row r="29" spans="1:32" ht="17.100000000000001" customHeight="1">
      <c r="A29" s="20"/>
      <c r="B29" s="26"/>
      <c r="C29" s="411">
        <f>+VLOOKUP($H$14,RESUMEN!$A$11:$AP$600,10,FALSE)</f>
        <v>0</v>
      </c>
      <c r="D29" s="412"/>
      <c r="E29" s="413"/>
      <c r="F29" s="411">
        <v>0</v>
      </c>
      <c r="G29" s="412"/>
      <c r="H29" s="413"/>
      <c r="I29" s="414" t="s">
        <v>1283</v>
      </c>
      <c r="J29" s="415"/>
      <c r="K29" s="415"/>
      <c r="L29" s="416"/>
      <c r="M29" s="420" t="s">
        <v>1284</v>
      </c>
      <c r="N29" s="421"/>
      <c r="O29" s="421"/>
      <c r="P29" s="421"/>
      <c r="Q29" s="421"/>
      <c r="R29" s="421"/>
      <c r="S29" s="421"/>
      <c r="T29" s="421"/>
      <c r="U29" s="421"/>
      <c r="V29" s="421"/>
      <c r="W29" s="421"/>
      <c r="X29" s="421"/>
      <c r="Y29" s="422"/>
      <c r="Z29" s="417" t="s">
        <v>5</v>
      </c>
      <c r="AA29" s="418"/>
      <c r="AB29" s="418"/>
      <c r="AC29" s="418"/>
      <c r="AD29" s="419"/>
      <c r="AE29" s="26"/>
      <c r="AF29" s="20"/>
    </row>
    <row r="30" spans="1:32" ht="17.100000000000001" customHeight="1">
      <c r="A30" s="20"/>
      <c r="B30" s="26"/>
      <c r="C30" s="411">
        <f>+VLOOKUP($H$14,RESUMEN!$A$11:$AP$600,11,FALSE)</f>
        <v>0</v>
      </c>
      <c r="D30" s="412"/>
      <c r="E30" s="413"/>
      <c r="F30" s="411">
        <f>+VLOOKUP($H$14,RESUMEN!$A$11:$AP$600,30,FALSE)</f>
        <v>0</v>
      </c>
      <c r="G30" s="412"/>
      <c r="H30" s="413"/>
      <c r="I30" s="414" t="s">
        <v>10</v>
      </c>
      <c r="J30" s="415"/>
      <c r="K30" s="415"/>
      <c r="L30" s="416"/>
      <c r="M30" s="420" t="s">
        <v>601</v>
      </c>
      <c r="N30" s="421"/>
      <c r="O30" s="421"/>
      <c r="P30" s="421"/>
      <c r="Q30" s="421"/>
      <c r="R30" s="421"/>
      <c r="S30" s="421"/>
      <c r="T30" s="421"/>
      <c r="U30" s="421"/>
      <c r="V30" s="421"/>
      <c r="W30" s="421"/>
      <c r="X30" s="421"/>
      <c r="Y30" s="422"/>
      <c r="Z30" s="417" t="s">
        <v>11</v>
      </c>
      <c r="AA30" s="418"/>
      <c r="AB30" s="418"/>
      <c r="AC30" s="418"/>
      <c r="AD30" s="419"/>
      <c r="AE30" s="26"/>
      <c r="AF30" s="20"/>
    </row>
    <row r="31" spans="1:32" ht="17.100000000000001" customHeight="1">
      <c r="A31" s="20"/>
      <c r="B31" s="26"/>
      <c r="C31" s="411">
        <f>+VLOOKUP($H$14,RESUMEN!$A$11:$AP$600,12,FALSE)</f>
        <v>0</v>
      </c>
      <c r="D31" s="412"/>
      <c r="E31" s="413"/>
      <c r="F31" s="411">
        <f>+VLOOKUP($H$14,RESUMEN!$A$11:$AP$600,31,FALSE)</f>
        <v>0</v>
      </c>
      <c r="G31" s="412"/>
      <c r="H31" s="413"/>
      <c r="I31" s="414" t="s">
        <v>6</v>
      </c>
      <c r="J31" s="415"/>
      <c r="K31" s="415"/>
      <c r="L31" s="416"/>
      <c r="M31" s="420" t="s">
        <v>7</v>
      </c>
      <c r="N31" s="421"/>
      <c r="O31" s="421"/>
      <c r="P31" s="421"/>
      <c r="Q31" s="421"/>
      <c r="R31" s="421"/>
      <c r="S31" s="421"/>
      <c r="T31" s="421"/>
      <c r="U31" s="421"/>
      <c r="V31" s="421"/>
      <c r="W31" s="421"/>
      <c r="X31" s="421"/>
      <c r="Y31" s="422"/>
      <c r="Z31" s="417" t="s">
        <v>5</v>
      </c>
      <c r="AA31" s="418"/>
      <c r="AB31" s="418"/>
      <c r="AC31" s="418"/>
      <c r="AD31" s="419"/>
      <c r="AE31" s="26"/>
      <c r="AF31" s="20"/>
    </row>
    <row r="32" spans="1:32" ht="17.100000000000001" customHeight="1">
      <c r="A32" s="20"/>
      <c r="B32" s="26"/>
      <c r="C32" s="411">
        <f>+VLOOKUP($H$14,RESUMEN!$A$11:$AP$600,14,FALSE)</f>
        <v>0</v>
      </c>
      <c r="D32" s="412"/>
      <c r="E32" s="413"/>
      <c r="F32" s="411">
        <f>+VLOOKUP($H$14,RESUMEN!$A$11:$AP$600,32,FALSE)</f>
        <v>0</v>
      </c>
      <c r="G32" s="412"/>
      <c r="H32" s="413"/>
      <c r="I32" s="414" t="s">
        <v>14</v>
      </c>
      <c r="J32" s="415"/>
      <c r="K32" s="415"/>
      <c r="L32" s="416"/>
      <c r="M32" s="420" t="s">
        <v>15</v>
      </c>
      <c r="N32" s="421"/>
      <c r="O32" s="421"/>
      <c r="P32" s="421"/>
      <c r="Q32" s="421"/>
      <c r="R32" s="421"/>
      <c r="S32" s="421"/>
      <c r="T32" s="421"/>
      <c r="U32" s="421"/>
      <c r="V32" s="421"/>
      <c r="W32" s="421"/>
      <c r="X32" s="421"/>
      <c r="Y32" s="422"/>
      <c r="Z32" s="417" t="s">
        <v>11</v>
      </c>
      <c r="AA32" s="418"/>
      <c r="AB32" s="418"/>
      <c r="AC32" s="418"/>
      <c r="AD32" s="419"/>
      <c r="AE32" s="26"/>
      <c r="AF32" s="20"/>
    </row>
    <row r="33" spans="1:32" ht="32.25" customHeight="1">
      <c r="A33" s="20"/>
      <c r="B33" s="26"/>
      <c r="C33" s="411">
        <f>+VLOOKUP($H$14,RESUMEN!$A$11:$AP$600,15,FALSE)</f>
        <v>0</v>
      </c>
      <c r="D33" s="412"/>
      <c r="E33" s="413"/>
      <c r="F33" s="411">
        <v>0</v>
      </c>
      <c r="G33" s="412"/>
      <c r="H33" s="413"/>
      <c r="I33" s="414" t="s">
        <v>1409</v>
      </c>
      <c r="J33" s="415"/>
      <c r="K33" s="415"/>
      <c r="L33" s="416"/>
      <c r="M33" s="420" t="s">
        <v>1398</v>
      </c>
      <c r="N33" s="421"/>
      <c r="O33" s="421"/>
      <c r="P33" s="421"/>
      <c r="Q33" s="421"/>
      <c r="R33" s="421"/>
      <c r="S33" s="421"/>
      <c r="T33" s="421"/>
      <c r="U33" s="421"/>
      <c r="V33" s="421"/>
      <c r="W33" s="421"/>
      <c r="X33" s="421"/>
      <c r="Y33" s="422"/>
      <c r="Z33" s="414" t="s">
        <v>1347</v>
      </c>
      <c r="AA33" s="415"/>
      <c r="AB33" s="415"/>
      <c r="AC33" s="415"/>
      <c r="AD33" s="416"/>
      <c r="AE33" s="26"/>
      <c r="AF33" s="20"/>
    </row>
    <row r="34" spans="1:32" ht="17.100000000000001" customHeight="1">
      <c r="A34" s="20"/>
      <c r="B34" s="26"/>
      <c r="C34" s="411">
        <f>+VLOOKUP($H$14,RESUMEN!$A$11:$AP$600,16,FALSE)</f>
        <v>0</v>
      </c>
      <c r="D34" s="412"/>
      <c r="E34" s="413"/>
      <c r="F34" s="411">
        <v>0</v>
      </c>
      <c r="G34" s="412"/>
      <c r="H34" s="413"/>
      <c r="I34" s="414" t="s">
        <v>598</v>
      </c>
      <c r="J34" s="415"/>
      <c r="K34" s="415"/>
      <c r="L34" s="416"/>
      <c r="M34" s="420" t="s">
        <v>604</v>
      </c>
      <c r="N34" s="421"/>
      <c r="O34" s="421"/>
      <c r="P34" s="421"/>
      <c r="Q34" s="421"/>
      <c r="R34" s="421"/>
      <c r="S34" s="421"/>
      <c r="T34" s="421"/>
      <c r="U34" s="421"/>
      <c r="V34" s="421"/>
      <c r="W34" s="421"/>
      <c r="X34" s="421"/>
      <c r="Y34" s="422"/>
      <c r="Z34" s="417" t="s">
        <v>18</v>
      </c>
      <c r="AA34" s="418"/>
      <c r="AB34" s="418"/>
      <c r="AC34" s="418"/>
      <c r="AD34" s="419"/>
      <c r="AE34" s="26"/>
      <c r="AF34" s="20"/>
    </row>
    <row r="35" spans="1:32" ht="17.100000000000001" customHeight="1">
      <c r="A35" s="20"/>
      <c r="B35" s="26"/>
      <c r="C35" s="411">
        <f>+VLOOKUP($H$14,RESUMEN!$A$11:$AP$600,17,FALSE)</f>
        <v>0</v>
      </c>
      <c r="D35" s="412"/>
      <c r="E35" s="413"/>
      <c r="F35" s="411">
        <f>+VLOOKUP($H$14,RESUMEN!$A$11:$AP$600,33,FALSE)</f>
        <v>0</v>
      </c>
      <c r="G35" s="412"/>
      <c r="H35" s="413"/>
      <c r="I35" s="414" t="s">
        <v>16</v>
      </c>
      <c r="J35" s="415"/>
      <c r="K35" s="415"/>
      <c r="L35" s="416"/>
      <c r="M35" s="420" t="s">
        <v>17</v>
      </c>
      <c r="N35" s="421"/>
      <c r="O35" s="421"/>
      <c r="P35" s="421"/>
      <c r="Q35" s="421"/>
      <c r="R35" s="421"/>
      <c r="S35" s="421"/>
      <c r="T35" s="421"/>
      <c r="U35" s="421"/>
      <c r="V35" s="421"/>
      <c r="W35" s="421"/>
      <c r="X35" s="421"/>
      <c r="Y35" s="422"/>
      <c r="Z35" s="417" t="s">
        <v>18</v>
      </c>
      <c r="AA35" s="418"/>
      <c r="AB35" s="418"/>
      <c r="AC35" s="418"/>
      <c r="AD35" s="419"/>
      <c r="AE35" s="26"/>
      <c r="AF35" s="20"/>
    </row>
    <row r="36" spans="1:32" ht="17.100000000000001" customHeight="1">
      <c r="A36" s="20"/>
      <c r="B36" s="26"/>
      <c r="C36" s="411">
        <f>+VLOOKUP($H$14,RESUMEN!$A$11:$AP$600,18,FALSE)</f>
        <v>0</v>
      </c>
      <c r="D36" s="412"/>
      <c r="E36" s="413"/>
      <c r="F36" s="411">
        <f>+VLOOKUP($H$14,RESUMEN!$A$11:$AP$600,34,FALSE)</f>
        <v>0</v>
      </c>
      <c r="G36" s="412"/>
      <c r="H36" s="413"/>
      <c r="I36" s="414" t="s">
        <v>12</v>
      </c>
      <c r="J36" s="415"/>
      <c r="K36" s="415"/>
      <c r="L36" s="416"/>
      <c r="M36" s="420" t="s">
        <v>13</v>
      </c>
      <c r="N36" s="421"/>
      <c r="O36" s="421"/>
      <c r="P36" s="421"/>
      <c r="Q36" s="421"/>
      <c r="R36" s="421"/>
      <c r="S36" s="421"/>
      <c r="T36" s="421"/>
      <c r="U36" s="421"/>
      <c r="V36" s="421"/>
      <c r="W36" s="421"/>
      <c r="X36" s="421"/>
      <c r="Y36" s="422"/>
      <c r="Z36" s="417" t="s">
        <v>11</v>
      </c>
      <c r="AA36" s="418"/>
      <c r="AB36" s="418"/>
      <c r="AC36" s="418"/>
      <c r="AD36" s="419"/>
      <c r="AE36" s="26"/>
      <c r="AF36" s="20"/>
    </row>
    <row r="37" spans="1:32" ht="17.100000000000001" customHeight="1">
      <c r="A37" s="20"/>
      <c r="B37" s="26"/>
      <c r="C37" s="411">
        <f>+VLOOKUP($H$14,RESUMEN!$A$11:$AP$600,19,FALSE)</f>
        <v>0</v>
      </c>
      <c r="D37" s="412"/>
      <c r="E37" s="413"/>
      <c r="F37" s="411">
        <f>+VLOOKUP($H$14,RESUMEN!$A$11:$AP$600,35,FALSE)</f>
        <v>0</v>
      </c>
      <c r="G37" s="412"/>
      <c r="H37" s="413"/>
      <c r="I37" s="414" t="s">
        <v>599</v>
      </c>
      <c r="J37" s="415"/>
      <c r="K37" s="415"/>
      <c r="L37" s="416"/>
      <c r="M37" s="420" t="s">
        <v>600</v>
      </c>
      <c r="N37" s="421"/>
      <c r="O37" s="421"/>
      <c r="P37" s="421"/>
      <c r="Q37" s="421"/>
      <c r="R37" s="421"/>
      <c r="S37" s="421"/>
      <c r="T37" s="421"/>
      <c r="U37" s="421"/>
      <c r="V37" s="421"/>
      <c r="W37" s="421"/>
      <c r="X37" s="421"/>
      <c r="Y37" s="422"/>
      <c r="Z37" s="417" t="s">
        <v>18</v>
      </c>
      <c r="AA37" s="418"/>
      <c r="AB37" s="418"/>
      <c r="AC37" s="418"/>
      <c r="AD37" s="419"/>
      <c r="AE37" s="26"/>
      <c r="AF37" s="20"/>
    </row>
    <row r="38" spans="1:32" ht="17.100000000000001" customHeight="1">
      <c r="A38" s="20"/>
      <c r="B38" s="26"/>
      <c r="C38" s="411">
        <f>+VLOOKUP($H$14,RESUMEN!$A$11:$AP$600,20,FALSE)+VLOOKUP($H$14,RESUMEN!$A$11:$AP$600,21,FALSE)</f>
        <v>0</v>
      </c>
      <c r="D38" s="412"/>
      <c r="E38" s="413"/>
      <c r="F38" s="411">
        <f>+VLOOKUP($H$14,RESUMEN!$A$11:$AP$600,36,FALSE)</f>
        <v>0</v>
      </c>
      <c r="G38" s="412"/>
      <c r="H38" s="413"/>
      <c r="I38" s="414" t="s">
        <v>635</v>
      </c>
      <c r="J38" s="415"/>
      <c r="K38" s="415"/>
      <c r="L38" s="416"/>
      <c r="M38" s="420" t="s">
        <v>637</v>
      </c>
      <c r="N38" s="421"/>
      <c r="O38" s="421"/>
      <c r="P38" s="421"/>
      <c r="Q38" s="421"/>
      <c r="R38" s="421"/>
      <c r="S38" s="421"/>
      <c r="T38" s="421"/>
      <c r="U38" s="421"/>
      <c r="V38" s="421"/>
      <c r="W38" s="421"/>
      <c r="X38" s="421"/>
      <c r="Y38" s="422"/>
      <c r="Z38" s="417" t="s">
        <v>18</v>
      </c>
      <c r="AA38" s="418"/>
      <c r="AB38" s="418"/>
      <c r="AC38" s="418"/>
      <c r="AD38" s="419"/>
      <c r="AE38" s="26"/>
      <c r="AF38" s="20"/>
    </row>
    <row r="39" spans="1:32" ht="17.100000000000001" customHeight="1">
      <c r="A39" s="20"/>
      <c r="B39" s="26"/>
      <c r="C39" s="411">
        <f>+VLOOKUP($H$14,RESUMEN!$A$11:$AP$600,22,FALSE)</f>
        <v>0</v>
      </c>
      <c r="D39" s="412"/>
      <c r="E39" s="413"/>
      <c r="F39" s="411">
        <f>+VLOOKUP($H$14,RESUMEN!$A$11:$AP$600,37,FALSE)</f>
        <v>0</v>
      </c>
      <c r="G39" s="412"/>
      <c r="H39" s="413"/>
      <c r="I39" s="414" t="s">
        <v>19</v>
      </c>
      <c r="J39" s="415"/>
      <c r="K39" s="415"/>
      <c r="L39" s="416"/>
      <c r="M39" s="420" t="s">
        <v>602</v>
      </c>
      <c r="N39" s="421"/>
      <c r="O39" s="421"/>
      <c r="P39" s="421"/>
      <c r="Q39" s="421"/>
      <c r="R39" s="421"/>
      <c r="S39" s="421"/>
      <c r="T39" s="421"/>
      <c r="U39" s="421"/>
      <c r="V39" s="421"/>
      <c r="W39" s="421"/>
      <c r="X39" s="421"/>
      <c r="Y39" s="422"/>
      <c r="Z39" s="417" t="s">
        <v>11</v>
      </c>
      <c r="AA39" s="418"/>
      <c r="AB39" s="418"/>
      <c r="AC39" s="418"/>
      <c r="AD39" s="419"/>
      <c r="AE39" s="26"/>
      <c r="AF39" s="20"/>
    </row>
    <row r="40" spans="1:32" ht="17.100000000000001" customHeight="1">
      <c r="A40" s="20"/>
      <c r="B40" s="26"/>
      <c r="C40" s="411">
        <f>+VLOOKUP($H$14,RESUMEN!$A$11:$AP$600,23,FALSE)</f>
        <v>0</v>
      </c>
      <c r="D40" s="412"/>
      <c r="E40" s="413"/>
      <c r="F40" s="411">
        <f>+VLOOKUP($H$14,RESUMEN!$A$11:$AP$600,38,FALSE)</f>
        <v>0</v>
      </c>
      <c r="G40" s="412"/>
      <c r="H40" s="413"/>
      <c r="I40" s="414" t="s">
        <v>20</v>
      </c>
      <c r="J40" s="415"/>
      <c r="K40" s="415"/>
      <c r="L40" s="416"/>
      <c r="M40" s="420" t="s">
        <v>21</v>
      </c>
      <c r="N40" s="421"/>
      <c r="O40" s="421"/>
      <c r="P40" s="421"/>
      <c r="Q40" s="421"/>
      <c r="R40" s="421"/>
      <c r="S40" s="421"/>
      <c r="T40" s="421"/>
      <c r="U40" s="421"/>
      <c r="V40" s="421"/>
      <c r="W40" s="421"/>
      <c r="X40" s="421"/>
      <c r="Y40" s="422"/>
      <c r="Z40" s="417" t="s">
        <v>11</v>
      </c>
      <c r="AA40" s="418"/>
      <c r="AB40" s="418"/>
      <c r="AC40" s="418"/>
      <c r="AD40" s="419"/>
      <c r="AE40" s="26"/>
      <c r="AF40" s="20"/>
    </row>
    <row r="41" spans="1:32" ht="17.100000000000001" customHeight="1">
      <c r="A41" s="20"/>
      <c r="B41" s="26"/>
      <c r="C41" s="411">
        <v>0</v>
      </c>
      <c r="D41" s="412"/>
      <c r="E41" s="413"/>
      <c r="F41" s="411">
        <f>+VLOOKUP($H$14,RESUMEN!$A$11:$AP$600,39,FALSE)</f>
        <v>0</v>
      </c>
      <c r="G41" s="412"/>
      <c r="H41" s="413"/>
      <c r="I41" s="414" t="s">
        <v>22</v>
      </c>
      <c r="J41" s="415"/>
      <c r="K41" s="415"/>
      <c r="L41" s="416"/>
      <c r="M41" s="420" t="s">
        <v>23</v>
      </c>
      <c r="N41" s="421"/>
      <c r="O41" s="421"/>
      <c r="P41" s="421"/>
      <c r="Q41" s="421"/>
      <c r="R41" s="421"/>
      <c r="S41" s="421"/>
      <c r="T41" s="421"/>
      <c r="U41" s="421"/>
      <c r="V41" s="421"/>
      <c r="W41" s="421"/>
      <c r="X41" s="421"/>
      <c r="Y41" s="422"/>
      <c r="Z41" s="417" t="s">
        <v>18</v>
      </c>
      <c r="AA41" s="418"/>
      <c r="AB41" s="418"/>
      <c r="AC41" s="418"/>
      <c r="AD41" s="419"/>
      <c r="AE41" s="26"/>
      <c r="AF41" s="20"/>
    </row>
    <row r="42" spans="1:32" ht="17.100000000000001" customHeight="1">
      <c r="A42" s="20"/>
      <c r="B42" s="26"/>
      <c r="C42" s="411">
        <v>0</v>
      </c>
      <c r="D42" s="412"/>
      <c r="E42" s="413"/>
      <c r="F42" s="411">
        <f>+VLOOKUP($H$14,RESUMEN!$A$11:$AP$600,40,FALSE)</f>
        <v>0</v>
      </c>
      <c r="G42" s="412"/>
      <c r="H42" s="413"/>
      <c r="I42" s="414" t="s">
        <v>1475</v>
      </c>
      <c r="J42" s="415"/>
      <c r="K42" s="415"/>
      <c r="L42" s="416"/>
      <c r="M42" s="420" t="s">
        <v>1476</v>
      </c>
      <c r="N42" s="421"/>
      <c r="O42" s="421"/>
      <c r="P42" s="421"/>
      <c r="Q42" s="421"/>
      <c r="R42" s="421"/>
      <c r="S42" s="421"/>
      <c r="T42" s="421"/>
      <c r="U42" s="421"/>
      <c r="V42" s="421"/>
      <c r="W42" s="421"/>
      <c r="X42" s="421"/>
      <c r="Y42" s="422"/>
      <c r="Z42" s="417" t="s">
        <v>9</v>
      </c>
      <c r="AA42" s="418"/>
      <c r="AB42" s="418"/>
      <c r="AC42" s="418"/>
      <c r="AD42" s="419"/>
      <c r="AE42" s="26"/>
      <c r="AF42" s="20"/>
    </row>
    <row r="43" spans="1:32" ht="27" customHeight="1">
      <c r="A43" s="20"/>
      <c r="B43" s="26"/>
      <c r="C43" s="411">
        <f>+VLOOKUP($H$14,RESUMEN!$A$11:$AP$600,24,FALSE)</f>
        <v>0</v>
      </c>
      <c r="D43" s="412"/>
      <c r="E43" s="413"/>
      <c r="F43" s="411">
        <v>0</v>
      </c>
      <c r="G43" s="412"/>
      <c r="H43" s="413"/>
      <c r="I43" s="414" t="s">
        <v>594</v>
      </c>
      <c r="J43" s="415"/>
      <c r="K43" s="415"/>
      <c r="L43" s="416"/>
      <c r="M43" s="420" t="s">
        <v>1408</v>
      </c>
      <c r="N43" s="421"/>
      <c r="O43" s="421"/>
      <c r="P43" s="421"/>
      <c r="Q43" s="421"/>
      <c r="R43" s="421"/>
      <c r="S43" s="421"/>
      <c r="T43" s="421"/>
      <c r="U43" s="421"/>
      <c r="V43" s="421"/>
      <c r="W43" s="421"/>
      <c r="X43" s="421"/>
      <c r="Y43" s="422"/>
      <c r="Z43" s="449" t="s">
        <v>686</v>
      </c>
      <c r="AA43" s="450"/>
      <c r="AB43" s="450"/>
      <c r="AC43" s="450"/>
      <c r="AD43" s="451"/>
      <c r="AE43" s="26"/>
      <c r="AF43" s="20"/>
    </row>
    <row r="44" spans="1:32" ht="25.5" customHeight="1">
      <c r="A44" s="20"/>
      <c r="B44" s="26"/>
      <c r="C44" s="411">
        <f>+VLOOKUP($H$14,RESUMEN!$A$11:$AP$600,25,FALSE)</f>
        <v>0</v>
      </c>
      <c r="D44" s="412"/>
      <c r="E44" s="413"/>
      <c r="F44" s="411">
        <f>+VLOOKUP($H$14,RESUMEN!$A$11:$AP$600,42,FALSE)</f>
        <v>0</v>
      </c>
      <c r="G44" s="412"/>
      <c r="H44" s="413"/>
      <c r="I44" s="414" t="s">
        <v>674</v>
      </c>
      <c r="J44" s="415"/>
      <c r="K44" s="415"/>
      <c r="L44" s="416"/>
      <c r="M44" s="420" t="s">
        <v>675</v>
      </c>
      <c r="N44" s="421"/>
      <c r="O44" s="421"/>
      <c r="P44" s="421"/>
      <c r="Q44" s="421"/>
      <c r="R44" s="421"/>
      <c r="S44" s="421"/>
      <c r="T44" s="421"/>
      <c r="U44" s="421"/>
      <c r="V44" s="421"/>
      <c r="W44" s="421"/>
      <c r="X44" s="421"/>
      <c r="Y44" s="422"/>
      <c r="Z44" s="449" t="s">
        <v>686</v>
      </c>
      <c r="AA44" s="450"/>
      <c r="AB44" s="450"/>
      <c r="AC44" s="450"/>
      <c r="AD44" s="451"/>
      <c r="AE44" s="26"/>
      <c r="AF44" s="20"/>
    </row>
    <row r="45" spans="1:32" ht="17.100000000000001" customHeight="1">
      <c r="A45" s="20"/>
      <c r="B45" s="26"/>
      <c r="C45" s="411">
        <f>+VLOOKUP($H$14,RESUMEN!$A$11:$AP$600,6,FALSE)</f>
        <v>0</v>
      </c>
      <c r="D45" s="412"/>
      <c r="E45" s="413"/>
      <c r="F45" s="411">
        <v>0</v>
      </c>
      <c r="G45" s="412"/>
      <c r="H45" s="413"/>
      <c r="I45" s="414" t="s">
        <v>25</v>
      </c>
      <c r="J45" s="415"/>
      <c r="K45" s="415"/>
      <c r="L45" s="416"/>
      <c r="M45" s="420" t="s">
        <v>27</v>
      </c>
      <c r="N45" s="421"/>
      <c r="O45" s="421"/>
      <c r="P45" s="421"/>
      <c r="Q45" s="421"/>
      <c r="R45" s="421"/>
      <c r="S45" s="421"/>
      <c r="T45" s="421"/>
      <c r="U45" s="421"/>
      <c r="V45" s="421"/>
      <c r="W45" s="421"/>
      <c r="X45" s="421"/>
      <c r="Y45" s="422"/>
      <c r="Z45" s="417" t="s">
        <v>18</v>
      </c>
      <c r="AA45" s="418"/>
      <c r="AB45" s="418"/>
      <c r="AC45" s="418"/>
      <c r="AD45" s="419"/>
      <c r="AE45" s="26"/>
      <c r="AF45" s="20"/>
    </row>
    <row r="46" spans="1:32" ht="17.100000000000001" customHeight="1">
      <c r="A46" s="20"/>
      <c r="B46" s="26"/>
      <c r="C46" s="411">
        <f>+VLOOKUP($H$14,RESUMEN!$A$11:$AP$600,4,FALSE)+VLOOKUP($H$14,RESUMEN!$A$11:$AP$600,5,FALSE)</f>
        <v>0</v>
      </c>
      <c r="D46" s="412"/>
      <c r="E46" s="413"/>
      <c r="F46" s="411">
        <f>+VLOOKUP($H$14,RESUMEN!$A$11:$AP$600,26,FALSE)+VLOOKUP($H$14,RESUMEN!$A$11:$AP$600,27,FALSE)</f>
        <v>0</v>
      </c>
      <c r="G46" s="412"/>
      <c r="H46" s="413"/>
      <c r="I46" s="414" t="s">
        <v>26</v>
      </c>
      <c r="J46" s="415"/>
      <c r="K46" s="415"/>
      <c r="L46" s="416"/>
      <c r="M46" s="420" t="s">
        <v>28</v>
      </c>
      <c r="N46" s="421"/>
      <c r="O46" s="421"/>
      <c r="P46" s="421"/>
      <c r="Q46" s="421"/>
      <c r="R46" s="421"/>
      <c r="S46" s="421"/>
      <c r="T46" s="421"/>
      <c r="U46" s="421"/>
      <c r="V46" s="421"/>
      <c r="W46" s="421"/>
      <c r="X46" s="421"/>
      <c r="Y46" s="422"/>
      <c r="Z46" s="417" t="s">
        <v>18</v>
      </c>
      <c r="AA46" s="418"/>
      <c r="AB46" s="418"/>
      <c r="AC46" s="418"/>
      <c r="AD46" s="419"/>
      <c r="AE46" s="26"/>
      <c r="AF46" s="20"/>
    </row>
    <row r="47" spans="1:32" ht="10.5" customHeight="1">
      <c r="A47" s="20"/>
      <c r="B47" s="20"/>
      <c r="C47" s="183"/>
      <c r="D47" s="183"/>
      <c r="E47" s="183"/>
      <c r="F47" s="183"/>
      <c r="G47" s="183"/>
      <c r="H47" s="183"/>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16.5" customHeight="1">
      <c r="A48" s="20"/>
      <c r="B48" s="25" t="s">
        <v>1477</v>
      </c>
      <c r="C48" s="183"/>
      <c r="D48" s="183"/>
      <c r="E48" s="183"/>
      <c r="F48" s="183"/>
      <c r="G48" s="183"/>
      <c r="H48" s="183"/>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4.5" customHeight="1">
      <c r="A49" s="20"/>
      <c r="B49" s="25"/>
      <c r="C49" s="183"/>
      <c r="D49" s="183"/>
      <c r="E49" s="183"/>
      <c r="F49" s="183"/>
      <c r="G49" s="183"/>
      <c r="H49" s="183"/>
      <c r="I49" s="20"/>
      <c r="J49" s="20"/>
      <c r="K49" s="20"/>
      <c r="L49" s="20"/>
      <c r="M49" s="20"/>
      <c r="N49" s="20"/>
      <c r="O49" s="20"/>
      <c r="P49" s="20"/>
      <c r="Q49" s="20"/>
      <c r="R49" s="20"/>
      <c r="S49" s="20"/>
      <c r="T49" s="20"/>
      <c r="U49" s="20"/>
      <c r="V49" s="20"/>
      <c r="W49" s="20"/>
      <c r="X49" s="20"/>
      <c r="Y49" s="20"/>
      <c r="Z49" s="20"/>
      <c r="AA49" s="20"/>
      <c r="AB49" s="20"/>
      <c r="AC49" s="20"/>
      <c r="AD49" s="20"/>
      <c r="AE49" s="20"/>
      <c r="AF49" s="20"/>
    </row>
    <row r="50" spans="1:32" ht="30.75" customHeight="1">
      <c r="A50" s="20"/>
      <c r="B50" s="20"/>
      <c r="C50" s="395" t="s">
        <v>1389</v>
      </c>
      <c r="D50" s="395"/>
      <c r="E50" s="395"/>
      <c r="F50" s="395"/>
      <c r="G50" s="395"/>
      <c r="H50" s="395"/>
      <c r="I50" s="396" t="s">
        <v>1390</v>
      </c>
      <c r="J50" s="396"/>
      <c r="K50" s="396"/>
      <c r="L50" s="396"/>
      <c r="M50" s="395" t="s">
        <v>1360</v>
      </c>
      <c r="N50" s="395"/>
      <c r="O50" s="395"/>
      <c r="P50" s="395"/>
      <c r="Q50" s="395"/>
      <c r="R50" s="395"/>
      <c r="S50" s="395"/>
      <c r="T50" s="395"/>
      <c r="U50" s="395"/>
      <c r="V50" s="395"/>
      <c r="W50" s="395"/>
      <c r="X50" s="395"/>
      <c r="Y50" s="395"/>
      <c r="Z50" s="20"/>
      <c r="AA50" s="20"/>
      <c r="AB50" s="20"/>
      <c r="AC50" s="20"/>
      <c r="AD50" s="20"/>
      <c r="AE50" s="20"/>
      <c r="AF50" s="20"/>
    </row>
    <row r="51" spans="1:32" ht="16.5" customHeight="1">
      <c r="A51" s="20"/>
      <c r="B51" s="20"/>
      <c r="C51" s="397" t="str">
        <f>+IFERROR(VLOOKUP($H$14,Contactos!A4:E534,3,FALSE),"")</f>
        <v/>
      </c>
      <c r="D51" s="397"/>
      <c r="E51" s="397"/>
      <c r="F51" s="397"/>
      <c r="G51" s="397"/>
      <c r="H51" s="397"/>
      <c r="I51" s="398" t="str">
        <f>+IFERROR(VLOOKUP($H$14,Contactos!A4:E534,4,FALSE),"")</f>
        <v/>
      </c>
      <c r="J51" s="399"/>
      <c r="K51" s="399"/>
      <c r="L51" s="400"/>
      <c r="M51" s="398" t="str">
        <f>+IFERROR(VLOOKUP($H$14,Contactos!A4:E534,5,FALSE),"")</f>
        <v/>
      </c>
      <c r="N51" s="399"/>
      <c r="O51" s="399"/>
      <c r="P51" s="399"/>
      <c r="Q51" s="399"/>
      <c r="R51" s="399"/>
      <c r="S51" s="399"/>
      <c r="T51" s="399"/>
      <c r="U51" s="399"/>
      <c r="V51" s="399"/>
      <c r="W51" s="399"/>
      <c r="X51" s="399"/>
      <c r="Y51" s="400"/>
      <c r="Z51" s="20"/>
      <c r="AA51" s="20"/>
      <c r="AB51" s="20"/>
      <c r="AC51" s="20"/>
      <c r="AD51" s="20"/>
      <c r="AE51" s="20"/>
      <c r="AF51" s="20"/>
    </row>
    <row r="52" spans="1:32" ht="6.75" customHeight="1" thickBot="1">
      <c r="A52" s="34"/>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34"/>
    </row>
    <row r="53" spans="1:32" ht="15.75">
      <c r="A53" s="34"/>
      <c r="B53" s="402" t="s">
        <v>1255</v>
      </c>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4"/>
      <c r="AF53" s="34"/>
    </row>
    <row r="54" spans="1:32" ht="15.75" customHeight="1">
      <c r="A54" s="34"/>
      <c r="B54" s="405"/>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7"/>
      <c r="AF54" s="34"/>
    </row>
    <row r="55" spans="1:32" ht="16.5" thickBot="1">
      <c r="A55" s="34"/>
      <c r="B55" s="408"/>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10"/>
      <c r="AF55" s="34"/>
    </row>
    <row r="56" spans="1:32" ht="12"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row>
    <row r="57" spans="1:32" ht="14.25" customHeight="1">
      <c r="A57" s="20"/>
      <c r="B57" s="27" t="s">
        <v>1404</v>
      </c>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20"/>
      <c r="B58" s="27"/>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0"/>
    </row>
    <row r="59" spans="1:32" ht="14.25" customHeight="1">
      <c r="A59" s="34"/>
      <c r="B59" s="36"/>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4"/>
    </row>
    <row r="60" spans="1:32" ht="10.5" customHeight="1">
      <c r="A60" s="192" t="s">
        <v>1258</v>
      </c>
      <c r="B60" s="183"/>
      <c r="C60" s="183"/>
      <c r="F60" s="183"/>
      <c r="G60" s="183"/>
      <c r="H60" s="183"/>
      <c r="I60" s="20"/>
      <c r="J60" s="20"/>
      <c r="K60" s="20"/>
      <c r="L60" s="20"/>
      <c r="M60" s="20"/>
      <c r="N60" s="20"/>
      <c r="O60" s="20"/>
      <c r="P60" s="20"/>
      <c r="Q60" s="20"/>
      <c r="R60" s="20"/>
      <c r="S60" s="20"/>
      <c r="T60" s="20"/>
      <c r="U60" s="20"/>
      <c r="V60" s="20"/>
      <c r="W60" s="20"/>
      <c r="X60" s="20"/>
      <c r="Y60" s="20"/>
      <c r="Z60" s="20"/>
      <c r="AA60" s="20"/>
      <c r="AB60" s="20"/>
      <c r="AC60" s="20"/>
      <c r="AD60" s="20"/>
      <c r="AE60" s="20"/>
      <c r="AF60" s="20"/>
    </row>
    <row r="61" spans="1:32" ht="10.5" customHeight="1">
      <c r="A61" s="193"/>
      <c r="B61" s="194" t="s">
        <v>1259</v>
      </c>
      <c r="C61" s="195"/>
      <c r="D61" s="195"/>
      <c r="E61" s="195"/>
      <c r="F61" s="195"/>
      <c r="G61" s="195"/>
      <c r="H61" s="195"/>
      <c r="J61" s="195"/>
      <c r="K61" s="195"/>
      <c r="L61" s="195"/>
      <c r="M61" s="195"/>
      <c r="N61" s="195"/>
      <c r="O61" s="195"/>
      <c r="P61" s="195"/>
      <c r="Q61" s="20"/>
      <c r="R61" s="20"/>
      <c r="S61" s="20"/>
      <c r="T61" s="20"/>
      <c r="U61" s="20"/>
      <c r="V61" s="20"/>
      <c r="W61" s="20"/>
      <c r="X61" s="20"/>
      <c r="Y61" s="20"/>
      <c r="Z61" s="20"/>
      <c r="AA61" s="20"/>
      <c r="AB61" s="20"/>
      <c r="AC61" s="20"/>
      <c r="AD61" s="20"/>
      <c r="AE61" s="20"/>
      <c r="AF61" s="20"/>
    </row>
    <row r="62" spans="1:32" ht="10.5" customHeight="1">
      <c r="A62" s="193"/>
      <c r="B62" s="195" t="s">
        <v>1478</v>
      </c>
      <c r="C62" s="195"/>
      <c r="D62" s="195"/>
      <c r="E62" s="195"/>
      <c r="F62" s="195"/>
      <c r="G62" s="195"/>
      <c r="H62" s="195"/>
      <c r="I62" s="195"/>
      <c r="K62" s="195"/>
      <c r="L62" s="195"/>
      <c r="M62" s="195"/>
      <c r="N62" s="20"/>
      <c r="O62" s="20"/>
      <c r="P62" s="20"/>
      <c r="Q62" s="20"/>
      <c r="R62" s="20"/>
      <c r="S62" s="20"/>
      <c r="T62" s="20"/>
      <c r="U62" s="20"/>
      <c r="V62" s="20"/>
      <c r="W62" s="20"/>
      <c r="X62" s="20"/>
      <c r="Y62" s="20"/>
      <c r="Z62" s="20"/>
      <c r="AA62" s="20"/>
      <c r="AB62" s="20"/>
      <c r="AC62" s="20"/>
      <c r="AD62" s="20"/>
      <c r="AE62" s="20"/>
      <c r="AF62" s="20"/>
    </row>
    <row r="63" spans="1:32" ht="14.25" customHeight="1">
      <c r="A63" s="34"/>
      <c r="B63" s="36"/>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4.5" customHeight="1">
      <c r="A64" s="34"/>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10.5" customHeight="1">
      <c r="A67" s="34"/>
      <c r="B67" s="37"/>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2:3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5">
    <mergeCell ref="C25:E25"/>
    <mergeCell ref="F25:H25"/>
    <mergeCell ref="I25:L25"/>
    <mergeCell ref="M25:Y25"/>
    <mergeCell ref="Z25:AD25"/>
    <mergeCell ref="M46:Y46"/>
    <mergeCell ref="Z46:AD46"/>
    <mergeCell ref="C46:E46"/>
    <mergeCell ref="F46:H46"/>
    <mergeCell ref="I46:L46"/>
    <mergeCell ref="C45:E45"/>
    <mergeCell ref="F45:H45"/>
    <mergeCell ref="I45:L45"/>
    <mergeCell ref="Z43:AD43"/>
    <mergeCell ref="M45:Y45"/>
    <mergeCell ref="Z45:AD45"/>
    <mergeCell ref="C43:E43"/>
    <mergeCell ref="F43:H43"/>
    <mergeCell ref="I43:L43"/>
    <mergeCell ref="M43:Y43"/>
    <mergeCell ref="I44:L44"/>
    <mergeCell ref="M44:Y44"/>
    <mergeCell ref="Z44:AD44"/>
    <mergeCell ref="C44:E44"/>
    <mergeCell ref="F44:H44"/>
    <mergeCell ref="I41:L41"/>
    <mergeCell ref="M38:Y38"/>
    <mergeCell ref="F37:H37"/>
    <mergeCell ref="M41:Y41"/>
    <mergeCell ref="C42:E42"/>
    <mergeCell ref="F42:H42"/>
    <mergeCell ref="Z42:AD42"/>
    <mergeCell ref="Z39:AD39"/>
    <mergeCell ref="Z40:AD40"/>
    <mergeCell ref="Z41:AD41"/>
    <mergeCell ref="F39:H39"/>
    <mergeCell ref="C40:E40"/>
    <mergeCell ref="I39:L39"/>
    <mergeCell ref="I40:L40"/>
    <mergeCell ref="C39:E39"/>
    <mergeCell ref="C38:E38"/>
    <mergeCell ref="F38:H38"/>
    <mergeCell ref="I38:L38"/>
    <mergeCell ref="C37:E37"/>
    <mergeCell ref="I37:L37"/>
    <mergeCell ref="M37:Y37"/>
    <mergeCell ref="F40:H40"/>
    <mergeCell ref="Z28:AD28"/>
    <mergeCell ref="M32:Y32"/>
    <mergeCell ref="M30:Y30"/>
    <mergeCell ref="F28:H28"/>
    <mergeCell ref="Z27:AD27"/>
    <mergeCell ref="I28:L28"/>
    <mergeCell ref="I29:L29"/>
    <mergeCell ref="M29:Y29"/>
    <mergeCell ref="Z29:AD29"/>
    <mergeCell ref="Z31:AD31"/>
    <mergeCell ref="I33:L33"/>
    <mergeCell ref="M33:Y33"/>
    <mergeCell ref="C36:E36"/>
    <mergeCell ref="F36:H36"/>
    <mergeCell ref="M34:Y34"/>
    <mergeCell ref="M35:Y35"/>
    <mergeCell ref="C27:E27"/>
    <mergeCell ref="F27:H27"/>
    <mergeCell ref="I27:L27"/>
    <mergeCell ref="F31:H31"/>
    <mergeCell ref="F32:H32"/>
    <mergeCell ref="M27:Y27"/>
    <mergeCell ref="M28:Y28"/>
    <mergeCell ref="C31:E31"/>
    <mergeCell ref="B53:AE55"/>
    <mergeCell ref="M42:Y42"/>
    <mergeCell ref="M39:Y39"/>
    <mergeCell ref="M40:Y40"/>
    <mergeCell ref="I42:L42"/>
    <mergeCell ref="I30:L30"/>
    <mergeCell ref="I36:L36"/>
    <mergeCell ref="I32:L32"/>
    <mergeCell ref="I35:L35"/>
    <mergeCell ref="C41:E41"/>
    <mergeCell ref="F41:H41"/>
    <mergeCell ref="C35:E35"/>
    <mergeCell ref="F35:H35"/>
    <mergeCell ref="Z35:AD35"/>
    <mergeCell ref="C34:E34"/>
    <mergeCell ref="F34:H34"/>
    <mergeCell ref="Z38:AD38"/>
    <mergeCell ref="I31:L31"/>
    <mergeCell ref="C32:E32"/>
    <mergeCell ref="Z34:AD34"/>
    <mergeCell ref="Z37:AD37"/>
    <mergeCell ref="M36:Y36"/>
    <mergeCell ref="Z36:AD36"/>
    <mergeCell ref="Z33:AD33"/>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C50:H50"/>
    <mergeCell ref="I50:L50"/>
    <mergeCell ref="M50:Y50"/>
    <mergeCell ref="C51:H51"/>
    <mergeCell ref="I51:L51"/>
    <mergeCell ref="M51:Y51"/>
    <mergeCell ref="F12:AD13"/>
    <mergeCell ref="B19:AE21"/>
    <mergeCell ref="C30:E30"/>
    <mergeCell ref="F30:H30"/>
    <mergeCell ref="I34:L34"/>
    <mergeCell ref="C26:E26"/>
    <mergeCell ref="Z26:AD26"/>
    <mergeCell ref="F26:H26"/>
    <mergeCell ref="M26:Y26"/>
    <mergeCell ref="I26:L26"/>
    <mergeCell ref="C29:E29"/>
    <mergeCell ref="F29:H29"/>
    <mergeCell ref="M31:Y31"/>
    <mergeCell ref="C28:E28"/>
    <mergeCell ref="Z30:AD30"/>
    <mergeCell ref="Z32:AD32"/>
    <mergeCell ref="C33:E33"/>
    <mergeCell ref="F33:H33"/>
  </mergeCells>
  <hyperlinks>
    <hyperlink ref="C26:E26" location="'CUT MN'!A1" display="'CUT MN'!A1" xr:uid="{00000000-0004-0000-0000-000002000000}"/>
    <hyperlink ref="C27:E46" location="'CUT MN'!A1" display="'CUT MN'!A1" xr:uid="{4D750058-CA12-4809-8752-CF124E037F47}"/>
    <hyperlink ref="F26:H26" location="'CUT MN'!A1" display="'CUT MN'!A1" xr:uid="{E5A51622-A141-4A3F-A802-19B21125C969}"/>
    <hyperlink ref="F46:H46" location="'TRL ME'!A1" display="'TRL ME'!A1" xr:uid="{3BDFD218-D02D-4E68-874D-BAA999AD10D2}"/>
    <hyperlink ref="F42:H42" location="'CUT ME'!A1" display="'CUT ME'!A1" xr:uid="{8742B2C5-6E2C-483C-8B82-40CE34991D85}"/>
    <hyperlink ref="F27:H32" location="'CUT ME'!A1" display="'CUT ME'!A1" xr:uid="{F995E507-3555-4D03-B203-B7EAE44CA545}"/>
    <hyperlink ref="C45:E45" location="CDI!A1" display="CDI!A1" xr:uid="{7EF47824-32AD-40EF-A118-723D92FD86AC}"/>
    <hyperlink ref="C44:E44" location="'TCR MN'!A1" display="'TCR MN'!A1" xr:uid="{39059867-D9F9-4863-81D4-C4BE9314E045}"/>
    <hyperlink ref="C46:E46" location="'TRL MN'!A1" display="'TRL MN'!A1" xr:uid="{9B83CB47-AFAA-4B00-BB82-27578064DC73}"/>
    <hyperlink ref="F44:H44" location="'TCR ME'!A1" display="'TCR ME'!A1" xr:uid="{1C6E9B0B-E892-42DC-AC2B-F05D1EB625F2}"/>
    <hyperlink ref="F34:H43" location="'CUT ME'!A1" display="'CUT ME'!A1" xr:uid="{F113D5EE-355C-453E-876B-31CB44E9D38D}"/>
    <hyperlink ref="C33:E33" location="'COB &amp; CVD_AUTO'!A1" display="'COB &amp; CVD_AUTO'!A1" xr:uid="{23ADFF9E-EFA1-4FFF-9677-20E250D706F8}"/>
    <hyperlink ref="C25:E25" location="'CUT MN'!A1" display="'CUT MN'!A1" xr:uid="{B9C6DB7F-ACA1-4610-8244-4C0B43C4C13C}"/>
    <hyperlink ref="F25:H25" location="'CUT MN'!A1" display="'CUT MN'!A1" xr:uid="{7E3BAE47-F1C7-419A-9CB7-B15E8FAB7DAF}"/>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604" activePane="bottomRight" state="frozen"/>
      <selection activeCell="H15" sqref="H15"/>
      <selection pane="topRight" activeCell="H15" sqref="H15"/>
      <selection pane="bottomLeft" activeCell="H15" sqref="H15"/>
      <selection pane="bottomRight" activeCell="AB11" sqref="AB11"/>
    </sheetView>
  </sheetViews>
  <sheetFormatPr baseColWidth="10" defaultColWidth="11.42578125" defaultRowHeight="15" outlineLevelCol="1"/>
  <cols>
    <col min="1" max="1" width="13" style="3" bestFit="1" customWidth="1"/>
    <col min="2" max="2" width="59.7109375" style="4" bestFit="1" customWidth="1"/>
    <col min="3" max="3" width="16.42578125" style="5" hidden="1"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2" t="s">
        <v>555</v>
      </c>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S4" s="43"/>
    </row>
    <row r="5" spans="1:48" s="13" customFormat="1" ht="18.75">
      <c r="A5" s="452" t="str">
        <f>+'CUT MN'!A3</f>
        <v>CORRESPONDIENTE AL PERIODO DE ENERO DE 2025</v>
      </c>
      <c r="B5" s="452"/>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S5" s="43"/>
    </row>
    <row r="6" spans="1:48" s="13" customFormat="1" ht="18.75">
      <c r="A6" s="452" t="str">
        <f>+'CUT MN'!A4</f>
        <v>ACTUALIZADO AL : 6 de febrero de 2025 Hrs. 14:00</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S6" s="43"/>
    </row>
    <row r="7" spans="1:48" s="13" customFormat="1" ht="18.75">
      <c r="A7" s="452" t="s">
        <v>556</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S7" s="43"/>
    </row>
    <row r="8" spans="1:48" s="211" customFormat="1">
      <c r="A8" s="10">
        <v>1</v>
      </c>
      <c r="B8" s="12">
        <v>2</v>
      </c>
      <c r="C8" s="12">
        <v>3</v>
      </c>
      <c r="D8" s="209">
        <v>4</v>
      </c>
      <c r="E8" s="10">
        <v>5</v>
      </c>
      <c r="F8" s="12">
        <v>6</v>
      </c>
      <c r="G8" s="12">
        <v>7</v>
      </c>
      <c r="H8" s="209">
        <v>8</v>
      </c>
      <c r="I8" s="209">
        <v>9</v>
      </c>
      <c r="J8" s="10">
        <v>10</v>
      </c>
      <c r="K8" s="12">
        <v>11</v>
      </c>
      <c r="L8" s="209">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0"/>
      <c r="AS8" s="210"/>
    </row>
    <row r="9" spans="1:48" s="13" customFormat="1" ht="15" customHeight="1">
      <c r="A9" s="29"/>
      <c r="B9" s="14"/>
      <c r="C9" s="15"/>
      <c r="D9" s="456" t="s">
        <v>557</v>
      </c>
      <c r="E9" s="456"/>
      <c r="F9" s="456"/>
      <c r="G9" s="456"/>
      <c r="H9" s="456"/>
      <c r="I9" s="456"/>
      <c r="J9" s="456"/>
      <c r="K9" s="456"/>
      <c r="L9" s="456"/>
      <c r="M9" s="456"/>
      <c r="N9" s="456"/>
      <c r="O9" s="456"/>
      <c r="P9" s="456"/>
      <c r="Q9" s="456"/>
      <c r="R9" s="456"/>
      <c r="S9" s="456"/>
      <c r="T9" s="456"/>
      <c r="U9" s="456"/>
      <c r="V9" s="456"/>
      <c r="W9" s="456"/>
      <c r="X9" s="456"/>
      <c r="Y9" s="457"/>
      <c r="Z9" s="453" t="s">
        <v>558</v>
      </c>
      <c r="AA9" s="454"/>
      <c r="AB9" s="454"/>
      <c r="AC9" s="454"/>
      <c r="AD9" s="454"/>
      <c r="AE9" s="454"/>
      <c r="AF9" s="454"/>
      <c r="AG9" s="454"/>
      <c r="AH9" s="454"/>
      <c r="AI9" s="454"/>
      <c r="AJ9" s="454"/>
      <c r="AK9" s="454"/>
      <c r="AL9" s="454"/>
      <c r="AM9" s="454"/>
      <c r="AN9" s="454"/>
      <c r="AO9" s="454"/>
      <c r="AP9" s="455"/>
      <c r="AQ9" s="43"/>
      <c r="AS9" s="43"/>
    </row>
    <row r="10" spans="1:48" s="100" customFormat="1" ht="34.5">
      <c r="A10" s="30" t="s">
        <v>559</v>
      </c>
      <c r="B10" s="31" t="s">
        <v>35</v>
      </c>
      <c r="C10" s="31" t="s">
        <v>560</v>
      </c>
      <c r="D10" s="44" t="s">
        <v>3896</v>
      </c>
      <c r="E10" s="44" t="s">
        <v>3897</v>
      </c>
      <c r="F10" s="45" t="s">
        <v>25</v>
      </c>
      <c r="G10" s="45" t="s">
        <v>2483</v>
      </c>
      <c r="H10" s="45" t="s">
        <v>3</v>
      </c>
      <c r="I10" s="45" t="s">
        <v>597</v>
      </c>
      <c r="J10" s="45" t="s">
        <v>1283</v>
      </c>
      <c r="K10" s="45" t="s">
        <v>10</v>
      </c>
      <c r="L10" s="45" t="s">
        <v>6</v>
      </c>
      <c r="M10" s="45" t="s">
        <v>636</v>
      </c>
      <c r="N10" s="45" t="s">
        <v>14</v>
      </c>
      <c r="O10" s="45" t="s">
        <v>1346</v>
      </c>
      <c r="P10" s="45" t="s">
        <v>598</v>
      </c>
      <c r="Q10" s="45" t="s">
        <v>16</v>
      </c>
      <c r="R10" s="45" t="s">
        <v>12</v>
      </c>
      <c r="S10" s="45" t="s">
        <v>599</v>
      </c>
      <c r="T10" s="45" t="s">
        <v>3898</v>
      </c>
      <c r="U10" s="45" t="s">
        <v>3899</v>
      </c>
      <c r="V10" s="45" t="s">
        <v>19</v>
      </c>
      <c r="W10" s="45" t="s">
        <v>20</v>
      </c>
      <c r="X10" s="45" t="s">
        <v>594</v>
      </c>
      <c r="Y10" s="45" t="s">
        <v>3900</v>
      </c>
      <c r="Z10" s="44" t="s">
        <v>595</v>
      </c>
      <c r="AA10" s="44" t="s">
        <v>596</v>
      </c>
      <c r="AB10" s="45" t="s">
        <v>3</v>
      </c>
      <c r="AC10" s="45" t="s">
        <v>551</v>
      </c>
      <c r="AD10" s="45" t="s">
        <v>10</v>
      </c>
      <c r="AE10" s="45" t="s">
        <v>6</v>
      </c>
      <c r="AF10" s="45" t="s">
        <v>14</v>
      </c>
      <c r="AG10" s="45" t="s">
        <v>16</v>
      </c>
      <c r="AH10" s="45" t="s">
        <v>12</v>
      </c>
      <c r="AI10" s="45" t="s">
        <v>599</v>
      </c>
      <c r="AJ10" s="45" t="s">
        <v>635</v>
      </c>
      <c r="AK10" s="45" t="s">
        <v>19</v>
      </c>
      <c r="AL10" s="45" t="s">
        <v>20</v>
      </c>
      <c r="AM10" s="45" t="s">
        <v>22</v>
      </c>
      <c r="AN10" s="45" t="s">
        <v>8</v>
      </c>
      <c r="AO10" s="45" t="s">
        <v>594</v>
      </c>
      <c r="AP10" s="45" t="s">
        <v>3900</v>
      </c>
      <c r="AQ10" s="44" t="s">
        <v>561</v>
      </c>
      <c r="AS10" s="146"/>
    </row>
    <row r="11" spans="1:48" ht="33" customHeight="1">
      <c r="A11" s="32">
        <v>0</v>
      </c>
      <c r="B11" s="315" t="str">
        <f>VLOOKUP(A11,[4]bd_lista!A:C,3,FALSE)</f>
        <v>Sin  nombre</v>
      </c>
      <c r="C11" s="316" t="str">
        <f>VLOOKUP(A11,[4]bd_lista!A:D,4,FALSE)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15" t="str">
        <f>VLOOKUP(A12,[4]bd_lista!A:C,3,FALSE)</f>
        <v>Vicepresidencia del Estado Plurinacional</v>
      </c>
      <c r="C12" s="316" t="e">
        <f>+VLOOKUP(A12,Contactos!$A$4:$E$534,6,FALSE)</f>
        <v>#REF!</v>
      </c>
      <c r="D12" s="61">
        <v>0</v>
      </c>
      <c r="E12" s="61">
        <v>81400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81400</v>
      </c>
      <c r="AT12" s="33"/>
    </row>
    <row r="13" spans="1:48" ht="19.5" customHeight="1">
      <c r="A13" s="32">
        <v>10</v>
      </c>
      <c r="B13" s="315" t="str">
        <f>VLOOKUP(A13,[4]bd_lista!A:C,3,FALSE)</f>
        <v>Ministerio de Relaciones Exteriores</v>
      </c>
      <c r="C13" s="316" t="e">
        <f>+VLOOKUP(A13,Contactos!$A$4:$E$534,6,FALSE)</f>
        <v>#REF!</v>
      </c>
      <c r="D13" s="61">
        <v>0</v>
      </c>
      <c r="E13" s="61">
        <v>0</v>
      </c>
      <c r="F13" s="61">
        <v>0</v>
      </c>
      <c r="G13" s="61">
        <v>0</v>
      </c>
      <c r="H13" s="61">
        <v>995001.37</v>
      </c>
      <c r="I13" s="61">
        <v>0</v>
      </c>
      <c r="J13" s="61">
        <v>0</v>
      </c>
      <c r="K13" s="61">
        <v>60</v>
      </c>
      <c r="L13" s="61">
        <v>283.55</v>
      </c>
      <c r="M13" s="61">
        <v>0</v>
      </c>
      <c r="N13" s="61">
        <v>0</v>
      </c>
      <c r="O13" s="61">
        <v>57494.3</v>
      </c>
      <c r="P13" s="61">
        <v>0</v>
      </c>
      <c r="Q13" s="61">
        <v>0</v>
      </c>
      <c r="R13" s="61">
        <v>348</v>
      </c>
      <c r="S13" s="61">
        <v>0</v>
      </c>
      <c r="T13" s="61">
        <v>0</v>
      </c>
      <c r="U13" s="61">
        <v>0</v>
      </c>
      <c r="V13" s="61">
        <v>0</v>
      </c>
      <c r="W13" s="61">
        <v>0</v>
      </c>
      <c r="X13" s="61">
        <v>0</v>
      </c>
      <c r="Y13" s="61">
        <v>0</v>
      </c>
      <c r="Z13" s="61">
        <v>0</v>
      </c>
      <c r="AA13" s="61">
        <v>0</v>
      </c>
      <c r="AB13" s="61">
        <v>0</v>
      </c>
      <c r="AC13" s="61">
        <v>0</v>
      </c>
      <c r="AD13" s="61">
        <v>0</v>
      </c>
      <c r="AE13" s="61">
        <v>0</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15" t="str">
        <f>VLOOKUP(A14,[4]bd_lista!A:C,3,FALSE)</f>
        <v>Ministerio de Gobierno</v>
      </c>
      <c r="C14" s="316" t="e">
        <f>+VLOOKUP(A14,Contactos!$A$4:$E$534,6,FALSE)</f>
        <v>#REF!</v>
      </c>
      <c r="D14" s="61">
        <v>0</v>
      </c>
      <c r="E14" s="61">
        <v>0</v>
      </c>
      <c r="F14" s="61">
        <v>0</v>
      </c>
      <c r="G14" s="61">
        <v>0</v>
      </c>
      <c r="H14" s="61">
        <v>760375.79999999981</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760375.79999999981</v>
      </c>
      <c r="AT14" s="33"/>
    </row>
    <row r="15" spans="1:48" ht="33" customHeight="1">
      <c r="A15" s="32">
        <v>16</v>
      </c>
      <c r="B15" s="315" t="str">
        <f>VLOOKUP(A15,[4]bd_lista!A:C,3,FALSE)</f>
        <v>Ministerio de Educación</v>
      </c>
      <c r="C15" s="316" t="e">
        <f>+VLOOKUP(A15,Contactos!$A$4:$E$534,6,FALSE)</f>
        <v>#REF!</v>
      </c>
      <c r="D15" s="61">
        <v>0</v>
      </c>
      <c r="E15" s="61">
        <v>0</v>
      </c>
      <c r="F15" s="61">
        <v>0</v>
      </c>
      <c r="G15" s="61">
        <v>0</v>
      </c>
      <c r="H15" s="61">
        <v>139708.47999999998</v>
      </c>
      <c r="I15" s="61">
        <v>0</v>
      </c>
      <c r="J15" s="61">
        <v>0</v>
      </c>
      <c r="K15" s="61">
        <v>0</v>
      </c>
      <c r="L15" s="61">
        <v>154579.18</v>
      </c>
      <c r="M15" s="61">
        <v>0</v>
      </c>
      <c r="N15" s="61">
        <v>0</v>
      </c>
      <c r="O15" s="61">
        <v>0</v>
      </c>
      <c r="P15" s="61">
        <v>0</v>
      </c>
      <c r="Q15" s="61">
        <v>0</v>
      </c>
      <c r="R15" s="61">
        <v>0</v>
      </c>
      <c r="S15" s="61">
        <v>0</v>
      </c>
      <c r="T15" s="61">
        <v>0</v>
      </c>
      <c r="U15" s="61">
        <v>0</v>
      </c>
      <c r="V15" s="61">
        <v>0</v>
      </c>
      <c r="W15" s="61">
        <v>0</v>
      </c>
      <c r="X15" s="61">
        <v>0</v>
      </c>
      <c r="Y15" s="61">
        <v>2704188.3</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61">
        <v>0</v>
      </c>
      <c r="AQ15" s="61">
        <f t="shared" si="0"/>
        <v>2998475.96</v>
      </c>
      <c r="AT15" s="33"/>
      <c r="AV15" s="7"/>
    </row>
    <row r="16" spans="1:48" ht="33" customHeight="1">
      <c r="A16" s="32">
        <v>20</v>
      </c>
      <c r="B16" s="315" t="str">
        <f>VLOOKUP(A16,[4]bd_lista!A:C,3,FALSE)</f>
        <v>Ministerio de Defensa</v>
      </c>
      <c r="C16" s="316" t="e">
        <f>+VLOOKUP(A16,Contactos!$A$4:$E$534,6,FALSE)</f>
        <v>#REF!</v>
      </c>
      <c r="D16" s="61">
        <v>0</v>
      </c>
      <c r="E16" s="61">
        <v>0</v>
      </c>
      <c r="F16" s="61">
        <v>0</v>
      </c>
      <c r="G16" s="61">
        <v>0</v>
      </c>
      <c r="H16" s="61">
        <v>9478286.8099999987</v>
      </c>
      <c r="I16" s="61">
        <v>0</v>
      </c>
      <c r="J16" s="61">
        <v>0</v>
      </c>
      <c r="K16" s="61">
        <v>4891.99</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60.03</v>
      </c>
      <c r="AE16" s="61">
        <v>0</v>
      </c>
      <c r="AF16" s="61">
        <v>0</v>
      </c>
      <c r="AG16" s="61">
        <v>0</v>
      </c>
      <c r="AH16" s="61">
        <v>0</v>
      </c>
      <c r="AI16" s="61">
        <v>0</v>
      </c>
      <c r="AJ16" s="61">
        <v>0</v>
      </c>
      <c r="AK16" s="61">
        <v>0</v>
      </c>
      <c r="AL16" s="61">
        <v>0</v>
      </c>
      <c r="AM16" s="61">
        <v>0</v>
      </c>
      <c r="AN16" s="61">
        <v>0</v>
      </c>
      <c r="AO16" s="61">
        <v>0</v>
      </c>
      <c r="AP16" s="61">
        <v>0</v>
      </c>
      <c r="AQ16" s="61">
        <f t="shared" si="0"/>
        <v>9483238.8299999982</v>
      </c>
      <c r="AT16" s="33"/>
      <c r="AU16" s="7"/>
      <c r="AV16" s="7"/>
    </row>
    <row r="17" spans="1:48" ht="33" customHeight="1">
      <c r="A17" s="32">
        <v>25</v>
      </c>
      <c r="B17" s="315" t="str">
        <f>VLOOKUP(A17,[4]bd_lista!A:C,3,FALSE)</f>
        <v>Ministerio de la Presidencia</v>
      </c>
      <c r="C17" s="316" t="e">
        <f>+VLOOKUP(A17,Contactos!$A$4:$E$534,6,FALSE)</f>
        <v>#REF!</v>
      </c>
      <c r="D17" s="61">
        <v>0</v>
      </c>
      <c r="E17" s="61">
        <v>0</v>
      </c>
      <c r="F17" s="61">
        <v>1474268.91</v>
      </c>
      <c r="G17" s="61">
        <v>11.87</v>
      </c>
      <c r="H17" s="61">
        <v>4250.99</v>
      </c>
      <c r="I17" s="61">
        <v>0</v>
      </c>
      <c r="J17" s="61">
        <v>0</v>
      </c>
      <c r="K17" s="61">
        <v>0</v>
      </c>
      <c r="L17" s="61">
        <v>0</v>
      </c>
      <c r="M17" s="61">
        <v>0</v>
      </c>
      <c r="N17" s="61">
        <v>0</v>
      </c>
      <c r="O17" s="61">
        <v>3180.86</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1481712.6300000001</v>
      </c>
      <c r="AT17" s="33"/>
      <c r="AU17" s="7"/>
      <c r="AV17" s="7"/>
    </row>
    <row r="18" spans="1:48" ht="33" customHeight="1">
      <c r="A18" s="32">
        <v>30</v>
      </c>
      <c r="B18" s="315" t="str">
        <f>VLOOKUP(A18,[4]bd_lista!A:C,3,FALSE)</f>
        <v>Ministerio de Justicia y Transparencia Institucional</v>
      </c>
      <c r="C18" s="316" t="e">
        <f>+VLOOKUP(A18,Contactos!$A$4:$E$534,6,FALSE)</f>
        <v>#REF!</v>
      </c>
      <c r="D18" s="61">
        <v>0</v>
      </c>
      <c r="E18" s="61">
        <v>0</v>
      </c>
      <c r="F18" s="61">
        <v>0</v>
      </c>
      <c r="G18" s="61">
        <v>0</v>
      </c>
      <c r="H18" s="61">
        <v>964.67</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964.67</v>
      </c>
      <c r="AT18" s="33"/>
    </row>
    <row r="19" spans="1:48" ht="33" customHeight="1">
      <c r="A19" s="32">
        <v>35</v>
      </c>
      <c r="B19" s="315" t="str">
        <f>VLOOKUP(A19,[4]bd_lista!A:C,3,FALSE)</f>
        <v>Ministerio de Economía y Finanzas Públicas</v>
      </c>
      <c r="C19" s="316" t="e">
        <f>+VLOOKUP(A19,Contactos!$A$4:$E$534,6,FALSE)</f>
        <v>#REF!</v>
      </c>
      <c r="D19" s="61">
        <v>0</v>
      </c>
      <c r="E19" s="61">
        <v>0</v>
      </c>
      <c r="F19" s="61">
        <v>0</v>
      </c>
      <c r="G19" s="61">
        <v>0</v>
      </c>
      <c r="H19" s="61">
        <v>13740.970000000001</v>
      </c>
      <c r="I19" s="61">
        <v>0</v>
      </c>
      <c r="J19" s="61">
        <v>0</v>
      </c>
      <c r="K19" s="61">
        <v>0</v>
      </c>
      <c r="L19" s="61">
        <v>0</v>
      </c>
      <c r="M19" s="61">
        <v>0</v>
      </c>
      <c r="N19" s="61">
        <v>0</v>
      </c>
      <c r="O19" s="61">
        <v>489.52</v>
      </c>
      <c r="P19" s="61">
        <v>0</v>
      </c>
      <c r="Q19" s="61">
        <v>0</v>
      </c>
      <c r="R19" s="61">
        <v>0</v>
      </c>
      <c r="S19" s="61">
        <v>0</v>
      </c>
      <c r="T19" s="61">
        <v>0</v>
      </c>
      <c r="U19" s="61">
        <v>1027.3499999999999</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15257.840000000002</v>
      </c>
      <c r="AT19" s="33"/>
    </row>
    <row r="20" spans="1:48" ht="33" customHeight="1">
      <c r="A20" s="32">
        <v>41</v>
      </c>
      <c r="B20" s="315" t="str">
        <f>VLOOKUP(A20,[4]bd_lista!A:C,3,FALSE)</f>
        <v>Ministerio de Desarrollo Productivo y Economía Plural</v>
      </c>
      <c r="C20" s="316" t="e">
        <f>+VLOOKUP(A20,Contactos!$A$4:$E$534,6,FALSE)</f>
        <v>#REF!</v>
      </c>
      <c r="D20" s="61">
        <v>0</v>
      </c>
      <c r="E20" s="61">
        <v>0</v>
      </c>
      <c r="F20" s="61">
        <v>14805328.58</v>
      </c>
      <c r="G20" s="61">
        <v>0</v>
      </c>
      <c r="H20" s="61">
        <v>293606</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15098934.58</v>
      </c>
      <c r="AT20" s="33"/>
    </row>
    <row r="21" spans="1:48" ht="33" customHeight="1">
      <c r="A21" s="32">
        <v>46</v>
      </c>
      <c r="B21" s="315" t="str">
        <f>VLOOKUP(A21,[4]bd_lista!A:C,3,FALSE)</f>
        <v>Ministerio de Salud y Deportes</v>
      </c>
      <c r="C21" s="316" t="e">
        <f>+VLOOKUP(A21,Contactos!$A$4:$E$534,6,FALSE)</f>
        <v>#REF!</v>
      </c>
      <c r="D21" s="61">
        <v>159950.22999999998</v>
      </c>
      <c r="E21" s="61">
        <v>0</v>
      </c>
      <c r="F21" s="61">
        <v>11708107.270000001</v>
      </c>
      <c r="G21" s="61">
        <v>0</v>
      </c>
      <c r="H21" s="61">
        <v>102041.61</v>
      </c>
      <c r="I21" s="61">
        <v>0</v>
      </c>
      <c r="J21" s="61">
        <v>0</v>
      </c>
      <c r="K21" s="61">
        <v>0</v>
      </c>
      <c r="L21" s="61">
        <v>39981.21</v>
      </c>
      <c r="M21" s="61">
        <v>0</v>
      </c>
      <c r="N21" s="61">
        <v>0</v>
      </c>
      <c r="O21" s="61">
        <v>0</v>
      </c>
      <c r="P21" s="61">
        <v>1007478.49</v>
      </c>
      <c r="Q21" s="61">
        <v>0</v>
      </c>
      <c r="R21" s="61">
        <v>0</v>
      </c>
      <c r="S21" s="61">
        <v>0</v>
      </c>
      <c r="T21" s="61">
        <v>0</v>
      </c>
      <c r="U21" s="61">
        <v>0</v>
      </c>
      <c r="V21" s="61">
        <v>0</v>
      </c>
      <c r="W21" s="61">
        <v>0</v>
      </c>
      <c r="X21" s="61">
        <v>0</v>
      </c>
      <c r="Y21" s="61">
        <v>13070097.600000003</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26087656.410000004</v>
      </c>
      <c r="AT21" s="33"/>
    </row>
    <row r="22" spans="1:48" ht="33" customHeight="1">
      <c r="A22" s="32">
        <v>47</v>
      </c>
      <c r="B22" s="315" t="str">
        <f>VLOOKUP(A22,[4]bd_lista!A:C,3,FALSE)</f>
        <v>Ministerio de Desarrollo Rural y Tierras</v>
      </c>
      <c r="C22" s="316" t="e">
        <f>+VLOOKUP(A22,Contactos!$A$4:$E$534,6,FALSE)</f>
        <v>#REF!</v>
      </c>
      <c r="D22" s="61">
        <v>0</v>
      </c>
      <c r="E22" s="61">
        <v>0</v>
      </c>
      <c r="F22" s="61">
        <v>24795.780000000002</v>
      </c>
      <c r="G22" s="61">
        <v>0</v>
      </c>
      <c r="H22" s="61">
        <v>64315.31</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89111.09</v>
      </c>
      <c r="AT22" s="33"/>
    </row>
    <row r="23" spans="1:48" ht="33" customHeight="1">
      <c r="A23" s="32">
        <v>53</v>
      </c>
      <c r="B23" s="315" t="str">
        <f>VLOOKUP(A23,[4]bd_lista!A:C,3,FALSE)</f>
        <v>Ministerio de Culturas, Descolonización y Despatriarcalización</v>
      </c>
      <c r="C23" s="316" t="e">
        <f>+VLOOKUP(A23,Contactos!$A$4:$E$534,6,FALSE)</f>
        <v>#REF!</v>
      </c>
      <c r="D23" s="61">
        <v>0</v>
      </c>
      <c r="E23" s="61">
        <v>0</v>
      </c>
      <c r="F23" s="61">
        <v>0</v>
      </c>
      <c r="G23" s="61">
        <v>0</v>
      </c>
      <c r="H23" s="61">
        <v>114</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114</v>
      </c>
      <c r="AT23" s="33"/>
    </row>
    <row r="24" spans="1:48" ht="33" customHeight="1">
      <c r="A24" s="32">
        <v>66</v>
      </c>
      <c r="B24" s="315" t="str">
        <f>VLOOKUP(A24,[4]bd_lista!A:C,3,FALSE)</f>
        <v>Ministerio de Planificación del Desarrollo</v>
      </c>
      <c r="C24" s="316" t="e">
        <f>+VLOOKUP(A24,Contactos!$A$4:$E$534,6,FALSE)</f>
        <v>#REF!</v>
      </c>
      <c r="D24" s="61">
        <v>81400</v>
      </c>
      <c r="E24" s="61">
        <v>661459.26</v>
      </c>
      <c r="F24" s="61">
        <v>14792.5</v>
      </c>
      <c r="G24" s="61">
        <v>0</v>
      </c>
      <c r="H24" s="61">
        <v>2604.25</v>
      </c>
      <c r="I24" s="61">
        <v>0</v>
      </c>
      <c r="J24" s="61">
        <v>0</v>
      </c>
      <c r="K24" s="61">
        <v>0</v>
      </c>
      <c r="L24" s="61">
        <v>0</v>
      </c>
      <c r="M24" s="61">
        <v>0</v>
      </c>
      <c r="N24" s="61">
        <v>0</v>
      </c>
      <c r="O24" s="61">
        <v>0</v>
      </c>
      <c r="P24" s="61">
        <v>0</v>
      </c>
      <c r="Q24" s="61">
        <v>0</v>
      </c>
      <c r="R24" s="61">
        <v>0</v>
      </c>
      <c r="S24" s="61">
        <v>0</v>
      </c>
      <c r="T24" s="61">
        <v>0</v>
      </c>
      <c r="U24" s="61">
        <v>125258.53</v>
      </c>
      <c r="V24" s="61">
        <v>0</v>
      </c>
      <c r="W24" s="61">
        <v>0</v>
      </c>
      <c r="X24" s="61">
        <v>0</v>
      </c>
      <c r="Y24" s="61">
        <v>0</v>
      </c>
      <c r="Z24" s="61">
        <v>640782.65300000005</v>
      </c>
      <c r="AA24" s="61">
        <v>0</v>
      </c>
      <c r="AB24" s="61">
        <v>0</v>
      </c>
      <c r="AC24" s="61">
        <v>0</v>
      </c>
      <c r="AD24" s="61">
        <v>0</v>
      </c>
      <c r="AE24" s="61">
        <v>1427696.48</v>
      </c>
      <c r="AF24" s="61">
        <v>0</v>
      </c>
      <c r="AG24" s="61">
        <v>0</v>
      </c>
      <c r="AH24" s="61">
        <v>0</v>
      </c>
      <c r="AI24" s="61">
        <v>0</v>
      </c>
      <c r="AJ24" s="61">
        <v>0</v>
      </c>
      <c r="AK24" s="61">
        <v>0</v>
      </c>
      <c r="AL24" s="61">
        <v>0</v>
      </c>
      <c r="AM24" s="61">
        <v>0</v>
      </c>
      <c r="AN24" s="61">
        <v>0</v>
      </c>
      <c r="AO24" s="61">
        <v>0</v>
      </c>
      <c r="AP24" s="61">
        <v>0</v>
      </c>
      <c r="AQ24" s="61">
        <f t="shared" si="0"/>
        <v>2953993.673</v>
      </c>
      <c r="AT24" s="33"/>
    </row>
    <row r="25" spans="1:48" ht="33" customHeight="1">
      <c r="A25" s="32">
        <v>70</v>
      </c>
      <c r="B25" s="315" t="str">
        <f>VLOOKUP(A25,[4]bd_lista!A:C,3,FALSE)</f>
        <v>Ministerio de Trabajo, Empleo y Previsión Social</v>
      </c>
      <c r="C25" s="316" t="e">
        <f>+VLOOKUP(A25,Contactos!$A$4:$E$534,6,FALSE)</f>
        <v>#REF!</v>
      </c>
      <c r="D25" s="61">
        <v>0</v>
      </c>
      <c r="E25" s="61">
        <v>0</v>
      </c>
      <c r="F25" s="61">
        <v>0</v>
      </c>
      <c r="G25" s="61">
        <v>0</v>
      </c>
      <c r="H25" s="61">
        <v>1230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262590.33999999997</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263820.33999999997</v>
      </c>
      <c r="AT25" s="33"/>
    </row>
    <row r="26" spans="1:48" ht="33" customHeight="1">
      <c r="A26" s="32">
        <v>76</v>
      </c>
      <c r="B26" s="315" t="str">
        <f>VLOOKUP(A26,[4]bd_lista!A:C,3,FALSE)</f>
        <v>Ministerio de Minería y Metalurgia</v>
      </c>
      <c r="C26" s="316" t="e">
        <f>+VLOOKUP(A26,Contactos!$A$4:$E$534,6,FALSE)</f>
        <v>#REF!</v>
      </c>
      <c r="D26" s="61">
        <v>0</v>
      </c>
      <c r="E26" s="61">
        <v>0</v>
      </c>
      <c r="F26" s="61">
        <v>0</v>
      </c>
      <c r="G26" s="61">
        <v>0</v>
      </c>
      <c r="H26" s="61">
        <v>3.84</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3.84</v>
      </c>
      <c r="AT26" s="33"/>
    </row>
    <row r="27" spans="1:48" ht="33" customHeight="1">
      <c r="A27" s="32">
        <v>78</v>
      </c>
      <c r="B27" s="315" t="str">
        <f>VLOOKUP(A27,[4]bd_lista!A:C,3,FALSE)</f>
        <v>Ministerio de Hidrocarburos y Energías</v>
      </c>
      <c r="C27" s="316" t="e">
        <f>+VLOOKUP(A27,Contactos!$A$4:$E$534,6,FALSE)</f>
        <v>#REF!</v>
      </c>
      <c r="D27" s="61">
        <v>0</v>
      </c>
      <c r="E27" s="61">
        <v>0</v>
      </c>
      <c r="F27" s="61">
        <v>13605537.829999998</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13605537.829999998</v>
      </c>
      <c r="AT27" s="33"/>
    </row>
    <row r="28" spans="1:48" ht="33" customHeight="1">
      <c r="A28" s="32">
        <v>81</v>
      </c>
      <c r="B28" s="315" t="str">
        <f>VLOOKUP(A28,[4]bd_lista!A:C,3,FALSE)</f>
        <v>Ministerio de Obras Públicas, Servicios y Vivienda</v>
      </c>
      <c r="C28" s="316" t="e">
        <f>+VLOOKUP(A28,Contactos!$A$4:$E$534,6,FALSE)</f>
        <v>#REF!</v>
      </c>
      <c r="D28" s="61">
        <v>0</v>
      </c>
      <c r="E28" s="61">
        <v>0</v>
      </c>
      <c r="F28" s="61">
        <v>63060</v>
      </c>
      <c r="G28" s="61">
        <v>0</v>
      </c>
      <c r="H28" s="61">
        <v>936.52</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63996.52</v>
      </c>
      <c r="AT28" s="33"/>
    </row>
    <row r="29" spans="1:48" ht="33" customHeight="1">
      <c r="A29" s="32">
        <v>86</v>
      </c>
      <c r="B29" s="315" t="str">
        <f>VLOOKUP(A29,[4]bd_lista!A:C,3,FALSE)</f>
        <v>Ministerio de Medio Ambiente y Agua</v>
      </c>
      <c r="C29" s="316" t="e">
        <f>+VLOOKUP(A29,Contactos!$A$4:$E$534,6,FALSE)</f>
        <v>#REF!</v>
      </c>
      <c r="D29" s="61">
        <v>41575.83</v>
      </c>
      <c r="E29" s="61">
        <v>27059949.960000001</v>
      </c>
      <c r="F29" s="61">
        <v>0</v>
      </c>
      <c r="G29" s="61">
        <v>0</v>
      </c>
      <c r="H29" s="61">
        <v>2357099.9399999995</v>
      </c>
      <c r="I29" s="61">
        <v>0</v>
      </c>
      <c r="J29" s="61">
        <v>0</v>
      </c>
      <c r="K29" s="61">
        <v>0</v>
      </c>
      <c r="L29" s="61">
        <v>0</v>
      </c>
      <c r="M29" s="61">
        <v>0</v>
      </c>
      <c r="N29" s="61">
        <v>0</v>
      </c>
      <c r="O29" s="61">
        <v>28743.94</v>
      </c>
      <c r="P29" s="61">
        <v>0</v>
      </c>
      <c r="Q29" s="61">
        <v>0</v>
      </c>
      <c r="R29" s="61">
        <v>0</v>
      </c>
      <c r="S29" s="61">
        <v>191824</v>
      </c>
      <c r="T29" s="61">
        <v>0</v>
      </c>
      <c r="U29" s="61">
        <v>0</v>
      </c>
      <c r="V29" s="61">
        <v>0</v>
      </c>
      <c r="W29" s="61">
        <v>0</v>
      </c>
      <c r="X29" s="61">
        <v>0</v>
      </c>
      <c r="Y29" s="61">
        <v>0</v>
      </c>
      <c r="Z29" s="61">
        <v>27059949.963200003</v>
      </c>
      <c r="AA29" s="61">
        <v>0</v>
      </c>
      <c r="AB29" s="61">
        <v>0</v>
      </c>
      <c r="AC29" s="61">
        <v>0</v>
      </c>
      <c r="AD29" s="61">
        <v>0</v>
      </c>
      <c r="AE29" s="61">
        <v>0</v>
      </c>
      <c r="AF29" s="61">
        <v>0</v>
      </c>
      <c r="AG29" s="61">
        <v>0</v>
      </c>
      <c r="AH29" s="61">
        <v>0</v>
      </c>
      <c r="AI29" s="61">
        <v>0</v>
      </c>
      <c r="AJ29" s="61">
        <v>0</v>
      </c>
      <c r="AK29" s="61">
        <v>0</v>
      </c>
      <c r="AL29" s="61">
        <v>0</v>
      </c>
      <c r="AM29" s="61">
        <v>0</v>
      </c>
      <c r="AN29" s="61">
        <v>0</v>
      </c>
      <c r="AO29" s="61">
        <v>0</v>
      </c>
      <c r="AP29" s="61">
        <v>0</v>
      </c>
      <c r="AQ29" s="61">
        <f t="shared" si="0"/>
        <v>56739143.633200005</v>
      </c>
      <c r="AT29" s="33"/>
    </row>
    <row r="30" spans="1:48" ht="33" customHeight="1">
      <c r="A30" s="32" t="s">
        <v>539</v>
      </c>
      <c r="B30" s="315" t="str">
        <f>VLOOKUP(A30,[4]bd_lista!A:C,3,FALSE)</f>
        <v>Dirección General de Programación y Operaciones del Tesoro</v>
      </c>
      <c r="C30" s="316" t="e">
        <f>+VLOOKUP(A30,Contactos!$A$4:$E$534,6,FALSE)</f>
        <v>#REF!</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0</v>
      </c>
      <c r="AT30" s="33"/>
    </row>
    <row r="31" spans="1:48" ht="33" customHeight="1">
      <c r="A31" s="32" t="s">
        <v>541</v>
      </c>
      <c r="B31" s="315" t="str">
        <f>VLOOKUP(A31,[4]bd_lista!A:C,3,FALSE)</f>
        <v>Dirección General de Programación y Operaciones del Tesoro</v>
      </c>
      <c r="C31" s="316" t="e">
        <f>+VLOOKUP(A31,Contactos!$A$4:$E$534,6,FALSE)</f>
        <v>#REF!</v>
      </c>
      <c r="D31" s="61">
        <v>62961072.589999996</v>
      </c>
      <c r="E31" s="61">
        <v>680084.2300000001</v>
      </c>
      <c r="F31" s="61">
        <v>169879.63</v>
      </c>
      <c r="G31" s="61">
        <v>0</v>
      </c>
      <c r="H31" s="61">
        <v>17083.240000000002</v>
      </c>
      <c r="I31" s="61">
        <v>0</v>
      </c>
      <c r="J31" s="61">
        <v>0</v>
      </c>
      <c r="K31" s="61">
        <v>0</v>
      </c>
      <c r="L31" s="61">
        <v>1974198.49</v>
      </c>
      <c r="M31" s="61">
        <v>0</v>
      </c>
      <c r="N31" s="61">
        <v>0</v>
      </c>
      <c r="O31" s="61">
        <v>0</v>
      </c>
      <c r="P31" s="61">
        <v>0</v>
      </c>
      <c r="Q31" s="61">
        <v>0</v>
      </c>
      <c r="R31" s="61">
        <v>0</v>
      </c>
      <c r="S31" s="61">
        <v>0</v>
      </c>
      <c r="T31" s="61">
        <v>0</v>
      </c>
      <c r="U31" s="61">
        <v>2577772.2199999997</v>
      </c>
      <c r="V31" s="61">
        <v>0</v>
      </c>
      <c r="W31" s="61">
        <v>0</v>
      </c>
      <c r="X31" s="61">
        <v>185430722.39000002</v>
      </c>
      <c r="Y31" s="61">
        <v>546092.78</v>
      </c>
      <c r="Z31" s="61">
        <v>0</v>
      </c>
      <c r="AA31" s="61">
        <v>62961072.591200002</v>
      </c>
      <c r="AB31" s="61">
        <v>0</v>
      </c>
      <c r="AC31" s="61">
        <v>0</v>
      </c>
      <c r="AD31" s="61">
        <v>0</v>
      </c>
      <c r="AE31" s="61">
        <v>0</v>
      </c>
      <c r="AF31" s="61">
        <v>0</v>
      </c>
      <c r="AG31" s="61">
        <v>0</v>
      </c>
      <c r="AH31" s="61">
        <v>0</v>
      </c>
      <c r="AI31" s="61">
        <v>0</v>
      </c>
      <c r="AJ31" s="61">
        <v>0</v>
      </c>
      <c r="AK31" s="61">
        <v>0</v>
      </c>
      <c r="AL31" s="61">
        <v>0</v>
      </c>
      <c r="AM31" s="61">
        <v>0.20000000000000004</v>
      </c>
      <c r="AN31" s="61">
        <v>0</v>
      </c>
      <c r="AO31" s="61">
        <v>0</v>
      </c>
      <c r="AP31" s="61">
        <v>0</v>
      </c>
      <c r="AQ31" s="61">
        <f t="shared" si="0"/>
        <v>317317978.36120003</v>
      </c>
      <c r="AT31" s="33"/>
    </row>
    <row r="32" spans="1:48" ht="33" customHeight="1">
      <c r="A32" s="32" t="s">
        <v>542</v>
      </c>
      <c r="B32" s="315" t="str">
        <f>VLOOKUP(A32,[4]bd_lista!A:C,3,FALSE)</f>
        <v>Dirección General de Crédito Público</v>
      </c>
      <c r="C32" s="316" t="e">
        <f>+VLOOKUP(A32,Contactos!$A$4:$E$534,6,FALSE)</f>
        <v>#REF!</v>
      </c>
      <c r="D32" s="61">
        <v>0</v>
      </c>
      <c r="E32" s="61">
        <v>0</v>
      </c>
      <c r="F32" s="61">
        <v>0</v>
      </c>
      <c r="G32" s="61">
        <v>0</v>
      </c>
      <c r="H32" s="61">
        <v>0</v>
      </c>
      <c r="I32" s="61">
        <v>0</v>
      </c>
      <c r="J32" s="61">
        <v>0</v>
      </c>
      <c r="K32" s="61">
        <v>1603344.55</v>
      </c>
      <c r="L32" s="61">
        <v>0</v>
      </c>
      <c r="M32" s="61">
        <v>0</v>
      </c>
      <c r="N32" s="61">
        <v>0</v>
      </c>
      <c r="O32" s="61">
        <v>0</v>
      </c>
      <c r="P32" s="61">
        <v>3455878.17</v>
      </c>
      <c r="Q32" s="61">
        <v>0</v>
      </c>
      <c r="R32" s="61">
        <v>0</v>
      </c>
      <c r="S32" s="61">
        <v>0</v>
      </c>
      <c r="T32" s="61">
        <v>0</v>
      </c>
      <c r="U32" s="61">
        <v>0</v>
      </c>
      <c r="V32" s="61">
        <v>133691347.73</v>
      </c>
      <c r="W32" s="61">
        <v>82410826.340000004</v>
      </c>
      <c r="X32" s="61">
        <v>0</v>
      </c>
      <c r="Y32" s="61">
        <v>0</v>
      </c>
      <c r="Z32" s="61">
        <v>0</v>
      </c>
      <c r="AA32" s="61">
        <v>0</v>
      </c>
      <c r="AB32" s="61">
        <v>0</v>
      </c>
      <c r="AC32" s="61">
        <v>0</v>
      </c>
      <c r="AD32" s="61">
        <v>0</v>
      </c>
      <c r="AE32" s="61">
        <v>1365988436.3</v>
      </c>
      <c r="AF32" s="61">
        <v>0</v>
      </c>
      <c r="AG32" s="61">
        <v>0</v>
      </c>
      <c r="AH32" s="61">
        <v>1181.3600000000001</v>
      </c>
      <c r="AI32" s="61">
        <v>0</v>
      </c>
      <c r="AJ32" s="61">
        <v>0</v>
      </c>
      <c r="AK32" s="61">
        <v>317597455.74000001</v>
      </c>
      <c r="AL32" s="61">
        <v>0</v>
      </c>
      <c r="AM32" s="61">
        <v>0</v>
      </c>
      <c r="AN32" s="61">
        <v>0</v>
      </c>
      <c r="AO32" s="61">
        <v>0</v>
      </c>
      <c r="AP32" s="61">
        <v>0</v>
      </c>
      <c r="AQ32" s="61">
        <f t="shared" si="0"/>
        <v>1904748470.1899998</v>
      </c>
      <c r="AT32" s="33"/>
    </row>
    <row r="33" spans="1:46" ht="33" customHeight="1">
      <c r="A33" s="32" t="s">
        <v>544</v>
      </c>
      <c r="B33" s="315" t="str">
        <f>VLOOKUP(A33,[4]bd_lista!A:C,3,FALSE)</f>
        <v>Dirección General de Administración y Finanzas Territoriales</v>
      </c>
      <c r="C33" s="316" t="e">
        <f>+VLOOKUP(A33,Contactos!$A$4:$E$534,6,FALSE)</f>
        <v>#REF!</v>
      </c>
      <c r="D33" s="61">
        <v>0</v>
      </c>
      <c r="E33" s="61">
        <v>0</v>
      </c>
      <c r="F33" s="61">
        <v>0</v>
      </c>
      <c r="G33" s="61">
        <v>0</v>
      </c>
      <c r="H33" s="61">
        <v>1313223.1499999999</v>
      </c>
      <c r="I33" s="61">
        <v>0</v>
      </c>
      <c r="J33" s="61">
        <v>0</v>
      </c>
      <c r="K33" s="61">
        <v>0</v>
      </c>
      <c r="L33" s="61">
        <v>27674688.640000008</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28987911.790000007</v>
      </c>
      <c r="AT33" s="33"/>
    </row>
    <row r="34" spans="1:46" ht="33" customHeight="1">
      <c r="A34" s="32" t="s">
        <v>546</v>
      </c>
      <c r="B34" s="315" t="str">
        <f>VLOOKUP(A34,[4]bd_lista!A:C,3,FALSE)</f>
        <v>Dirección General de Pensiones y Jubilaciones</v>
      </c>
      <c r="C34" s="316" t="e">
        <f>+VLOOKUP(A34,Contactos!$A$4:$E$534,6,FALSE)</f>
        <v>#REF!</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15" t="str">
        <f>VLOOKUP(A35,[4]bd_lista!A:C,3,FALSE)</f>
        <v>Orquesta Sinfónica Nacional</v>
      </c>
      <c r="C35" s="316" t="e">
        <f>+VLOOKUP(A35,Contactos!$A$4:$E$534,6,FALSE)</f>
        <v>#REF!</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15" t="str">
        <f>VLOOKUP(A36,[4]bd_lista!A:C,3,FALSE)</f>
        <v>Conservatorio Plurinacional de Musica</v>
      </c>
      <c r="C36" s="316" t="e">
        <f>+VLOOKUP(A36,Contactos!$A$4:$E$534,6,FALSE)</f>
        <v>#REF!</v>
      </c>
      <c r="D36" s="61">
        <v>0</v>
      </c>
      <c r="E36" s="61">
        <v>0</v>
      </c>
      <c r="F36" s="61">
        <v>623099.1</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623099.1</v>
      </c>
      <c r="AT36" s="33"/>
    </row>
    <row r="37" spans="1:46" ht="33" customHeight="1">
      <c r="A37" s="32">
        <v>111</v>
      </c>
      <c r="B37" s="315" t="str">
        <f>VLOOKUP(A37,[4]bd_lista!A:C,3,FALSE)</f>
        <v>Instituto Boliviano de la Ceguera</v>
      </c>
      <c r="C37" s="316" t="e">
        <f>+VLOOKUP(A37,Contactos!$A$4:$E$534,6,FALSE)</f>
        <v>#REF!</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15" t="str">
        <f>VLOOKUP(A38,[4]bd_lista!A:C,3,FALSE)</f>
        <v>Comité Nacional de la Persona con Discapacidad</v>
      </c>
      <c r="C38" s="316" t="e">
        <f>+VLOOKUP(A38,Contactos!$A$4:$E$534,6,FALSE)</f>
        <v>#N/A</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15" t="str">
        <f>VLOOKUP(A39,[4]bd_lista!A:C,3,FALSE)</f>
        <v>Dirección General de Aeronáutica Civil</v>
      </c>
      <c r="C39" s="316" t="e">
        <f>+VLOOKUP(A39,Contactos!$A$4:$E$534,6,FALSE)</f>
        <v>#REF!</v>
      </c>
      <c r="D39" s="61">
        <v>0</v>
      </c>
      <c r="E39" s="61">
        <v>0</v>
      </c>
      <c r="F39" s="61">
        <v>3385910.18</v>
      </c>
      <c r="G39" s="61">
        <v>0</v>
      </c>
      <c r="H39" s="61">
        <v>22673.72</v>
      </c>
      <c r="I39" s="61">
        <v>0</v>
      </c>
      <c r="J39" s="61">
        <v>0</v>
      </c>
      <c r="K39" s="61">
        <v>2880</v>
      </c>
      <c r="L39" s="61">
        <v>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3411463.9000000004</v>
      </c>
      <c r="AT39" s="33"/>
    </row>
    <row r="40" spans="1:46" ht="33" customHeight="1">
      <c r="A40" s="32">
        <v>119</v>
      </c>
      <c r="B40" s="315" t="str">
        <f>VLOOKUP(A40,[4]bd_lista!A:C,3,FALSE)</f>
        <v>Agencia para el Des. de la Soc. de la Información en Bolivia</v>
      </c>
      <c r="C40" s="316" t="e">
        <f>+VLOOKUP(A40,Contactos!$A$4:$E$534,6,FALSE)</f>
        <v>#REF!</v>
      </c>
      <c r="D40" s="61">
        <v>0</v>
      </c>
      <c r="E40" s="61">
        <v>0</v>
      </c>
      <c r="F40" s="61">
        <v>0</v>
      </c>
      <c r="G40" s="61">
        <v>0</v>
      </c>
      <c r="H40" s="61">
        <v>150</v>
      </c>
      <c r="I40" s="61">
        <v>0</v>
      </c>
      <c r="J40" s="61">
        <v>0</v>
      </c>
      <c r="K40" s="61">
        <v>120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270</v>
      </c>
      <c r="AT40" s="33"/>
    </row>
    <row r="41" spans="1:46" ht="33" customHeight="1">
      <c r="A41" s="32">
        <v>124</v>
      </c>
      <c r="B41" s="315" t="str">
        <f>VLOOKUP(A41,[4]bd_lista!A:C,3,FALSE)</f>
        <v>Academia Nacional de Ciencias</v>
      </c>
      <c r="C41" s="316" t="e">
        <f>+VLOOKUP(A41,Contactos!$A$4:$E$534,6,FALSE)</f>
        <v>#REF!</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15" t="str">
        <f>VLOOKUP(A42,[4]bd_lista!A:C,3,FALSE)</f>
        <v>Escuela de Gestión Pública Plurinacional</v>
      </c>
      <c r="C42" s="316" t="e">
        <f>+VLOOKUP(A42,Contactos!$A$4:$E$534,6,FALSE)</f>
        <v>#REF!</v>
      </c>
      <c r="D42" s="61">
        <v>0</v>
      </c>
      <c r="E42" s="61">
        <v>0</v>
      </c>
      <c r="F42" s="61">
        <v>202409.98</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202409.98</v>
      </c>
      <c r="AT42" s="33"/>
    </row>
    <row r="43" spans="1:46" ht="33" customHeight="1">
      <c r="A43" s="32">
        <v>130</v>
      </c>
      <c r="B43" s="315" t="str">
        <f>VLOOKUP(A43,[4]bd_lista!A:C,3,FALSE)</f>
        <v>Fondo de Financiamiento para la Minería</v>
      </c>
      <c r="C43" s="316" t="e">
        <f>+VLOOKUP(A43,Contactos!$A$4:$E$534,6,FALSE)</f>
        <v>#REF!</v>
      </c>
      <c r="D43" s="61">
        <v>0</v>
      </c>
      <c r="E43" s="61">
        <v>0</v>
      </c>
      <c r="F43" s="61">
        <v>26400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26400</v>
      </c>
      <c r="AT43" s="33"/>
    </row>
    <row r="44" spans="1:46" ht="33" customHeight="1">
      <c r="A44" s="32">
        <v>132</v>
      </c>
      <c r="B44" s="315" t="str">
        <f>VLOOKUP(A44,[4]bd_lista!A:C,3,FALSE)</f>
        <v>Servicio de Desarrollo de las Empresas Púb. Productivas</v>
      </c>
      <c r="C44" s="316" t="e">
        <f>+VLOOKUP(A44,Contactos!$A$4:$E$534,6,FALSE)</f>
        <v>#REF!</v>
      </c>
      <c r="D44" s="61">
        <v>0</v>
      </c>
      <c r="E44" s="61">
        <v>6322900.9699999997</v>
      </c>
      <c r="F44" s="61">
        <v>35000</v>
      </c>
      <c r="G44" s="61">
        <v>0</v>
      </c>
      <c r="H44" s="61">
        <v>2358.96</v>
      </c>
      <c r="I44" s="61">
        <v>0</v>
      </c>
      <c r="J44" s="61">
        <v>0</v>
      </c>
      <c r="K44" s="61">
        <v>8456.84</v>
      </c>
      <c r="L44" s="61">
        <v>44000</v>
      </c>
      <c r="M44" s="61">
        <v>0</v>
      </c>
      <c r="N44" s="61">
        <v>0</v>
      </c>
      <c r="O44" s="61">
        <v>0</v>
      </c>
      <c r="P44" s="61">
        <v>0</v>
      </c>
      <c r="Q44" s="61">
        <v>0</v>
      </c>
      <c r="R44" s="61">
        <v>0</v>
      </c>
      <c r="S44" s="61">
        <v>0</v>
      </c>
      <c r="T44" s="61">
        <v>0</v>
      </c>
      <c r="U44" s="61">
        <v>0</v>
      </c>
      <c r="V44" s="61">
        <v>0</v>
      </c>
      <c r="W44" s="61">
        <v>0</v>
      </c>
      <c r="X44" s="61">
        <v>0</v>
      </c>
      <c r="Y44" s="61">
        <v>55146847.210000001</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61559563.980000004</v>
      </c>
      <c r="AT44" s="33"/>
    </row>
    <row r="45" spans="1:46" ht="33" customHeight="1">
      <c r="A45" s="32">
        <v>133</v>
      </c>
      <c r="B45" s="315" t="str">
        <f>VLOOKUP(A45,[4]bd_lista!A:C,3,FALSE)</f>
        <v>Lotería Nacional de Beneficencia y Salubridad</v>
      </c>
      <c r="C45" s="316" t="e">
        <f>+VLOOKUP(A45,Contactos!$A$4:$E$534,6,FALSE)</f>
        <v>#REF!</v>
      </c>
      <c r="D45" s="61">
        <v>0</v>
      </c>
      <c r="E45" s="61">
        <v>0</v>
      </c>
      <c r="F45" s="61">
        <v>370877.37000000005</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370877.37000000005</v>
      </c>
      <c r="AT45" s="33"/>
    </row>
    <row r="46" spans="1:46" ht="33" customHeight="1">
      <c r="A46" s="32">
        <v>134</v>
      </c>
      <c r="B46" s="315" t="str">
        <f>VLOOKUP(A46,[4]bd_lista!A:C,3,FALSE)</f>
        <v>Consejo Nacional de Vivienda Policial</v>
      </c>
      <c r="C46" s="316" t="e">
        <f>+VLOOKUP(A46,Contactos!$A$4:$E$534,6,FALSE)</f>
        <v>#REF!</v>
      </c>
      <c r="D46" s="61">
        <v>0</v>
      </c>
      <c r="E46" s="61">
        <v>0</v>
      </c>
      <c r="F46" s="61">
        <v>15333473.459999999</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15333473.459999999</v>
      </c>
      <c r="AT46" s="33"/>
    </row>
    <row r="47" spans="1:46" ht="33" customHeight="1">
      <c r="A47" s="32">
        <v>137</v>
      </c>
      <c r="B47" s="315" t="str">
        <f>VLOOKUP(A47,[4]bd_lista!A:C,3,FALSE)</f>
        <v>Comité Ejecutivo de la Universidad Boliviana</v>
      </c>
      <c r="C47" s="316" t="e">
        <f>+VLOOKUP(A47,Contactos!$A$4:$E$534,6,FALSE)</f>
        <v>#REF!</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285101</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285101</v>
      </c>
      <c r="AT47" s="33"/>
    </row>
    <row r="48" spans="1:46" ht="33" customHeight="1">
      <c r="A48" s="32">
        <v>138</v>
      </c>
      <c r="B48" s="315" t="str">
        <f>VLOOKUP(A48,[4]bd_lista!A:C,3,FALSE)</f>
        <v>Universidad Mayor Real y Pontificia de San Francisco Xavier</v>
      </c>
      <c r="C48" s="316" t="e">
        <f>+VLOOKUP(A48,Contactos!$A$4:$E$534,6,FALSE)</f>
        <v>#REF!</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15" t="str">
        <f>VLOOKUP(A49,[4]bd_lista!A:C,3,FALSE)</f>
        <v>Universidad Mayor de San Andrés</v>
      </c>
      <c r="C49" s="316" t="e">
        <f>+VLOOKUP(A49,Contactos!$A$4:$E$534,6,FALSE)</f>
        <v>#REF!</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0</v>
      </c>
      <c r="AT49" s="33"/>
    </row>
    <row r="50" spans="1:46" ht="33" customHeight="1">
      <c r="A50" s="32">
        <v>140</v>
      </c>
      <c r="B50" s="315" t="str">
        <f>VLOOKUP(A50,[4]bd_lista!A:C,3,FALSE)</f>
        <v>Universidad Pública de El Alto</v>
      </c>
      <c r="C50" s="316" t="e">
        <f>+VLOOKUP(A50,Contactos!$A$4:$E$534,6,FALSE)</f>
        <v>#REF!</v>
      </c>
      <c r="D50" s="61">
        <v>0</v>
      </c>
      <c r="E50" s="61">
        <v>0</v>
      </c>
      <c r="F50" s="61">
        <v>0</v>
      </c>
      <c r="G50" s="61">
        <v>0</v>
      </c>
      <c r="H50" s="61">
        <v>295914.15000000002</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295914.15000000002</v>
      </c>
      <c r="AT50" s="33"/>
    </row>
    <row r="51" spans="1:46" ht="33" customHeight="1">
      <c r="A51" s="32">
        <v>141</v>
      </c>
      <c r="B51" s="315" t="str">
        <f>VLOOKUP(A51,[4]bd_lista!A:C,3,FALSE)</f>
        <v>Universidad Mayor de San Simón</v>
      </c>
      <c r="C51" s="316" t="e">
        <f>+VLOOKUP(A51,Contactos!$A$4:$E$534,6,FALSE)</f>
        <v>#REF!</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15" t="str">
        <f>VLOOKUP(A52,[4]bd_lista!A:C,3,FALSE)</f>
        <v>Universidad Técnica de Oruro</v>
      </c>
      <c r="C52" s="316" t="e">
        <f>+VLOOKUP(A52,Contactos!$A$4:$E$534,6,FALSE)</f>
        <v>#REF!</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15" t="str">
        <f>VLOOKUP(A53,[4]bd_lista!A:C,3,FALSE)</f>
        <v>Universidad Autónoma Tomás Frías</v>
      </c>
      <c r="C53" s="316" t="e">
        <f>+VLOOKUP(A53,Contactos!$A$4:$E$534,6,FALSE)</f>
        <v>#REF!</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15" t="str">
        <f>VLOOKUP(A54,[4]bd_lista!A:C,3,FALSE)</f>
        <v>Universidad Nacional Siglo XX</v>
      </c>
      <c r="C54" s="316" t="e">
        <f>+VLOOKUP(A54,Contactos!$A$4:$E$534,6,FALSE)</f>
        <v>#REF!</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15" t="str">
        <f>VLOOKUP(A55,[4]bd_lista!A:C,3,FALSE)</f>
        <v>Universidad Autónoma Juan Misael Saracho</v>
      </c>
      <c r="C55" s="316" t="e">
        <f>+VLOOKUP(A55,Contactos!$A$4:$E$534,6,FALSE)</f>
        <v>#REF!</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0</v>
      </c>
      <c r="AT55" s="33"/>
    </row>
    <row r="56" spans="1:46" ht="33" customHeight="1">
      <c r="A56" s="32">
        <v>146</v>
      </c>
      <c r="B56" s="315" t="str">
        <f>VLOOKUP(A56,[4]bd_lista!A:C,3,FALSE)</f>
        <v>Universidad Autónoma Gabriel René Moreno</v>
      </c>
      <c r="C56" s="316" t="e">
        <f>+VLOOKUP(A56,Contactos!$A$4:$E$534,6,FALSE)</f>
        <v>#REF!</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15" t="str">
        <f>VLOOKUP(A57,[4]bd_lista!A:C,3,FALSE)</f>
        <v>Universidad Autónoma del Beni José Ballivián</v>
      </c>
      <c r="C57" s="316" t="e">
        <f>+VLOOKUP(A57,Contactos!$A$4:$E$534,6,FALSE)</f>
        <v>#REF!</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15" t="str">
        <f>VLOOKUP(A58,[4]bd_lista!A:C,3,FALSE)</f>
        <v>Universidad Amazónica de Pando</v>
      </c>
      <c r="C58" s="316" t="e">
        <f>+VLOOKUP(A58,Contactos!$A$4:$E$534,6,FALSE)</f>
        <v>#REF!</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15" t="str">
        <f>VLOOKUP(A59,[4]bd_lista!A:C,3,FALSE)</f>
        <v>Proyecto Sucre Ciudad Universitaria</v>
      </c>
      <c r="C59" s="316" t="e">
        <f>+VLOOKUP(A59,Contactos!$A$4:$E$534,6,FALSE)</f>
        <v>#REF!</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15" t="str">
        <f>VLOOKUP(A60,[4]bd_lista!A:C,3,FALSE)</f>
        <v>Servicio Plurinacional de Defensa Pública</v>
      </c>
      <c r="C60" s="316" t="e">
        <f>+VLOOKUP(A60,Contactos!$A$4:$E$534,6,FALSE)</f>
        <v>#REF!</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0</v>
      </c>
      <c r="AT60" s="33"/>
    </row>
    <row r="61" spans="1:46" ht="33" customHeight="1">
      <c r="A61" s="32">
        <v>153</v>
      </c>
      <c r="B61" s="315" t="str">
        <f>VLOOKUP(A61,[4]bd_lista!A:C,3,FALSE)</f>
        <v>Observatorio Plurinacional de la Calidad  Educativa</v>
      </c>
      <c r="C61" s="316" t="e">
        <f>+VLOOKUP(A61,Contactos!$A$4:$E$534,6,FALSE)</f>
        <v>#REF!</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0</v>
      </c>
      <c r="AT61" s="33"/>
    </row>
    <row r="62" spans="1:46" ht="33" customHeight="1">
      <c r="A62" s="32">
        <v>154</v>
      </c>
      <c r="B62" s="315" t="str">
        <f>VLOOKUP(A62,[4]bd_lista!A:C,3,FALSE)</f>
        <v>Museo Nacional de Historia Natural</v>
      </c>
      <c r="C62" s="316" t="e">
        <f>+VLOOKUP(A62,Contactos!$A$4:$E$534,6,FALSE)</f>
        <v>#REF!</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15" t="str">
        <f>VLOOKUP(A63,[4]bd_lista!A:C,3,FALSE)</f>
        <v>Dirección del Notariado Plurinacional</v>
      </c>
      <c r="C63" s="316" t="e">
        <f>+VLOOKUP(A63,Contactos!$A$4:$E$534,6,FALSE)</f>
        <v>#REF!</v>
      </c>
      <c r="D63" s="61">
        <v>0</v>
      </c>
      <c r="E63" s="61">
        <v>0</v>
      </c>
      <c r="F63" s="61">
        <v>0</v>
      </c>
      <c r="G63" s="61">
        <v>0</v>
      </c>
      <c r="H63" s="61">
        <v>120986.47</v>
      </c>
      <c r="I63" s="61">
        <v>0</v>
      </c>
      <c r="J63" s="61">
        <v>0</v>
      </c>
      <c r="K63" s="61">
        <v>0</v>
      </c>
      <c r="L63" s="61">
        <v>501</v>
      </c>
      <c r="M63" s="61">
        <v>0</v>
      </c>
      <c r="N63" s="61">
        <v>0</v>
      </c>
      <c r="O63" s="61">
        <v>0</v>
      </c>
      <c r="P63" s="61">
        <v>0</v>
      </c>
      <c r="Q63" s="61">
        <v>0</v>
      </c>
      <c r="R63" s="61">
        <v>0</v>
      </c>
      <c r="S63" s="61">
        <v>0</v>
      </c>
      <c r="T63" s="61">
        <v>0</v>
      </c>
      <c r="U63" s="61">
        <v>0</v>
      </c>
      <c r="V63" s="61">
        <v>0</v>
      </c>
      <c r="W63" s="61">
        <v>0</v>
      </c>
      <c r="X63" s="61">
        <v>0</v>
      </c>
      <c r="Y63" s="61">
        <v>4594595</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4716082.47</v>
      </c>
      <c r="AT63" s="33"/>
    </row>
    <row r="64" spans="1:46" ht="33" customHeight="1">
      <c r="A64" s="32">
        <v>156</v>
      </c>
      <c r="B64" s="315" t="str">
        <f>VLOOKUP(A64,[4]bd_lista!A:C,3,FALSE)</f>
        <v>Servicio Plurinacional de Asistencia a la Víctima</v>
      </c>
      <c r="C64" s="316" t="e">
        <f>+VLOOKUP(A64,Contactos!$A$4:$E$534,6,FALSE)</f>
        <v>#REF!</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0</v>
      </c>
      <c r="AT64" s="33"/>
    </row>
    <row r="65" spans="1:46" ht="33" customHeight="1">
      <c r="A65" s="32">
        <v>157</v>
      </c>
      <c r="B65" s="315" t="str">
        <f>VLOOKUP(A65,[4]bd_lista!A:C,3,FALSE)</f>
        <v>Servicio para la Prevención de la Tortura</v>
      </c>
      <c r="C65" s="316" t="e">
        <f>+VLOOKUP(A65,Contactos!$A$4:$E$534,6,FALSE)</f>
        <v>#N/A</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15" t="str">
        <f>VLOOKUP(A66,[4]bd_lista!A:C,3,FALSE)</f>
        <v>OficinaTécnica para el Fortalecimiento de la Empresa Pública</v>
      </c>
      <c r="C66" s="316" t="e">
        <f>+VLOOKUP(A66,Contactos!$A$4:$E$534,6,FALSE)</f>
        <v>#REF!</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15" t="str">
        <f>VLOOKUP(A67,[4]bd_lista!A:C,3,FALSE)</f>
        <v>Agencia Nacional de Hidrocarburos</v>
      </c>
      <c r="C67" s="316" t="e">
        <f>+VLOOKUP(A67,Contactos!$A$4:$E$534,6,FALSE)</f>
        <v>#REF!</v>
      </c>
      <c r="D67" s="61">
        <v>0</v>
      </c>
      <c r="E67" s="61">
        <v>0</v>
      </c>
      <c r="F67" s="61">
        <v>983385.11</v>
      </c>
      <c r="G67" s="61">
        <v>0</v>
      </c>
      <c r="H67" s="61">
        <v>9030.0300000000007</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992415.14</v>
      </c>
      <c r="AT67" s="33"/>
    </row>
    <row r="68" spans="1:46" ht="33" customHeight="1">
      <c r="A68" s="32">
        <v>169</v>
      </c>
      <c r="B68" s="315" t="str">
        <f>VLOOKUP(A68,[4]bd_lista!A:C,3,FALSE)</f>
        <v>Autoridad General de Impugnación Tributaria</v>
      </c>
      <c r="C68" s="316" t="e">
        <f>+VLOOKUP(A68,Contactos!$A$4:$E$534,6,FALSE)</f>
        <v>#REF!</v>
      </c>
      <c r="D68" s="61">
        <v>0</v>
      </c>
      <c r="E68" s="61">
        <v>0</v>
      </c>
      <c r="F68" s="61">
        <v>0</v>
      </c>
      <c r="G68" s="61">
        <v>0</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0</v>
      </c>
      <c r="AT68" s="33"/>
    </row>
    <row r="69" spans="1:46" ht="33" customHeight="1">
      <c r="A69" s="32">
        <v>170</v>
      </c>
      <c r="B69" s="315" t="str">
        <f>VLOOKUP(A69,[4]bd_lista!A:C,3,FALSE)</f>
        <v>Escuela Militar de Ingeniería</v>
      </c>
      <c r="C69" s="316" t="e">
        <f>+VLOOKUP(A69,Contactos!$A$4:$E$534,6,FALSE)</f>
        <v>#REF!</v>
      </c>
      <c r="D69" s="61">
        <v>0</v>
      </c>
      <c r="E69" s="61">
        <v>0</v>
      </c>
      <c r="F69" s="61">
        <v>4387506.4000000013</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4387506.4000000013</v>
      </c>
      <c r="AT69" s="33"/>
    </row>
    <row r="70" spans="1:46" ht="33" customHeight="1">
      <c r="A70" s="32">
        <v>171</v>
      </c>
      <c r="B70" s="315" t="str">
        <f>VLOOKUP(A70,[4]bd_lista!A:C,3,FALSE)</f>
        <v>Centro de Investigación Agrícola Tropical</v>
      </c>
      <c r="C70" s="316" t="e">
        <f>+VLOOKUP(A70,Contactos!$A$4:$E$534,6,FALSE)</f>
        <v>#N/A</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15" t="str">
        <f>VLOOKUP(A71,[4]bd_lista!A:C,3,FALSE)</f>
        <v>Autoridad Jurisdiccional Administrativa Minera</v>
      </c>
      <c r="C71" s="316" t="e">
        <f>+VLOOKUP(A71,Contactos!$A$4:$E$534,6,FALSE)</f>
        <v>#REF!</v>
      </c>
      <c r="D71" s="61">
        <v>0</v>
      </c>
      <c r="E71" s="61">
        <v>0</v>
      </c>
      <c r="F71" s="61">
        <v>0</v>
      </c>
      <c r="G71" s="61">
        <v>0</v>
      </c>
      <c r="H71" s="61">
        <v>5019.8999999999996</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5019.8999999999996</v>
      </c>
      <c r="AT71" s="33"/>
    </row>
    <row r="72" spans="1:46" ht="33" customHeight="1">
      <c r="A72" s="32">
        <v>192</v>
      </c>
      <c r="B72" s="315" t="str">
        <f>VLOOKUP(A72,[4]bd_lista!A:C,3,FALSE)</f>
        <v>Servicio al Mejoramiento de la Navegación Amazónica</v>
      </c>
      <c r="C72" s="316" t="e">
        <f>+VLOOKUP(A72,Contactos!$A$4:$E$534,6,FALSE)</f>
        <v>#REF!</v>
      </c>
      <c r="D72" s="61">
        <v>0</v>
      </c>
      <c r="E72" s="61">
        <v>0</v>
      </c>
      <c r="F72" s="61">
        <v>829302</v>
      </c>
      <c r="G72" s="61">
        <v>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829302</v>
      </c>
      <c r="AT72" s="33"/>
    </row>
    <row r="73" spans="1:46" ht="33" customHeight="1">
      <c r="A73" s="32">
        <v>197</v>
      </c>
      <c r="B73" s="315" t="str">
        <f>VLOOKUP(A73,[4]bd_lista!A:C,3,FALSE)</f>
        <v>DIRECCIÓN ESTRATÉGICA DE REIVINDICACION MARÍTIMA, SILALA Y RECURSOS HÍDRICOS INTERNACIONALES</v>
      </c>
      <c r="C73" s="316" t="e">
        <f>+VLOOKUP(A73,Contactos!$A$4:$E$534,6,FALSE)</f>
        <v>#REF!</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15" t="str">
        <f>VLOOKUP(A74,[4]bd_lista!A:C,3,FALSE)</f>
        <v>Registro Único para la Administración Tributaria Municipal</v>
      </c>
      <c r="C74" s="316" t="e">
        <f>+VLOOKUP(A74,Contactos!$A$4:$E$534,6,FALSE)</f>
        <v>#REF!</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0</v>
      </c>
      <c r="AT74" s="33"/>
    </row>
    <row r="75" spans="1:46" ht="33" customHeight="1">
      <c r="A75" s="32">
        <v>201</v>
      </c>
      <c r="B75" s="315" t="str">
        <f>VLOOKUP(A75,[4]bd_lista!A:C,3,FALSE)</f>
        <v>Agencia para el Des. de las Macroreg. y Zonas Fronterizas</v>
      </c>
      <c r="C75" s="316" t="e">
        <f>+VLOOKUP(A75,Contactos!$A$4:$E$534,6,FALSE)</f>
        <v>#N/A</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0</v>
      </c>
      <c r="AT75" s="33"/>
    </row>
    <row r="76" spans="1:46" ht="33" customHeight="1">
      <c r="A76" s="32">
        <v>203</v>
      </c>
      <c r="B76" s="315" t="str">
        <f>VLOOKUP(A76,[4]bd_lista!A:C,3,FALSE)</f>
        <v>Autoridad de Supervisión del Sistema Financiero</v>
      </c>
      <c r="C76" s="316" t="e">
        <f>+VLOOKUP(A76,Contactos!$A$4:$E$534,6,FALSE)</f>
        <v>#REF!</v>
      </c>
      <c r="D76" s="61">
        <v>0</v>
      </c>
      <c r="E76" s="61">
        <v>0</v>
      </c>
      <c r="F76" s="61">
        <v>31943</v>
      </c>
      <c r="G76" s="61">
        <v>0</v>
      </c>
      <c r="H76" s="61">
        <v>66.599999999999994</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32009.599999999999</v>
      </c>
      <c r="AT76" s="33"/>
    </row>
    <row r="77" spans="1:46" ht="33" customHeight="1">
      <c r="A77" s="32">
        <v>206</v>
      </c>
      <c r="B77" s="315" t="str">
        <f>VLOOKUP(A77,[4]bd_lista!A:C,3,FALSE)</f>
        <v>Instituto Nacional de Estadística</v>
      </c>
      <c r="C77" s="316" t="e">
        <f>+VLOOKUP(A77,Contactos!$A$4:$E$534,6,FALSE)</f>
        <v>#REF!</v>
      </c>
      <c r="D77" s="61">
        <v>0</v>
      </c>
      <c r="E77" s="61">
        <v>0</v>
      </c>
      <c r="F77" s="61">
        <v>0</v>
      </c>
      <c r="G77" s="61">
        <v>0</v>
      </c>
      <c r="H77" s="61">
        <v>14339.15</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14339.15</v>
      </c>
      <c r="AT77" s="33"/>
    </row>
    <row r="78" spans="1:46" ht="33" customHeight="1">
      <c r="A78" s="32">
        <v>210</v>
      </c>
      <c r="B78" s="315" t="str">
        <f>VLOOKUP(A78,[4]bd_lista!A:C,3,FALSE)</f>
        <v>Unidad de Análisis de Políticas Sociales y Económicas</v>
      </c>
      <c r="C78" s="316" t="e">
        <f>+VLOOKUP(A78,Contactos!$A$4:$E$534,6,FALSE)</f>
        <v>#REF!</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15" t="str">
        <f>VLOOKUP(A79,[4]bd_lista!A:C,3,FALSE)</f>
        <v>Instituto Nacional de Reforma Agraria</v>
      </c>
      <c r="C79" s="316" t="e">
        <f>+VLOOKUP(A79,Contactos!$A$4:$E$534,6,FALSE)</f>
        <v>#REF!</v>
      </c>
      <c r="D79" s="61">
        <v>0</v>
      </c>
      <c r="E79" s="61">
        <v>0</v>
      </c>
      <c r="F79" s="61">
        <v>0</v>
      </c>
      <c r="G79" s="61">
        <v>0</v>
      </c>
      <c r="H79" s="61">
        <v>664911.87</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664911.87</v>
      </c>
      <c r="AT79" s="33"/>
    </row>
    <row r="80" spans="1:46" ht="33" customHeight="1">
      <c r="A80" s="32">
        <v>213</v>
      </c>
      <c r="B80" s="315" t="str">
        <f>VLOOKUP(A80,[4]bd_lista!A:C,3,FALSE)</f>
        <v>Servicio Nacional de Meteorología e Hidrología</v>
      </c>
      <c r="C80" s="316" t="e">
        <f>+VLOOKUP(A80,Contactos!$A$4:$E$534,6,FALSE)</f>
        <v>#REF!</v>
      </c>
      <c r="D80" s="61">
        <v>0</v>
      </c>
      <c r="E80" s="61">
        <v>0</v>
      </c>
      <c r="F80" s="61">
        <v>0</v>
      </c>
      <c r="G80" s="61">
        <v>0</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0</v>
      </c>
      <c r="AT80" s="33"/>
    </row>
    <row r="81" spans="1:46" ht="33" customHeight="1">
      <c r="A81" s="32">
        <v>221</v>
      </c>
      <c r="B81" s="315" t="str">
        <f>VLOOKUP(A81,[4]bd_lista!A:C,3,FALSE)</f>
        <v>Serv. Nal. de Reg. y Control de la Comer. de Minerales y Metales</v>
      </c>
      <c r="C81" s="316" t="e">
        <f>+VLOOKUP(A81,Contactos!$A$4:$E$534,6,FALSE)</f>
        <v>#REF!</v>
      </c>
      <c r="D81" s="61">
        <v>0</v>
      </c>
      <c r="E81" s="61">
        <v>0</v>
      </c>
      <c r="F81" s="61">
        <v>0</v>
      </c>
      <c r="G81" s="61">
        <v>0</v>
      </c>
      <c r="H81" s="61">
        <v>38799.199999999997</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38799.199999999997</v>
      </c>
      <c r="AT81" s="33"/>
    </row>
    <row r="82" spans="1:46" ht="33" customHeight="1">
      <c r="A82" s="32">
        <v>222</v>
      </c>
      <c r="B82" s="315" t="str">
        <f>VLOOKUP(A82,[4]bd_lista!A:C,3,FALSE)</f>
        <v>Instituto Nacional de Innovación Agropecuaria y Forestal</v>
      </c>
      <c r="C82" s="316" t="e">
        <f>+VLOOKUP(A82,Contactos!$A$4:$E$534,6,FALSE)</f>
        <v>#REF!</v>
      </c>
      <c r="D82" s="61">
        <v>0</v>
      </c>
      <c r="E82" s="61">
        <v>0</v>
      </c>
      <c r="F82" s="61">
        <v>851877.12</v>
      </c>
      <c r="G82" s="61">
        <v>0</v>
      </c>
      <c r="H82" s="61">
        <v>14432.97</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866310.09</v>
      </c>
      <c r="AT82" s="33"/>
    </row>
    <row r="83" spans="1:46" ht="33" customHeight="1">
      <c r="A83" s="32">
        <v>223</v>
      </c>
      <c r="B83" s="315" t="str">
        <f>VLOOKUP(A83,[4]bd_lista!A:C,3,FALSE)</f>
        <v>Fondo Nacional de Desarrollo Forestal</v>
      </c>
      <c r="C83" s="316" t="e">
        <f>+VLOOKUP(A83,Contactos!$A$4:$E$534,6,FALSE)</f>
        <v>#REF!</v>
      </c>
      <c r="D83" s="61">
        <v>0</v>
      </c>
      <c r="E83" s="61">
        <v>0</v>
      </c>
      <c r="F83" s="61">
        <v>0</v>
      </c>
      <c r="G83" s="61">
        <v>0</v>
      </c>
      <c r="H83" s="61">
        <v>0</v>
      </c>
      <c r="I83" s="61">
        <v>0</v>
      </c>
      <c r="J83" s="61">
        <v>0</v>
      </c>
      <c r="K83" s="61">
        <v>0</v>
      </c>
      <c r="L83" s="61">
        <v>3023661.15</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3023661.15</v>
      </c>
      <c r="AT83" s="33"/>
    </row>
    <row r="84" spans="1:46" ht="33" customHeight="1">
      <c r="A84" s="32">
        <v>224</v>
      </c>
      <c r="B84" s="315" t="str">
        <f>VLOOKUP(A84,[4]bd_lista!A:C,3,FALSE)</f>
        <v>Insumos Bolivia</v>
      </c>
      <c r="C84" s="316" t="e">
        <f>+VLOOKUP(A84,Contactos!$A$4:$E$534,6,FALSE)</f>
        <v>#REF!</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0</v>
      </c>
      <c r="AT84" s="33"/>
    </row>
    <row r="85" spans="1:46" ht="33" customHeight="1">
      <c r="A85" s="32">
        <v>225</v>
      </c>
      <c r="B85" s="315" t="str">
        <f>VLOOKUP(A85,[4]bd_lista!A:C,3,FALSE)</f>
        <v>Serv. Nal. para la Sostenibilidad en Saneamiento Básico</v>
      </c>
      <c r="C85" s="316" t="e">
        <f>+VLOOKUP(A85,Contactos!$A$4:$E$534,6,FALSE)</f>
        <v>#REF!</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0</v>
      </c>
      <c r="AT85" s="33"/>
    </row>
    <row r="86" spans="1:46" ht="33" customHeight="1">
      <c r="A86" s="32">
        <v>226</v>
      </c>
      <c r="B86" s="315" t="str">
        <f>VLOOKUP(A86,[4]bd_lista!A:C,3,FALSE)</f>
        <v>Servicio Estatal de Autonomías</v>
      </c>
      <c r="C86" s="316" t="e">
        <f>+VLOOKUP(A86,Contactos!$A$4:$E$534,6,FALSE)</f>
        <v>#REF!</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15" t="str">
        <f>VLOOKUP(A87,[4]bd_lista!A:C,3,FALSE)</f>
        <v>Zona Franca Comercial e Industrial de Cobija</v>
      </c>
      <c r="C87" s="316" t="e">
        <f>+VLOOKUP(A87,Contactos!$A$4:$E$534,6,FALSE)</f>
        <v>#REF!</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0</v>
      </c>
      <c r="AT87" s="33"/>
    </row>
    <row r="88" spans="1:46" ht="33" customHeight="1">
      <c r="A88" s="32">
        <v>234</v>
      </c>
      <c r="B88" s="315" t="str">
        <f>VLOOKUP(A88,[4]bd_lista!A:C,3,FALSE)</f>
        <v xml:space="preserve">Servicio Geológico Minero </v>
      </c>
      <c r="C88" s="316" t="e">
        <f>+VLOOKUP(A88,Contactos!$A$4:$E$534,6,FALSE)</f>
        <v>#REF!</v>
      </c>
      <c r="D88" s="61">
        <v>0</v>
      </c>
      <c r="E88" s="61">
        <v>0</v>
      </c>
      <c r="F88" s="61">
        <v>32110.629999999997</v>
      </c>
      <c r="G88" s="61">
        <v>0</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32110.629999999997</v>
      </c>
      <c r="AT88" s="33"/>
    </row>
    <row r="89" spans="1:46" ht="33" customHeight="1">
      <c r="A89" s="32">
        <v>243</v>
      </c>
      <c r="B89" s="315" t="str">
        <f>VLOOKUP(A89,[4]bd_lista!A:C,3,FALSE)</f>
        <v>Servicio Nacional de Hidrografía Naval</v>
      </c>
      <c r="C89" s="316" t="e">
        <f>+VLOOKUP(A89,Contactos!$A$4:$E$534,6,FALSE)</f>
        <v>#REF!</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15" t="str">
        <f>VLOOKUP(A90,[4]bd_lista!A:C,3,FALSE)</f>
        <v>Servicio Nacional de Aerofotogrametría</v>
      </c>
      <c r="C90" s="316" t="e">
        <f>+VLOOKUP(A90,Contactos!$A$4:$E$534,6,FALSE)</f>
        <v>#REF!</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15" t="str">
        <f>VLOOKUP(A91,[4]bd_lista!A:C,3,FALSE)</f>
        <v>Servicio Geodésico de Mapas</v>
      </c>
      <c r="C91" s="316" t="e">
        <f>+VLOOKUP(A91,Contactos!$A$4:$E$534,6,FALSE)</f>
        <v>#REF!</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15" t="str">
        <f>VLOOKUP(A92,[4]bd_lista!A:C,3,FALSE)</f>
        <v>Central de Abastecimiento y Suministros de Salud</v>
      </c>
      <c r="C92" s="316" t="e">
        <f>+VLOOKUP(A92,Contactos!$A$4:$E$534,6,FALSE)</f>
        <v>#REF!</v>
      </c>
      <c r="D92" s="61">
        <v>0</v>
      </c>
      <c r="E92" s="61">
        <v>0</v>
      </c>
      <c r="F92" s="61">
        <v>0</v>
      </c>
      <c r="G92" s="61">
        <v>0</v>
      </c>
      <c r="H92" s="61">
        <v>12.139999999999999</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12.139999999999999</v>
      </c>
      <c r="AT92" s="33"/>
    </row>
    <row r="93" spans="1:46" ht="33" customHeight="1">
      <c r="A93" s="32">
        <v>251</v>
      </c>
      <c r="B93" s="315" t="str">
        <f>VLOOKUP(A93,[4]bd_lista!A:C,3,FALSE)</f>
        <v>Instituto Nacional de Salud Ocupacional</v>
      </c>
      <c r="C93" s="316" t="e">
        <f>+VLOOKUP(A93,Contactos!$A$4:$E$534,6,FALSE)</f>
        <v>#REF!</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0</v>
      </c>
      <c r="AT93" s="33"/>
    </row>
    <row r="94" spans="1:46" ht="33" customHeight="1">
      <c r="A94" s="32">
        <v>253</v>
      </c>
      <c r="B94" s="315" t="str">
        <f>VLOOKUP(A94,[4]bd_lista!A:C,3,FALSE)</f>
        <v>Entidad Ejecutora de Medio Ambiente y Agua</v>
      </c>
      <c r="C94" s="316" t="e">
        <f>+VLOOKUP(A94,Contactos!$A$4:$E$534,6,FALSE)</f>
        <v>#REF!</v>
      </c>
      <c r="D94" s="61">
        <v>0</v>
      </c>
      <c r="E94" s="61">
        <v>0</v>
      </c>
      <c r="F94" s="61">
        <v>0</v>
      </c>
      <c r="G94" s="61">
        <v>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0</v>
      </c>
      <c r="AT94" s="33"/>
    </row>
    <row r="95" spans="1:46" ht="33" customHeight="1">
      <c r="A95" s="32">
        <v>254</v>
      </c>
      <c r="B95" s="315" t="str">
        <f>VLOOKUP(A95,[4]bd_lista!A:C,3,FALSE)</f>
        <v>Instituto del Seguro Agrario</v>
      </c>
      <c r="C95" s="316" t="e">
        <f>+VLOOKUP(A95,Contactos!$A$4:$E$534,6,FALSE)</f>
        <v>#REF!</v>
      </c>
      <c r="D95" s="61">
        <v>0</v>
      </c>
      <c r="E95" s="61">
        <v>0</v>
      </c>
      <c r="F95" s="61">
        <v>0</v>
      </c>
      <c r="G95" s="61">
        <v>0</v>
      </c>
      <c r="H95" s="61">
        <v>950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950</v>
      </c>
      <c r="AT95" s="33"/>
    </row>
    <row r="96" spans="1:46" ht="33" customHeight="1">
      <c r="A96" s="32">
        <v>265</v>
      </c>
      <c r="B96" s="315" t="str">
        <f>VLOOKUP(A96,[4]bd_lista!A:C,3,FALSE)</f>
        <v>Direc. Dptal. de Educación  Chuquisaca</v>
      </c>
      <c r="C96" s="316" t="e">
        <f>+VLOOKUP(A96,Contactos!$A$4:$E$534,6,FALSE)</f>
        <v>#REF!</v>
      </c>
      <c r="D96" s="61">
        <v>0</v>
      </c>
      <c r="E96" s="61">
        <v>0</v>
      </c>
      <c r="F96" s="61">
        <v>0</v>
      </c>
      <c r="G96" s="61">
        <v>0</v>
      </c>
      <c r="H96" s="61">
        <v>795038.55</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795038.55</v>
      </c>
      <c r="AT96" s="33"/>
    </row>
    <row r="97" spans="1:46" ht="33" customHeight="1">
      <c r="A97" s="32">
        <v>266</v>
      </c>
      <c r="B97" s="315" t="str">
        <f>VLOOKUP(A97,[4]bd_lista!A:C,3,FALSE)</f>
        <v>Direc. Dptal. de Educación La Paz</v>
      </c>
      <c r="C97" s="316" t="e">
        <f>+VLOOKUP(A97,Contactos!$A$4:$E$534,6,FALSE)</f>
        <v>#REF!</v>
      </c>
      <c r="D97" s="61">
        <v>0</v>
      </c>
      <c r="E97" s="61">
        <v>0</v>
      </c>
      <c r="F97" s="61">
        <v>0</v>
      </c>
      <c r="G97" s="61">
        <v>0</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0</v>
      </c>
      <c r="AT97" s="33"/>
    </row>
    <row r="98" spans="1:46" ht="33" customHeight="1">
      <c r="A98" s="32">
        <v>267</v>
      </c>
      <c r="B98" s="315" t="str">
        <f>VLOOKUP(A98,[4]bd_lista!A:C,3,FALSE)</f>
        <v>Direc. Dptal. de Educación Cochabamba</v>
      </c>
      <c r="C98" s="316" t="e">
        <f>+VLOOKUP(A98,Contactos!$A$4:$E$534,6,FALSE)</f>
        <v>#REF!</v>
      </c>
      <c r="D98" s="61">
        <v>0</v>
      </c>
      <c r="E98" s="61">
        <v>0</v>
      </c>
      <c r="F98" s="61">
        <v>0</v>
      </c>
      <c r="G98" s="61">
        <v>0</v>
      </c>
      <c r="H98" s="61">
        <v>973627.66</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973627.66</v>
      </c>
      <c r="AT98" s="33"/>
    </row>
    <row r="99" spans="1:46" ht="33" customHeight="1">
      <c r="A99" s="32">
        <v>268</v>
      </c>
      <c r="B99" s="315" t="str">
        <f>VLOOKUP(A99,[4]bd_lista!A:C,3,FALSE)</f>
        <v>Direc. Dptal. de Educación Oruro</v>
      </c>
      <c r="C99" s="316" t="e">
        <f>+VLOOKUP(A99,Contactos!$A$4:$E$534,6,FALSE)</f>
        <v>#REF!</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15" t="str">
        <f>VLOOKUP(A100,[4]bd_lista!A:C,3,FALSE)</f>
        <v>Direc. Dptal. de Educación Potosí</v>
      </c>
      <c r="C100" s="316" t="e">
        <f>+VLOOKUP(A100,Contactos!$A$4:$E$534,6,FALSE)</f>
        <v>#REF!</v>
      </c>
      <c r="D100" s="61">
        <v>0</v>
      </c>
      <c r="E100" s="61">
        <v>0</v>
      </c>
      <c r="F100" s="61">
        <v>314128</v>
      </c>
      <c r="G100" s="61">
        <v>0</v>
      </c>
      <c r="H100" s="61">
        <v>154763.38000000003</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468891.38</v>
      </c>
      <c r="AT100" s="33"/>
    </row>
    <row r="101" spans="1:46" ht="33" customHeight="1">
      <c r="A101" s="32">
        <v>270</v>
      </c>
      <c r="B101" s="315" t="str">
        <f>VLOOKUP(A101,[4]bd_lista!A:C,3,FALSE)</f>
        <v>Direc. Dptal. de Educación Tarija</v>
      </c>
      <c r="C101" s="316" t="e">
        <f>+VLOOKUP(A101,Contactos!$A$4:$E$534,6,FALSE)</f>
        <v>#REF!</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15" t="str">
        <f>VLOOKUP(A102,[4]bd_lista!A:C,3,FALSE)</f>
        <v>Direc. Dptal. de Educación Santa Cruz</v>
      </c>
      <c r="C102" s="316" t="e">
        <f>+VLOOKUP(A102,Contactos!$A$4:$E$534,6,FALSE)</f>
        <v>#REF!</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15" t="str">
        <f>VLOOKUP(A103,[4]bd_lista!A:C,3,FALSE)</f>
        <v>Direc. Dptal. de Educación Beni</v>
      </c>
      <c r="C103" s="316" t="e">
        <f>+VLOOKUP(A103,Contactos!$A$4:$E$534,6,FALSE)</f>
        <v>#REF!</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15" t="str">
        <f>VLOOKUP(A104,[4]bd_lista!A:C,3,FALSE)</f>
        <v>Direc. Dptal. de Educación Pando</v>
      </c>
      <c r="C104" s="316" t="e">
        <f>+VLOOKUP(A104,Contactos!$A$4:$E$534,6,FALSE)</f>
        <v>#REF!</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15" t="str">
        <f>VLOOKUP(A105,[4]bd_lista!A:C,3,FALSE)</f>
        <v>Oficina Técnica Nacional de los Ríos Pilcomayo y Bermejo</v>
      </c>
      <c r="C105" s="316" t="e">
        <f>+VLOOKUP(A105,Contactos!$A$4:$E$534,6,FALSE)</f>
        <v>#REF!</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15" t="str">
        <f>VLOOKUP(A106,[4]bd_lista!A:C,3,FALSE)</f>
        <v>Aduana Nacional</v>
      </c>
      <c r="C106" s="316" t="e">
        <f>+VLOOKUP(A106,Contactos!$A$4:$E$534,6,FALSE)</f>
        <v>#REF!</v>
      </c>
      <c r="D106" s="61">
        <v>0</v>
      </c>
      <c r="E106" s="61">
        <v>0</v>
      </c>
      <c r="F106" s="61">
        <v>8605942.7599999998</v>
      </c>
      <c r="G106" s="61">
        <v>0</v>
      </c>
      <c r="H106" s="61">
        <v>1968.0900000000001</v>
      </c>
      <c r="I106" s="61">
        <v>0</v>
      </c>
      <c r="J106" s="61">
        <v>0</v>
      </c>
      <c r="K106" s="61">
        <v>0</v>
      </c>
      <c r="L106" s="61">
        <v>2619233.9300000002</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11227144.779999999</v>
      </c>
      <c r="AT106" s="33"/>
    </row>
    <row r="107" spans="1:46" ht="33" customHeight="1">
      <c r="A107" s="32">
        <v>287</v>
      </c>
      <c r="B107" s="315" t="str">
        <f>VLOOKUP(A107,[4]bd_lista!A:C,3,FALSE)</f>
        <v>Fondo Nacional de Inversión Productiva y Social</v>
      </c>
      <c r="C107" s="316" t="e">
        <f>+VLOOKUP(A107,Contactos!$A$4:$E$534,6,FALSE)</f>
        <v>#REF!</v>
      </c>
      <c r="D107" s="61">
        <v>334721.96000000002</v>
      </c>
      <c r="E107" s="61">
        <v>0</v>
      </c>
      <c r="F107" s="61">
        <v>0</v>
      </c>
      <c r="G107" s="61">
        <v>0</v>
      </c>
      <c r="H107" s="61">
        <v>198.86</v>
      </c>
      <c r="I107" s="61">
        <v>0</v>
      </c>
      <c r="J107" s="61">
        <v>0</v>
      </c>
      <c r="K107" s="61">
        <v>0</v>
      </c>
      <c r="L107" s="61">
        <v>0</v>
      </c>
      <c r="M107" s="61">
        <v>0</v>
      </c>
      <c r="N107" s="61">
        <v>0</v>
      </c>
      <c r="O107" s="61">
        <v>0</v>
      </c>
      <c r="P107" s="61">
        <v>2292269.7599999998</v>
      </c>
      <c r="Q107" s="61">
        <v>0</v>
      </c>
      <c r="R107" s="61">
        <v>0</v>
      </c>
      <c r="S107" s="61">
        <v>0</v>
      </c>
      <c r="T107" s="61">
        <v>0</v>
      </c>
      <c r="U107" s="61">
        <v>0</v>
      </c>
      <c r="V107" s="61">
        <v>0</v>
      </c>
      <c r="W107" s="61">
        <v>0</v>
      </c>
      <c r="X107" s="61">
        <v>0</v>
      </c>
      <c r="Y107" s="61">
        <v>17370.55</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2644561.1299999994</v>
      </c>
      <c r="AT107" s="33"/>
    </row>
    <row r="108" spans="1:46" ht="33" customHeight="1">
      <c r="A108" s="32">
        <v>288</v>
      </c>
      <c r="B108" s="315" t="str">
        <f>VLOOKUP(A108,[4]bd_lista!A:C,3,FALSE)</f>
        <v>Servicio Nacional de Riego</v>
      </c>
      <c r="C108" s="316" t="e">
        <f>+VLOOKUP(A108,Contactos!$A$4:$E$534,6,FALSE)</f>
        <v>#REF!</v>
      </c>
      <c r="D108" s="61">
        <v>0</v>
      </c>
      <c r="E108" s="61">
        <v>0</v>
      </c>
      <c r="F108" s="61">
        <v>0</v>
      </c>
      <c r="G108" s="61">
        <v>0</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0</v>
      </c>
      <c r="AT108" s="33"/>
    </row>
    <row r="109" spans="1:46" ht="33" customHeight="1">
      <c r="A109" s="32">
        <v>290</v>
      </c>
      <c r="B109" s="315" t="str">
        <f>VLOOKUP(A109,[4]bd_lista!A:C,3,FALSE)</f>
        <v>Servicio de Impuestos Nacionales</v>
      </c>
      <c r="C109" s="316" t="e">
        <f>+VLOOKUP(A109,Contactos!$A$4:$E$534,6,FALSE)</f>
        <v>#REF!</v>
      </c>
      <c r="D109" s="61">
        <v>0</v>
      </c>
      <c r="E109" s="61">
        <v>0</v>
      </c>
      <c r="F109" s="61">
        <v>0</v>
      </c>
      <c r="G109" s="61">
        <v>0</v>
      </c>
      <c r="H109" s="61">
        <v>63899.790000000008</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1429793.7300000002</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1493693.5200000003</v>
      </c>
      <c r="AT109" s="33"/>
    </row>
    <row r="110" spans="1:46" ht="33" customHeight="1">
      <c r="A110" s="32">
        <v>291</v>
      </c>
      <c r="B110" s="315" t="str">
        <f>VLOOKUP(A110,[4]bd_lista!A:C,3,FALSE)</f>
        <v>Administradora Boliviana de Carreteras</v>
      </c>
      <c r="C110" s="316" t="e">
        <f>+VLOOKUP(A110,Contactos!$A$4:$E$534,6,FALSE)</f>
        <v>#REF!</v>
      </c>
      <c r="D110" s="61">
        <v>0</v>
      </c>
      <c r="E110" s="61">
        <v>34986000</v>
      </c>
      <c r="F110" s="61">
        <v>51603864.380000003</v>
      </c>
      <c r="G110" s="61">
        <v>0</v>
      </c>
      <c r="H110" s="61">
        <v>84325.94</v>
      </c>
      <c r="I110" s="61">
        <v>0</v>
      </c>
      <c r="J110" s="61">
        <v>0</v>
      </c>
      <c r="K110" s="61">
        <v>180</v>
      </c>
      <c r="L110" s="61">
        <v>0</v>
      </c>
      <c r="M110" s="61">
        <v>0</v>
      </c>
      <c r="N110" s="61">
        <v>0</v>
      </c>
      <c r="O110" s="61">
        <v>0</v>
      </c>
      <c r="P110" s="61">
        <v>0</v>
      </c>
      <c r="Q110" s="61">
        <v>0</v>
      </c>
      <c r="R110" s="61">
        <v>197.66</v>
      </c>
      <c r="S110" s="61">
        <v>0</v>
      </c>
      <c r="T110" s="61">
        <v>0</v>
      </c>
      <c r="U110" s="61">
        <v>0</v>
      </c>
      <c r="V110" s="61">
        <v>0</v>
      </c>
      <c r="W110" s="61">
        <v>0</v>
      </c>
      <c r="X110" s="61">
        <v>0</v>
      </c>
      <c r="Y110" s="61">
        <v>0</v>
      </c>
      <c r="Z110" s="61">
        <v>34986000</v>
      </c>
      <c r="AA110" s="61">
        <v>0</v>
      </c>
      <c r="AB110" s="61">
        <v>0</v>
      </c>
      <c r="AC110" s="61">
        <v>0</v>
      </c>
      <c r="AD110" s="61">
        <v>0</v>
      </c>
      <c r="AE110" s="61">
        <v>105731519.81</v>
      </c>
      <c r="AF110" s="61">
        <v>0</v>
      </c>
      <c r="AG110" s="61">
        <v>0</v>
      </c>
      <c r="AH110" s="61">
        <v>0</v>
      </c>
      <c r="AI110" s="61">
        <v>0</v>
      </c>
      <c r="AJ110" s="61">
        <v>0</v>
      </c>
      <c r="AK110" s="61">
        <v>0</v>
      </c>
      <c r="AL110" s="61">
        <v>0</v>
      </c>
      <c r="AM110" s="61">
        <v>0</v>
      </c>
      <c r="AN110" s="61">
        <v>0</v>
      </c>
      <c r="AO110" s="61">
        <v>0</v>
      </c>
      <c r="AP110" s="61">
        <v>0</v>
      </c>
      <c r="AQ110" s="61">
        <f t="shared" si="1"/>
        <v>227392087.78999999</v>
      </c>
      <c r="AT110" s="33"/>
    </row>
    <row r="111" spans="1:46" ht="33" customHeight="1">
      <c r="A111" s="32">
        <v>292</v>
      </c>
      <c r="B111" s="315" t="str">
        <f>VLOOKUP(A111,[4]bd_lista!A:C,3,FALSE)</f>
        <v>Vías Bolivia</v>
      </c>
      <c r="C111" s="316" t="e">
        <f>+VLOOKUP(A111,Contactos!$A$4:$E$534,6,FALSE)</f>
        <v>#REF!</v>
      </c>
      <c r="D111" s="61">
        <v>0</v>
      </c>
      <c r="E111" s="61">
        <v>0</v>
      </c>
      <c r="F111" s="61">
        <v>0</v>
      </c>
      <c r="G111" s="61">
        <v>0</v>
      </c>
      <c r="H111" s="61">
        <v>374</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374</v>
      </c>
      <c r="AT111" s="33"/>
    </row>
    <row r="112" spans="1:46" ht="33" customHeight="1">
      <c r="A112" s="32">
        <v>293</v>
      </c>
      <c r="B112" s="315" t="str">
        <f>VLOOKUP(A112,[4]bd_lista!A:C,3,FALSE)</f>
        <v>Fundación Cultural del Banco Central de Bolivia</v>
      </c>
      <c r="C112" s="316" t="e">
        <f>+VLOOKUP(A112,Contactos!$A$4:$E$534,6,FALSE)</f>
        <v>#REF!</v>
      </c>
      <c r="D112" s="61">
        <v>0</v>
      </c>
      <c r="E112" s="61">
        <v>0</v>
      </c>
      <c r="F112" s="61">
        <v>7212.75</v>
      </c>
      <c r="G112" s="61">
        <v>0</v>
      </c>
      <c r="H112" s="61">
        <v>206</v>
      </c>
      <c r="I112" s="61">
        <v>0</v>
      </c>
      <c r="J112" s="61">
        <v>0</v>
      </c>
      <c r="K112" s="61">
        <v>0</v>
      </c>
      <c r="L112" s="61">
        <v>10076719.73</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10084138.48</v>
      </c>
      <c r="AT112" s="33"/>
    </row>
    <row r="113" spans="1:46" ht="33" customHeight="1">
      <c r="A113" s="32">
        <v>294</v>
      </c>
      <c r="B113" s="315" t="str">
        <f>VLOOKUP(A113,[4]bd_lista!A:C,3,FALSE)</f>
        <v>Univ. Indígena Bol. Comun. Intercultl Prod. Tupak Katari</v>
      </c>
      <c r="C113" s="316" t="e">
        <f>+VLOOKUP(A113,Contactos!$A$4:$E$534,6,FALSE)</f>
        <v>#REF!</v>
      </c>
      <c r="D113" s="61">
        <v>0</v>
      </c>
      <c r="E113" s="61">
        <v>0</v>
      </c>
      <c r="F113" s="61">
        <v>291729</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291729</v>
      </c>
      <c r="AT113" s="33"/>
    </row>
    <row r="114" spans="1:46" ht="33" customHeight="1">
      <c r="A114" s="32">
        <v>295</v>
      </c>
      <c r="B114" s="315" t="str">
        <f>VLOOKUP(A114,[4]bd_lista!A:C,3,FALSE)</f>
        <v>Univ. Indígena Bol. Comun. Intercult Prod. Casimiro Huanca</v>
      </c>
      <c r="C114" s="316" t="e">
        <f>+VLOOKUP(A114,Contactos!$A$4:$E$534,6,FALSE)</f>
        <v>#REF!</v>
      </c>
      <c r="D114" s="61">
        <v>0</v>
      </c>
      <c r="E114" s="61">
        <v>0</v>
      </c>
      <c r="F114" s="61">
        <v>9194.4599999999991</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9194.4599999999991</v>
      </c>
      <c r="AT114" s="33"/>
    </row>
    <row r="115" spans="1:46" ht="33" customHeight="1">
      <c r="A115" s="32">
        <v>296</v>
      </c>
      <c r="B115" s="315" t="str">
        <f>VLOOKUP(A115,[4]bd_lista!A:C,3,FALSE)</f>
        <v>Univ. Indígena Bol. Comun. Intercult Prod. Apiaguaiki Tupa</v>
      </c>
      <c r="C115" s="316" t="e">
        <f>+VLOOKUP(A115,Contactos!$A$4:$E$534,6,FALSE)</f>
        <v>#REF!</v>
      </c>
      <c r="D115" s="61">
        <v>0</v>
      </c>
      <c r="E115" s="61">
        <v>0</v>
      </c>
      <c r="F115" s="61">
        <v>11585</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0</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11585</v>
      </c>
      <c r="AT115" s="33"/>
    </row>
    <row r="116" spans="1:46" ht="33" customHeight="1">
      <c r="A116" s="32">
        <v>298</v>
      </c>
      <c r="B116" s="315" t="str">
        <f>VLOOKUP(A116,[4]bd_lista!A:C,3,FALSE)</f>
        <v>Servicio Departamental de Riego - Chuquisaca</v>
      </c>
      <c r="C116" s="316" t="e">
        <f>+VLOOKUP(A116,Contactos!$A$4:$E$534,6,FALSE)</f>
        <v>#REF!</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15" t="str">
        <f>VLOOKUP(A117,[4]bd_lista!A:C,3,FALSE)</f>
        <v>Servicio Departamental de Riego - La Paz</v>
      </c>
      <c r="C117" s="316" t="e">
        <f>+VLOOKUP(A117,Contactos!$A$4:$E$534,6,FALSE)</f>
        <v>#REF!</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0</v>
      </c>
      <c r="AT117" s="33"/>
    </row>
    <row r="118" spans="1:46" ht="33" customHeight="1">
      <c r="A118" s="32">
        <v>300</v>
      </c>
      <c r="B118" s="315" t="str">
        <f>VLOOKUP(A118,[4]bd_lista!A:C,3,FALSE)</f>
        <v>Servicio Departamental de Riego - Cochabamba</v>
      </c>
      <c r="C118" s="316" t="e">
        <f>+VLOOKUP(A118,Contactos!$A$4:$E$534,6,FALSE)</f>
        <v>#REF!</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15" t="str">
        <f>VLOOKUP(A119,[4]bd_lista!A:C,3,FALSE)</f>
        <v>Servicio Departamental de Riego - Oruro</v>
      </c>
      <c r="C119" s="316" t="e">
        <f>+VLOOKUP(A119,Contactos!$A$4:$E$534,6,FALSE)</f>
        <v>#REF!</v>
      </c>
      <c r="D119" s="61">
        <v>0</v>
      </c>
      <c r="E119" s="61">
        <v>0</v>
      </c>
      <c r="F119" s="61">
        <v>0</v>
      </c>
      <c r="G119" s="61">
        <v>0</v>
      </c>
      <c r="H119" s="61">
        <v>2475</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2475</v>
      </c>
      <c r="AT119" s="33"/>
    </row>
    <row r="120" spans="1:46" ht="33" customHeight="1">
      <c r="A120" s="32">
        <v>302</v>
      </c>
      <c r="B120" s="315" t="str">
        <f>VLOOKUP(A120,[4]bd_lista!A:C,3,FALSE)</f>
        <v>Servicio Departamental de Riego - Potosí</v>
      </c>
      <c r="C120" s="316" t="e">
        <f>+VLOOKUP(A120,Contactos!$A$4:$E$534,6,FALSE)</f>
        <v>#REF!</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15" t="str">
        <f>VLOOKUP(A121,[4]bd_lista!A:C,3,FALSE)</f>
        <v>Servicio Departamental de Riego - Tarija</v>
      </c>
      <c r="C121" s="316" t="e">
        <f>+VLOOKUP(A121,Contactos!$A$4:$E$534,6,FALSE)</f>
        <v>#REF!</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15" t="str">
        <f>VLOOKUP(A122,[4]bd_lista!A:C,3,FALSE)</f>
        <v>Autoridad de Fiscalización del Juego</v>
      </c>
      <c r="C122" s="316" t="e">
        <f>+VLOOKUP(A122,Contactos!$A$4:$E$534,6,FALSE)</f>
        <v>#REF!</v>
      </c>
      <c r="D122" s="61">
        <v>0</v>
      </c>
      <c r="E122" s="61">
        <v>0</v>
      </c>
      <c r="F122" s="61">
        <v>0</v>
      </c>
      <c r="G122" s="61">
        <v>0</v>
      </c>
      <c r="H122" s="61">
        <v>414</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414</v>
      </c>
      <c r="AT122" s="33"/>
    </row>
    <row r="123" spans="1:46" ht="33" customHeight="1">
      <c r="A123" s="32">
        <v>310</v>
      </c>
      <c r="B123" s="315" t="str">
        <f>VLOOKUP(A123,[4]bd_lista!A:C,3,FALSE)</f>
        <v>Autoridad de Regulación y Fiscalización de Telecomunicaciones y Transportes</v>
      </c>
      <c r="C123" s="316" t="e">
        <f>+VLOOKUP(A123,Contactos!$A$4:$E$534,6,FALSE)</f>
        <v>#REF!</v>
      </c>
      <c r="D123" s="61">
        <v>0</v>
      </c>
      <c r="E123" s="61">
        <v>0</v>
      </c>
      <c r="F123" s="61">
        <v>429515875.78999996</v>
      </c>
      <c r="G123" s="61">
        <v>0</v>
      </c>
      <c r="H123" s="61">
        <v>371</v>
      </c>
      <c r="I123" s="61">
        <v>0</v>
      </c>
      <c r="J123" s="61">
        <v>0</v>
      </c>
      <c r="K123" s="61">
        <v>0</v>
      </c>
      <c r="L123" s="61">
        <v>0</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429516246.78999996</v>
      </c>
      <c r="AT123" s="33"/>
    </row>
    <row r="124" spans="1:46" ht="33" customHeight="1">
      <c r="A124" s="32">
        <v>311</v>
      </c>
      <c r="B124" s="315" t="str">
        <f>VLOOKUP(A124,[4]bd_lista!A:C,3,FALSE)</f>
        <v>Autoridad de Fisc y Ctrol Soc de Agua Potable Saneam.Básico</v>
      </c>
      <c r="C124" s="316" t="e">
        <f>+VLOOKUP(A124,Contactos!$A$4:$E$534,6,FALSE)</f>
        <v>#REF!</v>
      </c>
      <c r="D124" s="61">
        <v>0</v>
      </c>
      <c r="E124" s="61">
        <v>0</v>
      </c>
      <c r="F124" s="61">
        <v>0</v>
      </c>
      <c r="G124" s="61">
        <v>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203700</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203700</v>
      </c>
      <c r="AT124" s="33"/>
    </row>
    <row r="125" spans="1:46" ht="33" customHeight="1">
      <c r="A125" s="32">
        <v>312</v>
      </c>
      <c r="B125" s="315" t="str">
        <f>VLOOKUP(A125,[4]bd_lista!A:C,3,FALSE)</f>
        <v>Autoridad de Fiscalizac. y Control Soc de Bosques y Tierras</v>
      </c>
      <c r="C125" s="316" t="e">
        <f>+VLOOKUP(A125,Contactos!$A$4:$E$534,6,FALSE)</f>
        <v>#REF!</v>
      </c>
      <c r="D125" s="61">
        <v>0</v>
      </c>
      <c r="E125" s="61">
        <v>0</v>
      </c>
      <c r="F125" s="61">
        <v>9086453.9400000013</v>
      </c>
      <c r="G125" s="61">
        <v>0</v>
      </c>
      <c r="H125" s="61">
        <v>928</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9087381.9400000013</v>
      </c>
      <c r="AT125" s="33"/>
    </row>
    <row r="126" spans="1:46" ht="33" customHeight="1">
      <c r="A126" s="32">
        <v>313</v>
      </c>
      <c r="B126" s="315" t="str">
        <f>VLOOKUP(A126,[4]bd_lista!A:C,3,FALSE)</f>
        <v>Autoridad de Fiscalización y Control de Pensiones y Seguros - APS</v>
      </c>
      <c r="C126" s="316" t="e">
        <f>+VLOOKUP(A126,Contactos!$A$4:$E$534,6,FALSE)</f>
        <v>#REF!</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8062478.1100000003</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8062478.1100000003</v>
      </c>
      <c r="AT126" s="33"/>
    </row>
    <row r="127" spans="1:46" ht="33" customHeight="1">
      <c r="A127" s="32">
        <v>314</v>
      </c>
      <c r="B127" s="315" t="str">
        <f>VLOOKUP(A127,[4]bd_lista!A:C,3,FALSE)</f>
        <v>Autoridad de Fiscalización de Electricidad y Tecnología Nuclear</v>
      </c>
      <c r="C127" s="316" t="e">
        <f>+VLOOKUP(A127,Contactos!$A$4:$E$534,6,FALSE)</f>
        <v>#REF!</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15" t="str">
        <f>VLOOKUP(A128,[4]bd_lista!A:C,3,FALSE)</f>
        <v>Autoridad de Fiscalización de Empresas</v>
      </c>
      <c r="C128" s="316" t="e">
        <f>+VLOOKUP(A128,Contactos!$A$4:$E$534,6,FALSE)</f>
        <v>#REF!</v>
      </c>
      <c r="D128" s="61">
        <v>0</v>
      </c>
      <c r="E128" s="61">
        <v>0</v>
      </c>
      <c r="F128" s="61">
        <v>0</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0</v>
      </c>
      <c r="AT128" s="33"/>
    </row>
    <row r="129" spans="1:46" ht="33" customHeight="1">
      <c r="A129" s="32">
        <v>324</v>
      </c>
      <c r="B129" s="315" t="str">
        <f>VLOOKUP(A129,[4]bd_lista!A:C,3,FALSE)</f>
        <v>Escuela Boliviana Intercultural de Música</v>
      </c>
      <c r="C129" s="316" t="e">
        <f>+VLOOKUP(A129,Contactos!$A$4:$E$534,6,FALSE)</f>
        <v>#REF!</v>
      </c>
      <c r="D129" s="61">
        <v>0</v>
      </c>
      <c r="E129" s="61">
        <v>0</v>
      </c>
      <c r="F129" s="61">
        <v>34385</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34385</v>
      </c>
      <c r="AT129" s="33"/>
    </row>
    <row r="130" spans="1:46" ht="33" customHeight="1">
      <c r="A130" s="32">
        <v>340</v>
      </c>
      <c r="B130" s="315" t="str">
        <f>VLOOKUP(A130,[4]bd_lista!A:C,3,FALSE)</f>
        <v>Servicio General de Identificación Personal</v>
      </c>
      <c r="C130" s="316" t="e">
        <f>+VLOOKUP(A130,Contactos!$A$4:$E$534,6,FALSE)</f>
        <v>#REF!</v>
      </c>
      <c r="D130" s="61">
        <v>0</v>
      </c>
      <c r="E130" s="61">
        <v>0</v>
      </c>
      <c r="F130" s="61">
        <v>0</v>
      </c>
      <c r="G130" s="61">
        <v>0</v>
      </c>
      <c r="H130" s="61">
        <v>0</v>
      </c>
      <c r="I130" s="61">
        <v>0</v>
      </c>
      <c r="J130" s="61">
        <v>0</v>
      </c>
      <c r="K130" s="61">
        <v>0</v>
      </c>
      <c r="L130" s="61">
        <v>374623.64</v>
      </c>
      <c r="M130" s="61">
        <v>0</v>
      </c>
      <c r="N130" s="61">
        <v>480</v>
      </c>
      <c r="O130" s="61">
        <v>0</v>
      </c>
      <c r="P130" s="61">
        <v>0</v>
      </c>
      <c r="Q130" s="61">
        <v>0</v>
      </c>
      <c r="R130" s="61">
        <v>0</v>
      </c>
      <c r="S130" s="61">
        <v>0</v>
      </c>
      <c r="T130" s="61">
        <v>0</v>
      </c>
      <c r="U130" s="61">
        <v>0</v>
      </c>
      <c r="V130" s="61">
        <v>0</v>
      </c>
      <c r="W130" s="61">
        <v>0</v>
      </c>
      <c r="X130" s="61">
        <v>0</v>
      </c>
      <c r="Y130" s="61">
        <v>1835147</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2210250.64</v>
      </c>
      <c r="AT130" s="33"/>
    </row>
    <row r="131" spans="1:46" ht="33" customHeight="1">
      <c r="A131" s="32">
        <v>342</v>
      </c>
      <c r="B131" s="315" t="str">
        <f>VLOOKUP(A131,[4]bd_lista!A:C,3,FALSE)</f>
        <v>Agencia Estatal de Vivienda</v>
      </c>
      <c r="C131" s="316" t="e">
        <f>+VLOOKUP(A131,Contactos!$A$4:$E$534,6,FALSE)</f>
        <v>#REF!</v>
      </c>
      <c r="D131" s="61">
        <v>0</v>
      </c>
      <c r="E131" s="61">
        <v>0</v>
      </c>
      <c r="F131" s="61">
        <v>0</v>
      </c>
      <c r="G131" s="61">
        <v>0</v>
      </c>
      <c r="H131" s="61">
        <v>40</v>
      </c>
      <c r="I131" s="61">
        <v>0</v>
      </c>
      <c r="J131" s="61">
        <v>0</v>
      </c>
      <c r="K131" s="61">
        <v>0</v>
      </c>
      <c r="L131" s="61">
        <v>6235085.7700000005</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6235125.7700000005</v>
      </c>
      <c r="AT131" s="33"/>
    </row>
    <row r="132" spans="1:46" ht="33" customHeight="1">
      <c r="A132" s="32">
        <v>343</v>
      </c>
      <c r="B132" s="315" t="str">
        <f>VLOOKUP(A132,[4]bd_lista!A:C,3,FALSE)</f>
        <v>Escuela de Jueces del Estado</v>
      </c>
      <c r="C132" s="316" t="e">
        <f>+VLOOKUP(A132,Contactos!$A$4:$E$534,6,FALSE)</f>
        <v>#REF!</v>
      </c>
      <c r="D132" s="61">
        <v>0</v>
      </c>
      <c r="E132" s="61">
        <v>0</v>
      </c>
      <c r="F132" s="61">
        <v>390</v>
      </c>
      <c r="G132" s="61">
        <v>0</v>
      </c>
      <c r="H132" s="61">
        <v>764.2</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1154.2</v>
      </c>
      <c r="AT132" s="33"/>
    </row>
    <row r="133" spans="1:46" ht="33" customHeight="1">
      <c r="A133" s="32">
        <v>344</v>
      </c>
      <c r="B133" s="315" t="str">
        <f>VLOOKUP(A133,[4]bd_lista!A:C,3,FALSE)</f>
        <v>Instituto Plurinacional de Estudio de Lenguas y Culturas</v>
      </c>
      <c r="C133" s="316" t="e">
        <f>+VLOOKUP(A133,Contactos!$A$4:$E$534,6,FALSE)</f>
        <v>#REF!</v>
      </c>
      <c r="D133" s="61">
        <v>0</v>
      </c>
      <c r="E133" s="61">
        <v>0</v>
      </c>
      <c r="F133" s="61">
        <v>0</v>
      </c>
      <c r="G133" s="61">
        <v>0</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0</v>
      </c>
      <c r="AT133" s="33"/>
    </row>
    <row r="134" spans="1:46" ht="33" customHeight="1">
      <c r="A134" s="32">
        <v>345</v>
      </c>
      <c r="B134" s="315" t="str">
        <f>VLOOKUP(A134,[4]bd_lista!A:C,3,FALSE)</f>
        <v>Mutual de Servicios al Policía</v>
      </c>
      <c r="C134" s="316" t="e">
        <f>+VLOOKUP(A134,Contactos!$A$4:$E$534,6,FALSE)</f>
        <v>#REF!</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15" t="str">
        <f>VLOOKUP(A135,[4]bd_lista!A:C,3,FALSE)</f>
        <v>Unidad de Investigaciones Financieras</v>
      </c>
      <c r="C135" s="316" t="e">
        <f>+VLOOKUP(A135,Contactos!$A$4:$E$534,6,FALSE)</f>
        <v>#REF!</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15" t="str">
        <f>VLOOKUP(A136,[4]bd_lista!A:C,3,FALSE)</f>
        <v>Autoridad de Fiscalización y Control de Cooperativas</v>
      </c>
      <c r="C136" s="316" t="e">
        <f>+VLOOKUP(A136,Contactos!$A$4:$E$534,6,FALSE)</f>
        <v>#REF!</v>
      </c>
      <c r="D136" s="61">
        <v>0</v>
      </c>
      <c r="E136" s="61">
        <v>0</v>
      </c>
      <c r="F136" s="61">
        <v>740494.5</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740494.5</v>
      </c>
      <c r="AT136" s="33"/>
    </row>
    <row r="137" spans="1:46" ht="33" customHeight="1">
      <c r="A137" s="32">
        <v>348</v>
      </c>
      <c r="B137" s="315" t="str">
        <f>VLOOKUP(A137,[4]bd_lista!A:C,3,FALSE)</f>
        <v>Autoridad Plurinacional de la Madre Tierra</v>
      </c>
      <c r="C137" s="316" t="e">
        <f>+VLOOKUP(A137,Contactos!$A$4:$E$534,6,FALSE)</f>
        <v>#REF!</v>
      </c>
      <c r="D137" s="61">
        <v>0</v>
      </c>
      <c r="E137" s="61">
        <v>274339.98</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274339.97500000003</v>
      </c>
      <c r="AA137" s="61">
        <v>0</v>
      </c>
      <c r="AB137" s="61">
        <v>0</v>
      </c>
      <c r="AC137" s="61">
        <v>0</v>
      </c>
      <c r="AD137" s="61">
        <v>60.03</v>
      </c>
      <c r="AE137" s="61">
        <v>274400</v>
      </c>
      <c r="AF137" s="61">
        <v>0</v>
      </c>
      <c r="AG137" s="61">
        <v>0</v>
      </c>
      <c r="AH137" s="61">
        <v>0</v>
      </c>
      <c r="AI137" s="61">
        <v>0</v>
      </c>
      <c r="AJ137" s="61">
        <v>0</v>
      </c>
      <c r="AK137" s="61">
        <v>0</v>
      </c>
      <c r="AL137" s="61">
        <v>0</v>
      </c>
      <c r="AM137" s="61">
        <v>0</v>
      </c>
      <c r="AN137" s="61">
        <v>0</v>
      </c>
      <c r="AO137" s="61">
        <v>0</v>
      </c>
      <c r="AP137" s="61">
        <v>0</v>
      </c>
      <c r="AQ137" s="61">
        <f t="shared" si="1"/>
        <v>823139.9850000001</v>
      </c>
      <c r="AT137" s="33"/>
    </row>
    <row r="138" spans="1:46" ht="33" customHeight="1">
      <c r="A138" s="32">
        <v>349</v>
      </c>
      <c r="B138" s="315" t="str">
        <f>VLOOKUP(A138,[4]bd_lista!A:C,3,FALSE)</f>
        <v>Centro de Inv.Arqueológicas,Antropológicas y Adm.de Tiwanaku</v>
      </c>
      <c r="C138" s="316" t="e">
        <f>+VLOOKUP(A138,Contactos!$A$4:$E$534,6,FALSE)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15" t="str">
        <f>VLOOKUP(A139,[4]bd_lista!A:C,3,FALSE)</f>
        <v>Centro Internacional de la Quinua</v>
      </c>
      <c r="C139" s="316" t="e">
        <f>+VLOOKUP(A139,Contactos!$A$4:$E$534,6,FALSE)</f>
        <v>#REF!</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15" t="str">
        <f>VLOOKUP(A140,[4]bd_lista!A:C,3,FALSE)</f>
        <v>Fondo de Desarrollo Indigena</v>
      </c>
      <c r="C140" s="316" t="e">
        <f>+VLOOKUP(A140,Contactos!$A$4:$E$534,6,FALSE)</f>
        <v>#REF!</v>
      </c>
      <c r="D140" s="61">
        <v>0</v>
      </c>
      <c r="E140" s="61">
        <v>0</v>
      </c>
      <c r="F140" s="61">
        <v>0</v>
      </c>
      <c r="G140" s="61">
        <v>0</v>
      </c>
      <c r="H140" s="61">
        <v>50</v>
      </c>
      <c r="I140" s="61">
        <v>0</v>
      </c>
      <c r="J140" s="61">
        <v>0</v>
      </c>
      <c r="K140" s="61">
        <v>0</v>
      </c>
      <c r="L140" s="61">
        <v>0</v>
      </c>
      <c r="M140" s="61">
        <v>0</v>
      </c>
      <c r="N140" s="61">
        <v>0</v>
      </c>
      <c r="O140" s="61">
        <v>0</v>
      </c>
      <c r="P140" s="61">
        <v>3206490.25</v>
      </c>
      <c r="Q140" s="61">
        <v>0</v>
      </c>
      <c r="R140" s="61">
        <v>0</v>
      </c>
      <c r="S140" s="61">
        <v>0</v>
      </c>
      <c r="T140" s="61">
        <v>0</v>
      </c>
      <c r="U140" s="61">
        <v>2538068.27</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5744608.5199999996</v>
      </c>
      <c r="AT140" s="33"/>
    </row>
    <row r="141" spans="1:46" ht="33" customHeight="1">
      <c r="A141" s="32">
        <v>374</v>
      </c>
      <c r="B141" s="315" t="str">
        <f>VLOOKUP(A141,[4]bd_lista!A:C,3,FALSE)</f>
        <v>Agencia de Gobierno Electrónico y Tecnologías de Información y Comunicación</v>
      </c>
      <c r="C141" s="316" t="e">
        <f>+VLOOKUP(A141,Contactos!$A$4:$E$534,6,FALSE)</f>
        <v>#REF!</v>
      </c>
      <c r="D141" s="61">
        <v>0</v>
      </c>
      <c r="E141" s="61">
        <v>0</v>
      </c>
      <c r="F141" s="61">
        <v>0</v>
      </c>
      <c r="G141" s="61">
        <v>0</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0</v>
      </c>
      <c r="AT141" s="33"/>
    </row>
    <row r="142" spans="1:46" ht="33" customHeight="1">
      <c r="A142" s="32">
        <v>376</v>
      </c>
      <c r="B142" s="315" t="str">
        <f>VLOOKUP(A142,[4]bd_lista!A:C,3,FALSE)</f>
        <v>Agencia Boliviana de Energía Nuclear</v>
      </c>
      <c r="C142" s="316" t="e">
        <f>+VLOOKUP(A142,Contactos!$A$4:$E$534,6,FALSE)</f>
        <v>#REF!</v>
      </c>
      <c r="D142" s="61">
        <v>0</v>
      </c>
      <c r="E142" s="61">
        <v>0</v>
      </c>
      <c r="F142" s="61">
        <v>0</v>
      </c>
      <c r="G142" s="61">
        <v>0</v>
      </c>
      <c r="H142" s="61">
        <v>158858.14000000001</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f t="shared" si="2"/>
        <v>158858.14000000001</v>
      </c>
      <c r="AT142" s="33"/>
    </row>
    <row r="143" spans="1:46" ht="33" customHeight="1">
      <c r="A143" s="32">
        <v>378</v>
      </c>
      <c r="B143" s="315" t="str">
        <f>VLOOKUP(A143,[4]bd_lista!A:C,3,FALSE)</f>
        <v>Servicio Nacional Textil</v>
      </c>
      <c r="C143" s="316" t="e">
        <f>+VLOOKUP(A143,Contactos!$A$4:$E$534,6,FALSE)</f>
        <v>#REF!</v>
      </c>
      <c r="D143" s="61">
        <v>0</v>
      </c>
      <c r="E143" s="61">
        <v>0</v>
      </c>
      <c r="F143" s="61">
        <v>0</v>
      </c>
      <c r="G143" s="61">
        <v>0</v>
      </c>
      <c r="H143" s="61">
        <v>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0</v>
      </c>
      <c r="AT143" s="33"/>
    </row>
    <row r="144" spans="1:46" ht="33" customHeight="1">
      <c r="A144" s="32">
        <v>379</v>
      </c>
      <c r="B144" s="315" t="str">
        <f>VLOOKUP(A144,[4]bd_lista!A:C,3,FALSE)</f>
        <v xml:space="preserve">Escuela Boliviana Intercultural de Danza </v>
      </c>
      <c r="C144" s="316" t="e">
        <f>+VLOOKUP(A144,Contactos!$A$4:$E$534,6,FALSE)</f>
        <v>#REF!</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15" t="str">
        <f>VLOOKUP(A145,[4]bd_lista!A:C,3,FALSE)</f>
        <v>Agencia de Infraestructura en Salud y Equipamiento Médico</v>
      </c>
      <c r="C145" s="316" t="e">
        <f>+VLOOKUP(A145,Contactos!$A$4:$E$534,6,FALSE)</f>
        <v>#REF!</v>
      </c>
      <c r="D145" s="61">
        <v>0</v>
      </c>
      <c r="E145" s="61">
        <v>0</v>
      </c>
      <c r="F145" s="61">
        <v>0</v>
      </c>
      <c r="G145" s="61">
        <v>0</v>
      </c>
      <c r="H145" s="61">
        <v>920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920</v>
      </c>
      <c r="AT145" s="33"/>
    </row>
    <row r="146" spans="1:46" ht="33" customHeight="1">
      <c r="A146" s="32">
        <v>383</v>
      </c>
      <c r="B146" s="315" t="str">
        <f>VLOOKUP(A146,[4]bd_lista!A:C,3,FALSE)</f>
        <v>Agencia Boliviana de Correos "Correos de Bolivia"</v>
      </c>
      <c r="C146" s="316" t="e">
        <f>+VLOOKUP(A146,Contactos!$A$4:$E$534,6,FALSE)</f>
        <v>#REF!</v>
      </c>
      <c r="D146" s="61">
        <v>0</v>
      </c>
      <c r="E146" s="61">
        <v>0</v>
      </c>
      <c r="F146" s="61">
        <v>44936.119999999995</v>
      </c>
      <c r="G146" s="61">
        <v>0</v>
      </c>
      <c r="H146" s="61">
        <v>362353.77</v>
      </c>
      <c r="I146" s="61">
        <v>0</v>
      </c>
      <c r="J146" s="61">
        <v>0</v>
      </c>
      <c r="K146" s="61">
        <v>60</v>
      </c>
      <c r="L146" s="61">
        <v>522</v>
      </c>
      <c r="M146" s="61">
        <v>0</v>
      </c>
      <c r="N146" s="61">
        <v>0</v>
      </c>
      <c r="O146" s="61">
        <v>0</v>
      </c>
      <c r="P146" s="61">
        <v>0</v>
      </c>
      <c r="Q146" s="61">
        <v>0</v>
      </c>
      <c r="R146" s="61">
        <v>0</v>
      </c>
      <c r="S146" s="61">
        <v>0</v>
      </c>
      <c r="T146" s="61">
        <v>0</v>
      </c>
      <c r="U146" s="61">
        <v>0</v>
      </c>
      <c r="V146" s="61">
        <v>0</v>
      </c>
      <c r="W146" s="61">
        <v>0</v>
      </c>
      <c r="X146" s="61">
        <v>0</v>
      </c>
      <c r="Y146" s="61">
        <v>0</v>
      </c>
      <c r="Z146" s="61">
        <v>0</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407871.89</v>
      </c>
      <c r="AT146" s="33"/>
    </row>
    <row r="147" spans="1:46" ht="33" customHeight="1">
      <c r="A147" s="32">
        <v>385</v>
      </c>
      <c r="B147" s="315" t="str">
        <f>VLOOKUP(A147,[4]bd_lista!A:C,3,FALSE)</f>
        <v>Autoridad de Supervisión de la Seguridad Social de Corto Plazo</v>
      </c>
      <c r="C147" s="316" t="e">
        <f>+VLOOKUP(A147,Contactos!$A$4:$E$534,6,FALSE)</f>
        <v>#REF!</v>
      </c>
      <c r="D147" s="61">
        <v>0</v>
      </c>
      <c r="E147" s="61">
        <v>0</v>
      </c>
      <c r="F147" s="61">
        <v>0</v>
      </c>
      <c r="G147" s="61">
        <v>0</v>
      </c>
      <c r="H147" s="61">
        <v>0</v>
      </c>
      <c r="I147" s="61">
        <v>0</v>
      </c>
      <c r="J147" s="61">
        <v>0</v>
      </c>
      <c r="K147" s="61">
        <v>0</v>
      </c>
      <c r="L147" s="61">
        <v>3998.12</v>
      </c>
      <c r="M147" s="61">
        <v>0</v>
      </c>
      <c r="N147" s="61">
        <v>0</v>
      </c>
      <c r="O147" s="61">
        <v>0</v>
      </c>
      <c r="P147" s="61">
        <v>0</v>
      </c>
      <c r="Q147" s="61">
        <v>0</v>
      </c>
      <c r="R147" s="61">
        <v>0</v>
      </c>
      <c r="S147" s="61">
        <v>0</v>
      </c>
      <c r="T147" s="61">
        <v>0</v>
      </c>
      <c r="U147" s="61">
        <v>0</v>
      </c>
      <c r="V147" s="61">
        <v>0</v>
      </c>
      <c r="W147" s="61">
        <v>0</v>
      </c>
      <c r="X147" s="61">
        <v>0</v>
      </c>
      <c r="Y147" s="61">
        <v>147191.69</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151189.81</v>
      </c>
      <c r="AT147" s="33"/>
    </row>
    <row r="148" spans="1:46" ht="33" customHeight="1">
      <c r="A148" s="32">
        <v>386</v>
      </c>
      <c r="B148" s="315" t="str">
        <f>VLOOKUP(A148,[4]bd_lista!A:C,3,FALSE)</f>
        <v>Servicio Plurinacional de la Mujer y de la Despatriarcalización Ana María Romero</v>
      </c>
      <c r="C148" s="316" t="e">
        <f>+VLOOKUP(A148,Contactos!$A$4:$E$534,6,FALSE)</f>
        <v>#REF!</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15" t="str">
        <f>VLOOKUP(A149,[4]bd_lista!A:C,3,FALSE)</f>
        <v>Agencia del Desarrollo del Cine y Audiovisual Bolivianos</v>
      </c>
      <c r="C149" s="316" t="e">
        <f>+VLOOKUP(A149,Contactos!$A$4:$E$534,6,FALSE)</f>
        <v>#REF!</v>
      </c>
      <c r="D149" s="61">
        <v>0</v>
      </c>
      <c r="E149" s="61">
        <v>0</v>
      </c>
      <c r="F149" s="61">
        <v>12941.880000000001</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12941.880000000001</v>
      </c>
      <c r="AT149" s="33"/>
    </row>
    <row r="150" spans="1:46" ht="33" customHeight="1">
      <c r="A150" s="32">
        <v>388</v>
      </c>
      <c r="B150" s="315" t="str">
        <f>VLOOKUP(A150,[4]bd_lista!A:C,3,FALSE)</f>
        <v>Servicio Plurinacional de Registro de Comercio</v>
      </c>
      <c r="C150" s="316" t="e">
        <f>+VLOOKUP(A150,Contactos!$A$4:$E$534,6,FALSE)</f>
        <v>#REF!</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15" t="str">
        <f>VLOOKUP(A151,[4]bd_lista!A:C,3,FALSE)</f>
        <v>Navegación Aérea y Aeropuertos Bolivianos</v>
      </c>
      <c r="C151" s="316" t="e">
        <f>+VLOOKUP(A151,Contactos!$A$4:$E$534,6,FALSE)</f>
        <v>#REF!</v>
      </c>
      <c r="D151" s="61">
        <v>164512.82</v>
      </c>
      <c r="E151" s="61">
        <v>0</v>
      </c>
      <c r="F151" s="61">
        <v>12819882.460000003</v>
      </c>
      <c r="G151" s="61">
        <v>0</v>
      </c>
      <c r="H151" s="61">
        <v>18105.12</v>
      </c>
      <c r="I151" s="61">
        <v>0</v>
      </c>
      <c r="J151" s="61">
        <v>0</v>
      </c>
      <c r="K151" s="61">
        <v>600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15" t="str">
        <f>VLOOKUP(A152,[4]bd_lista!A:C,3,FALSE)</f>
        <v>Corporación del Seguro Social Militar</v>
      </c>
      <c r="C152" s="316" t="e">
        <f>+VLOOKUP(A152,Contactos!$A$4:$E$534,6,FALSE)</f>
        <v>#N/A</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15" t="str">
        <f>VLOOKUP(A153,[4]bd_lista!A:C,3,FALSE)</f>
        <v>Caja Nacional de Salud</v>
      </c>
      <c r="C153" s="316" t="e">
        <f>+VLOOKUP(A153,Contactos!$A$4:$E$534,6,FALSE)</f>
        <v>#N/A</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0</v>
      </c>
      <c r="AT153" s="33"/>
    </row>
    <row r="154" spans="1:46" ht="33" customHeight="1">
      <c r="A154" s="32">
        <v>418</v>
      </c>
      <c r="B154" s="315" t="str">
        <f>VLOOKUP(A154,[4]bd_lista!A:C,3,FALSE)</f>
        <v>Caja Petrolera de Salud</v>
      </c>
      <c r="C154" s="316" t="e">
        <f>+VLOOKUP(A154,Contactos!$A$4:$E$534,6,FALSE)</f>
        <v>#N/A</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15" t="str">
        <f>VLOOKUP(A155,[4]bd_lista!A:C,3,FALSE)</f>
        <v>Caja Bancaria Estatal de Salud</v>
      </c>
      <c r="C155" s="316" t="e">
        <f>+VLOOKUP(A155,Contactos!$A$4:$E$534,6,FALSE)</f>
        <v>#REF!</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15" t="str">
        <f>VLOOKUP(A156,[4]bd_lista!A:C,3,FALSE)</f>
        <v>Caja de Salud del Servicio Nal. de Caminos y Ramas Anexas</v>
      </c>
      <c r="C156" s="316" t="e">
        <f>+VLOOKUP(A156,Contactos!$A$4:$E$534,6,FALSE)</f>
        <v>#REF!</v>
      </c>
      <c r="D156" s="61">
        <v>0</v>
      </c>
      <c r="E156" s="61">
        <v>0</v>
      </c>
      <c r="F156" s="61">
        <v>0</v>
      </c>
      <c r="G156" s="61">
        <v>0</v>
      </c>
      <c r="H156" s="61">
        <v>8630.4</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8630.4</v>
      </c>
      <c r="AT156" s="33"/>
    </row>
    <row r="157" spans="1:46" ht="33" customHeight="1">
      <c r="A157" s="32">
        <v>424</v>
      </c>
      <c r="B157" s="315" t="str">
        <f>VLOOKUP(A157,[4]bd_lista!A:C,3,FALSE)</f>
        <v>Caja de Salud CORDES</v>
      </c>
      <c r="C157" s="316" t="e">
        <f>+VLOOKUP(A157,Contactos!$A$4:$E$534,6,FALSE)</f>
        <v>#N/A</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15" t="str">
        <f>VLOOKUP(A158,[4]bd_lista!A:C,3,FALSE)</f>
        <v>Seguro Social Universitario de Cochabamba</v>
      </c>
      <c r="C158" s="316" t="e">
        <f>+VLOOKUP(A158,Contactos!$A$4:$E$534,6,FALSE)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15" t="str">
        <f>VLOOKUP(A159,[4]bd_lista!A:C,3,FALSE)</f>
        <v>Seguro Social Universitario de Oruro</v>
      </c>
      <c r="C159" s="316" t="e">
        <f>+VLOOKUP(A159,Contactos!$A$4:$E$534,6,FALSE)</f>
        <v>#N/A</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15" t="str">
        <f>VLOOKUP(A160,[4]bd_lista!A:C,3,FALSE)</f>
        <v>Seguro Social Universitario de Santa Cruz</v>
      </c>
      <c r="C160" s="316" t="e">
        <f>+VLOOKUP(A160,Contactos!$A$4:$E$534,6,FALSE)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15" t="str">
        <f>VLOOKUP(A161,[4]bd_lista!A:C,3,FALSE)</f>
        <v>Seguro Social Universitario de Sucre</v>
      </c>
      <c r="C161" s="316" t="e">
        <f>+VLOOKUP(A161,Contactos!$A$4:$E$534,6,FALSE)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15" t="str">
        <f>VLOOKUP(A162,[4]bd_lista!A:C,3,FALSE)</f>
        <v>Seguro Social Universitario de La Paz</v>
      </c>
      <c r="C162" s="316" t="e">
        <f>+VLOOKUP(A162,Contactos!$A$4:$E$534,6,FALSE)</f>
        <v>#N/A</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15" t="str">
        <f>VLOOKUP(A163,[4]bd_lista!A:C,3,FALSE)</f>
        <v>Seguro Social Universitario de Tarija</v>
      </c>
      <c r="C163" s="316" t="e">
        <f>+VLOOKUP(A163,Contactos!$A$4:$E$534,6,FALSE)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15" t="str">
        <f>VLOOKUP(A164,[4]bd_lista!A:C,3,FALSE)</f>
        <v>Seguro Social Universitario de Potosí</v>
      </c>
      <c r="C164" s="316" t="e">
        <f>+VLOOKUP(A164,Contactos!$A$4:$E$534,6,FALSE)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15" t="str">
        <f>VLOOKUP(A165,[4]bd_lista!A:C,3,FALSE)</f>
        <v>Seguro Social Universitario de Beni</v>
      </c>
      <c r="C165" s="316" t="e">
        <f>+VLOOKUP(A165,Contactos!$A$4:$E$534,6,FALSE)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15" t="str">
        <f>VLOOKUP(A166,[4]bd_lista!A:C,3,FALSE)</f>
        <v>Seguro Integral de Salud</v>
      </c>
      <c r="C166" s="316" t="e">
        <f>+VLOOKUP(A166,Contactos!$A$4:$E$534,6,FALSE)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15" t="str">
        <f>VLOOKUP(A167,[4]bd_lista!A:C,3,FALSE)</f>
        <v>Adm.de Aeropuertos y Servicios Auxiliares a la Naveg. Aérea</v>
      </c>
      <c r="C167" s="316" t="e">
        <f>+VLOOKUP(A167,Contactos!$A$4:$E$534,6,FALSE)</f>
        <v>#N/A</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0</v>
      </c>
      <c r="AT167" s="33"/>
    </row>
    <row r="168" spans="1:46" ht="33" customHeight="1">
      <c r="A168" s="32">
        <v>513</v>
      </c>
      <c r="B168" s="315" t="str">
        <f>VLOOKUP(A168,[4]bd_lista!A:C,3,FALSE)</f>
        <v>Yacimientos Petrolíferos Fiscales Bolivianos</v>
      </c>
      <c r="C168" s="316" t="e">
        <f>+VLOOKUP(A168,Contactos!$A$4:$E$534,6,FALSE)</f>
        <v>#REF!</v>
      </c>
      <c r="D168" s="61">
        <v>0</v>
      </c>
      <c r="E168" s="61">
        <v>0</v>
      </c>
      <c r="F168" s="61">
        <v>0</v>
      </c>
      <c r="G168" s="61">
        <v>0</v>
      </c>
      <c r="H168" s="61">
        <v>3114.2</v>
      </c>
      <c r="I168" s="61">
        <v>0</v>
      </c>
      <c r="J168" s="61">
        <v>0</v>
      </c>
      <c r="K168" s="61">
        <v>367432.73000000004</v>
      </c>
      <c r="L168" s="61">
        <v>128735.73000000001</v>
      </c>
      <c r="M168" s="61">
        <v>0</v>
      </c>
      <c r="N168" s="61">
        <v>3000</v>
      </c>
      <c r="O168" s="61">
        <v>712459.33000000007</v>
      </c>
      <c r="P168" s="61">
        <v>0</v>
      </c>
      <c r="Q168" s="61">
        <v>1920074.3399999999</v>
      </c>
      <c r="R168" s="61">
        <v>291423670.31999999</v>
      </c>
      <c r="S168" s="61">
        <v>0</v>
      </c>
      <c r="T168" s="61">
        <v>0</v>
      </c>
      <c r="U168" s="61">
        <v>0</v>
      </c>
      <c r="V168" s="61">
        <v>0</v>
      </c>
      <c r="W168" s="61">
        <v>0</v>
      </c>
      <c r="X168" s="61">
        <v>0</v>
      </c>
      <c r="Y168" s="61">
        <v>0</v>
      </c>
      <c r="Z168" s="61">
        <v>0</v>
      </c>
      <c r="AA168" s="61">
        <v>0</v>
      </c>
      <c r="AB168" s="61">
        <v>0</v>
      </c>
      <c r="AC168" s="61">
        <v>0</v>
      </c>
      <c r="AD168" s="61">
        <v>0</v>
      </c>
      <c r="AE168" s="61">
        <v>292591133.56</v>
      </c>
      <c r="AF168" s="61">
        <v>0</v>
      </c>
      <c r="AG168" s="61">
        <v>0</v>
      </c>
      <c r="AH168" s="61">
        <v>0</v>
      </c>
      <c r="AI168" s="61">
        <v>0</v>
      </c>
      <c r="AJ168" s="61">
        <v>0</v>
      </c>
      <c r="AK168" s="61">
        <v>0</v>
      </c>
      <c r="AL168" s="61">
        <v>0</v>
      </c>
      <c r="AM168" s="61">
        <v>0</v>
      </c>
      <c r="AN168" s="61">
        <v>0</v>
      </c>
      <c r="AO168" s="61">
        <v>0</v>
      </c>
      <c r="AP168" s="61">
        <v>0</v>
      </c>
      <c r="AQ168" s="61">
        <f t="shared" si="2"/>
        <v>587149620.21000004</v>
      </c>
      <c r="AT168" s="33"/>
    </row>
    <row r="169" spans="1:46" ht="33" customHeight="1">
      <c r="A169" s="32">
        <v>514</v>
      </c>
      <c r="B169" s="315" t="str">
        <f>VLOOKUP(A169,[4]bd_lista!A:C,3,FALSE)</f>
        <v>Empresa Nacional de Electricidad</v>
      </c>
      <c r="C169" s="316" t="e">
        <f>+VLOOKUP(A169,Contactos!$A$4:$E$534,6,FALSE)</f>
        <v>#REF!</v>
      </c>
      <c r="D169" s="61">
        <v>0</v>
      </c>
      <c r="E169" s="61">
        <v>0</v>
      </c>
      <c r="F169" s="61">
        <v>0</v>
      </c>
      <c r="G169" s="61">
        <v>0</v>
      </c>
      <c r="H169" s="61">
        <v>33416145.919999998</v>
      </c>
      <c r="I169" s="61">
        <v>0</v>
      </c>
      <c r="J169" s="61">
        <v>0</v>
      </c>
      <c r="K169" s="61">
        <v>0</v>
      </c>
      <c r="L169" s="61">
        <v>8995114.8399999999</v>
      </c>
      <c r="M169" s="61">
        <v>0</v>
      </c>
      <c r="N169" s="61">
        <v>60</v>
      </c>
      <c r="O169" s="61">
        <v>0</v>
      </c>
      <c r="P169" s="61">
        <v>0</v>
      </c>
      <c r="Q169" s="61">
        <v>0</v>
      </c>
      <c r="R169" s="61">
        <v>0</v>
      </c>
      <c r="S169" s="61">
        <v>0</v>
      </c>
      <c r="T169" s="61">
        <v>0</v>
      </c>
      <c r="U169" s="61">
        <v>0</v>
      </c>
      <c r="V169" s="61">
        <v>0</v>
      </c>
      <c r="W169" s="61">
        <v>0</v>
      </c>
      <c r="X169" s="61">
        <v>0</v>
      </c>
      <c r="Y169" s="61">
        <v>0</v>
      </c>
      <c r="Z169" s="61">
        <v>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f t="shared" si="2"/>
        <v>42411320.759999998</v>
      </c>
      <c r="AT169" s="33"/>
    </row>
    <row r="170" spans="1:46" ht="33" customHeight="1">
      <c r="A170" s="32">
        <v>517</v>
      </c>
      <c r="B170" s="315" t="str">
        <f>VLOOKUP(A170,[4]bd_lista!A:C,3,FALSE)</f>
        <v>Corporación Minera de Bolivia</v>
      </c>
      <c r="C170" s="316" t="e">
        <f>+VLOOKUP(A170,Contactos!$A$4:$E$534,6,FALSE)</f>
        <v>#N/A</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15" t="str">
        <f>VLOOKUP(A171,[4]bd_lista!A:C,3,FALSE)</f>
        <v>Empresa Metalúrgica VINTO - Nacionalizada</v>
      </c>
      <c r="C171" s="316" t="e">
        <f>+VLOOKUP(A171,Contactos!$A$4:$E$534,6,FALSE)</f>
        <v>#REF!</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0</v>
      </c>
      <c r="AT171" s="33"/>
    </row>
    <row r="172" spans="1:46" ht="33" customHeight="1">
      <c r="A172" s="32">
        <v>522</v>
      </c>
      <c r="B172" s="315" t="str">
        <f>VLOOKUP(A172,[4]bd_lista!A:C,3,FALSE)</f>
        <v>Empresa Nacional de Ferrocarriles - Residual</v>
      </c>
      <c r="C172" s="316" t="e">
        <f>+VLOOKUP(A172,Contactos!$A$4:$E$534,6,FALSE)</f>
        <v>#REF!</v>
      </c>
      <c r="D172" s="61">
        <v>0</v>
      </c>
      <c r="E172" s="61">
        <v>0</v>
      </c>
      <c r="F172" s="61">
        <v>0</v>
      </c>
      <c r="G172" s="61">
        <v>0</v>
      </c>
      <c r="H172" s="61">
        <v>81856.44</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81856.44</v>
      </c>
      <c r="AT172" s="33"/>
    </row>
    <row r="173" spans="1:46" ht="33" customHeight="1">
      <c r="A173" s="32">
        <v>525</v>
      </c>
      <c r="B173" s="315" t="str">
        <f>VLOOKUP(A173,[4]bd_lista!A:C,3,FALSE)</f>
        <v>Transportes Aéreos Bolivianos</v>
      </c>
      <c r="C173" s="316" t="e">
        <f>+VLOOKUP(A173,Contactos!$A$4:$E$534,6,FALSE)</f>
        <v>#REF!</v>
      </c>
      <c r="D173" s="61">
        <v>0</v>
      </c>
      <c r="E173" s="61">
        <v>0</v>
      </c>
      <c r="F173" s="61">
        <v>0</v>
      </c>
      <c r="G173" s="61">
        <v>0</v>
      </c>
      <c r="H173" s="61">
        <v>0</v>
      </c>
      <c r="I173" s="61">
        <v>0</v>
      </c>
      <c r="J173" s="61">
        <v>0</v>
      </c>
      <c r="K173" s="61">
        <v>0</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0</v>
      </c>
      <c r="AT173" s="33"/>
    </row>
    <row r="174" spans="1:46" ht="33" customHeight="1">
      <c r="A174" s="32">
        <v>526</v>
      </c>
      <c r="B174" s="315" t="str">
        <f>VLOOKUP(A174,[4]bd_lista!A:C,3,FALSE)</f>
        <v>Bolivia TV</v>
      </c>
      <c r="C174" s="316" t="e">
        <f>+VLOOKUP(A174,Contactos!$A$4:$E$534,6,FALSE)</f>
        <v>#REF!</v>
      </c>
      <c r="D174" s="61">
        <v>0</v>
      </c>
      <c r="E174" s="61">
        <v>0</v>
      </c>
      <c r="F174" s="61">
        <v>2530031.04</v>
      </c>
      <c r="G174" s="61">
        <v>0</v>
      </c>
      <c r="H174" s="61">
        <v>113347.5</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388742.88</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3032121.42</v>
      </c>
      <c r="AT174" s="33"/>
    </row>
    <row r="175" spans="1:46" ht="33" customHeight="1">
      <c r="A175" s="32">
        <v>548</v>
      </c>
      <c r="B175" s="315" t="str">
        <f>VLOOKUP(A175,[4]bd_lista!A:C,3,FALSE)</f>
        <v>Corporación de las Fuerzas Armadas p/ el Des. Nacional</v>
      </c>
      <c r="C175" s="316" t="e">
        <f>+VLOOKUP(A175,Contactos!$A$4:$E$534,6,FALSE)</f>
        <v>#REF!</v>
      </c>
      <c r="D175" s="61">
        <v>0</v>
      </c>
      <c r="E175" s="61">
        <v>0</v>
      </c>
      <c r="F175" s="61">
        <v>0</v>
      </c>
      <c r="G175" s="61">
        <v>0</v>
      </c>
      <c r="H175" s="61">
        <v>0</v>
      </c>
      <c r="I175" s="61">
        <v>0</v>
      </c>
      <c r="J175" s="61">
        <v>0</v>
      </c>
      <c r="K175" s="61">
        <v>443.07</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443.07</v>
      </c>
      <c r="AT175" s="33"/>
    </row>
    <row r="176" spans="1:46" ht="33" customHeight="1">
      <c r="A176" s="32">
        <v>551</v>
      </c>
      <c r="B176" s="315" t="str">
        <f>VLOOKUP(A176,[4]bd_lista!A:C,3,FALSE)</f>
        <v>Empresa Naviera Boliviana</v>
      </c>
      <c r="C176" s="316" t="e">
        <f>+VLOOKUP(A176,Contactos!$A$4:$E$534,6,FALSE)</f>
        <v>#REF!</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15" t="str">
        <f>VLOOKUP(A177,[4]bd_lista!A:C,3,FALSE)</f>
        <v>Empresa de Apoyo a la Producción de Alimentos</v>
      </c>
      <c r="C177" s="316" t="e">
        <f>+VLOOKUP(A177,Contactos!$A$4:$E$534,6,FALSE)</f>
        <v>#REF!</v>
      </c>
      <c r="D177" s="61">
        <v>0</v>
      </c>
      <c r="E177" s="61">
        <v>0</v>
      </c>
      <c r="F177" s="61">
        <v>0</v>
      </c>
      <c r="G177" s="61">
        <v>0</v>
      </c>
      <c r="H177" s="61">
        <v>0</v>
      </c>
      <c r="I177" s="61">
        <v>0</v>
      </c>
      <c r="J177" s="61">
        <v>0</v>
      </c>
      <c r="K177" s="61">
        <v>0</v>
      </c>
      <c r="L177" s="61">
        <v>9254276.3699999992</v>
      </c>
      <c r="M177" s="61">
        <v>0</v>
      </c>
      <c r="N177" s="61">
        <v>0</v>
      </c>
      <c r="O177" s="61">
        <v>0</v>
      </c>
      <c r="P177" s="61">
        <v>0</v>
      </c>
      <c r="Q177" s="61">
        <v>0</v>
      </c>
      <c r="R177" s="61">
        <v>0</v>
      </c>
      <c r="S177" s="61">
        <v>0</v>
      </c>
      <c r="T177" s="61">
        <v>0</v>
      </c>
      <c r="U177" s="61">
        <v>0</v>
      </c>
      <c r="V177" s="61">
        <v>0</v>
      </c>
      <c r="W177" s="61">
        <v>0</v>
      </c>
      <c r="X177" s="61">
        <v>0</v>
      </c>
      <c r="Y177" s="61">
        <v>22757732.529999994</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32012008.899999991</v>
      </c>
      <c r="AT177" s="33"/>
    </row>
    <row r="178" spans="1:46" ht="33" customHeight="1">
      <c r="A178" s="32">
        <v>573</v>
      </c>
      <c r="B178" s="315" t="str">
        <f>VLOOKUP(A178,[4]bd_lista!A:C,3,FALSE)</f>
        <v>Empresa Siderúrgica del Mutún</v>
      </c>
      <c r="C178" s="316" t="e">
        <f>+VLOOKUP(A178,Contactos!$A$4:$E$534,6,FALSE)</f>
        <v>#REF!</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0</v>
      </c>
      <c r="AT178" s="33"/>
    </row>
    <row r="179" spans="1:46" ht="33" customHeight="1">
      <c r="A179" s="32">
        <v>576</v>
      </c>
      <c r="B179" s="315" t="str">
        <f>VLOOKUP(A179,[4]bd_lista!A:C,3,FALSE)</f>
        <v>Empresa Pública Nacional Estratégica Cartones de Bolivia</v>
      </c>
      <c r="C179" s="316" t="e">
        <f>+VLOOKUP(A179,Contactos!$A$4:$E$534,6,FALSE)</f>
        <v>#REF!</v>
      </c>
      <c r="D179" s="61">
        <v>6322900.9699999997</v>
      </c>
      <c r="E179" s="61">
        <v>0</v>
      </c>
      <c r="F179" s="61">
        <v>0</v>
      </c>
      <c r="G179" s="61">
        <v>0</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6322900.9699999997</v>
      </c>
      <c r="AT179" s="33"/>
    </row>
    <row r="180" spans="1:46" ht="33" customHeight="1">
      <c r="A180" s="32">
        <v>578</v>
      </c>
      <c r="B180" s="315" t="str">
        <f>VLOOKUP(A180,[4]bd_lista!A:C,3,FALSE)</f>
        <v>Boliviana de Aviación</v>
      </c>
      <c r="C180" s="316" t="e">
        <f>+VLOOKUP(A180,Contactos!$A$4:$E$534,6,FALSE)</f>
        <v>#REF!</v>
      </c>
      <c r="D180" s="61">
        <v>0</v>
      </c>
      <c r="E180" s="61">
        <v>0</v>
      </c>
      <c r="F180" s="61">
        <v>0</v>
      </c>
      <c r="G180" s="61">
        <v>0</v>
      </c>
      <c r="H180" s="61">
        <v>1160158.8999999999</v>
      </c>
      <c r="I180" s="61">
        <v>0</v>
      </c>
      <c r="J180" s="61">
        <v>0</v>
      </c>
      <c r="K180" s="61">
        <v>0</v>
      </c>
      <c r="L180" s="61">
        <v>0</v>
      </c>
      <c r="M180" s="61">
        <v>0</v>
      </c>
      <c r="N180" s="61">
        <v>0</v>
      </c>
      <c r="O180" s="61">
        <v>38366.58</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1198525.48</v>
      </c>
      <c r="AT180" s="33"/>
    </row>
    <row r="181" spans="1:46" ht="33" customHeight="1">
      <c r="A181" s="32">
        <v>580</v>
      </c>
      <c r="B181" s="315" t="str">
        <f>VLOOKUP(A181,[4]bd_lista!A:C,3,FALSE)</f>
        <v>Depósitos Aduaneros Bolivianos</v>
      </c>
      <c r="C181" s="316" t="e">
        <f>+VLOOKUP(A181,Contactos!$A$4:$E$534,6,FALSE)</f>
        <v>#REF!</v>
      </c>
      <c r="D181" s="61">
        <v>0</v>
      </c>
      <c r="E181" s="61">
        <v>0</v>
      </c>
      <c r="F181" s="61">
        <v>0</v>
      </c>
      <c r="G181" s="61">
        <v>0</v>
      </c>
      <c r="H181" s="61">
        <v>443.1</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443.1</v>
      </c>
      <c r="AT181" s="33"/>
    </row>
    <row r="182" spans="1:46" ht="33" customHeight="1">
      <c r="A182" s="32">
        <v>584</v>
      </c>
      <c r="B182" s="315" t="str">
        <f>VLOOKUP(A182,[4]bd_lista!A:C,3,FALSE)</f>
        <v>Empresa Boliviana de Industrializacion de Hidrocarburos</v>
      </c>
      <c r="C182" s="316" t="e">
        <f>+VLOOKUP(A182,Contactos!$A$4:$E$534,6,FALSE)</f>
        <v>#REF!</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15" t="str">
        <f>VLOOKUP(A183,[4]bd_lista!A:C,3,FALSE)</f>
        <v>Agencia Boliviana Espacial</v>
      </c>
      <c r="C183" s="316" t="e">
        <f>+VLOOKUP(A183,Contactos!$A$4:$E$534,6,FALSE)</f>
        <v>#REF!</v>
      </c>
      <c r="D183" s="61">
        <v>0</v>
      </c>
      <c r="E183" s="61">
        <v>0</v>
      </c>
      <c r="F183" s="61">
        <v>0</v>
      </c>
      <c r="G183" s="61">
        <v>0</v>
      </c>
      <c r="H183" s="61">
        <v>1718.8</v>
      </c>
      <c r="I183" s="61">
        <v>0</v>
      </c>
      <c r="J183" s="61">
        <v>0</v>
      </c>
      <c r="K183" s="61">
        <v>0</v>
      </c>
      <c r="L183" s="61">
        <v>68428.5</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12896.8</v>
      </c>
      <c r="AF183" s="61">
        <v>0</v>
      </c>
      <c r="AG183" s="61">
        <v>0</v>
      </c>
      <c r="AH183" s="61">
        <v>0</v>
      </c>
      <c r="AI183" s="61">
        <v>0</v>
      </c>
      <c r="AJ183" s="61">
        <v>0</v>
      </c>
      <c r="AK183" s="61">
        <v>0</v>
      </c>
      <c r="AL183" s="61">
        <v>0</v>
      </c>
      <c r="AM183" s="61">
        <v>0</v>
      </c>
      <c r="AN183" s="61">
        <v>0</v>
      </c>
      <c r="AO183" s="61">
        <v>0</v>
      </c>
      <c r="AP183" s="61">
        <v>0</v>
      </c>
      <c r="AQ183" s="61">
        <f t="shared" si="2"/>
        <v>83044.100000000006</v>
      </c>
      <c r="AT183" s="33"/>
    </row>
    <row r="184" spans="1:46" ht="33" customHeight="1">
      <c r="A184" s="32">
        <v>586</v>
      </c>
      <c r="B184" s="315" t="str">
        <f>VLOOKUP(A184,[4]bd_lista!A:C,3,FALSE)</f>
        <v>Empresa Azucarera San Buenaventura</v>
      </c>
      <c r="C184" s="316" t="e">
        <f>+VLOOKUP(A184,Contactos!$A$4:$E$534,6,FALSE)</f>
        <v>#REF!</v>
      </c>
      <c r="D184" s="61">
        <v>0</v>
      </c>
      <c r="E184" s="61">
        <v>0</v>
      </c>
      <c r="F184" s="61">
        <v>5572066.5899999999</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5572066.5899999999</v>
      </c>
      <c r="AT184" s="33"/>
    </row>
    <row r="185" spans="1:46" ht="33" customHeight="1">
      <c r="A185" s="32">
        <v>587</v>
      </c>
      <c r="B185" s="315" t="str">
        <f>VLOOKUP(A185,[4]bd_lista!A:C,3,FALSE)</f>
        <v>Empresa Estratégica Boliviana de Construcción y Conservación de Infraestructura Civil</v>
      </c>
      <c r="C185" s="316" t="e">
        <f>+VLOOKUP(A185,Contactos!$A$4:$E$534,6,FALSE)</f>
        <v>#REF!</v>
      </c>
      <c r="D185" s="61">
        <v>0</v>
      </c>
      <c r="E185" s="61">
        <v>0</v>
      </c>
      <c r="F185" s="61">
        <v>0</v>
      </c>
      <c r="G185" s="61">
        <v>0</v>
      </c>
      <c r="H185" s="61">
        <v>11427017.949999999</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11427017.949999999</v>
      </c>
      <c r="AT185" s="33"/>
    </row>
    <row r="186" spans="1:46" ht="33" customHeight="1">
      <c r="A186" s="317">
        <v>590</v>
      </c>
      <c r="B186" s="315" t="str">
        <f>VLOOKUP(A186,[4]bd_lista!A:C,3,FALSE)</f>
        <v>Empresa Pública "QUIPUS"</v>
      </c>
      <c r="C186" s="316" t="e">
        <f>+VLOOKUP(A186,Contactos!$A$4:$E$534,6,FALSE)</f>
        <v>#REF!</v>
      </c>
      <c r="D186" s="61">
        <v>0</v>
      </c>
      <c r="E186" s="61">
        <v>0</v>
      </c>
      <c r="F186" s="61">
        <v>0</v>
      </c>
      <c r="G186" s="61">
        <v>0</v>
      </c>
      <c r="H186" s="61">
        <v>0</v>
      </c>
      <c r="I186" s="61">
        <v>0</v>
      </c>
      <c r="J186" s="61">
        <v>0</v>
      </c>
      <c r="K186" s="61">
        <v>0</v>
      </c>
      <c r="L186" s="61">
        <v>165856</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165856</v>
      </c>
      <c r="AT186" s="33"/>
    </row>
    <row r="187" spans="1:46" ht="33" customHeight="1">
      <c r="A187" s="32">
        <v>591</v>
      </c>
      <c r="B187" s="315" t="str">
        <f>VLOOKUP(A187,[4]bd_lista!A:C,3,FALSE)</f>
        <v>Empresa Estatal de Transporte por Cable "Mi teleférico"</v>
      </c>
      <c r="C187" s="316" t="e">
        <f>+VLOOKUP(A187,Contactos!$A$4:$E$534,6,FALSE)</f>
        <v>#REF!</v>
      </c>
      <c r="D187" s="61">
        <v>0</v>
      </c>
      <c r="E187" s="61">
        <v>0</v>
      </c>
      <c r="F187" s="61">
        <v>4639505.0999999996</v>
      </c>
      <c r="G187" s="61">
        <v>0</v>
      </c>
      <c r="H187" s="61">
        <v>820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4640325.0999999996</v>
      </c>
      <c r="AT187" s="33"/>
    </row>
    <row r="188" spans="1:46" ht="33" customHeight="1">
      <c r="A188" s="32">
        <v>592</v>
      </c>
      <c r="B188" s="315" t="str">
        <f>VLOOKUP(A188,[4]bd_lista!A:C,3,FALSE)</f>
        <v>Empresa Estatal "Boliviana de Turismo"</v>
      </c>
      <c r="C188" s="316" t="e">
        <f>+VLOOKUP(A188,Contactos!$A$4:$E$534,6,FALSE)</f>
        <v>#N/A</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15" t="str">
        <f>VLOOKUP(A189,[4]bd_lista!A:C,3,FALSE)</f>
        <v>Empresa Pública YACANA</v>
      </c>
      <c r="C189" s="316" t="e">
        <f>+VLOOKUP(A189,Contactos!$A$4:$E$534,6,FALSE)</f>
        <v>#REF!</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0</v>
      </c>
      <c r="AT189" s="33"/>
    </row>
    <row r="190" spans="1:46" ht="33" customHeight="1">
      <c r="A190" s="32">
        <v>594</v>
      </c>
      <c r="B190" s="315" t="str">
        <f>VLOOKUP(A190,[4]bd_lista!A:C,3,FALSE)</f>
        <v>Administración de Servicios Portuarios - Bolivia</v>
      </c>
      <c r="C190" s="316" t="e">
        <f>+VLOOKUP(A190,Contactos!$A$4:$E$534,6,FALSE)</f>
        <v>#REF!</v>
      </c>
      <c r="D190" s="61">
        <v>0</v>
      </c>
      <c r="E190" s="61">
        <v>0</v>
      </c>
      <c r="F190" s="61">
        <v>5654173.4199999999</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5654173.4199999999</v>
      </c>
      <c r="AT190" s="33"/>
    </row>
    <row r="191" spans="1:46" ht="33" customHeight="1">
      <c r="A191" s="32">
        <v>595</v>
      </c>
      <c r="B191" s="315" t="str">
        <f>VLOOKUP(A191,[4]bd_lista!A:C,3,FALSE)</f>
        <v>Gestora Pública de la Seguridad Social de Largo Plazo</v>
      </c>
      <c r="C191" s="316" t="e">
        <f>+VLOOKUP(A191,Contactos!$A$4:$E$534,6,FALSE)</f>
        <v>#REF!</v>
      </c>
      <c r="D191" s="61">
        <v>0</v>
      </c>
      <c r="E191" s="61">
        <v>0</v>
      </c>
      <c r="F191" s="61">
        <v>0</v>
      </c>
      <c r="G191" s="61">
        <v>0</v>
      </c>
      <c r="H191" s="61">
        <v>35272.57</v>
      </c>
      <c r="I191" s="61">
        <v>0</v>
      </c>
      <c r="J191" s="61">
        <v>0</v>
      </c>
      <c r="K191" s="61">
        <v>0</v>
      </c>
      <c r="L191" s="61">
        <v>0</v>
      </c>
      <c r="M191" s="61">
        <v>0</v>
      </c>
      <c r="N191" s="61">
        <v>0</v>
      </c>
      <c r="O191" s="61">
        <v>5119.21</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40391.78</v>
      </c>
      <c r="AT191" s="33"/>
    </row>
    <row r="192" spans="1:46" ht="33" customHeight="1">
      <c r="A192" s="32">
        <v>596</v>
      </c>
      <c r="B192" s="315" t="str">
        <f>VLOOKUP(A192,[4]bd_lista!A:C,3,FALSE)</f>
        <v xml:space="preserve">Empresa Pública Transporte Aéreo Militar </v>
      </c>
      <c r="C192" s="316" t="e">
        <f>+VLOOKUP(A192,Contactos!$A$4:$E$534,6,FALSE)</f>
        <v>#REF!</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10710.88</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10710.88</v>
      </c>
      <c r="AT192" s="33"/>
    </row>
    <row r="193" spans="1:46" ht="33" customHeight="1">
      <c r="A193" s="32">
        <v>597</v>
      </c>
      <c r="B193" s="315" t="str">
        <f>VLOOKUP(A193,[4]bd_lista!A:C,3,FALSE)</f>
        <v>Empresa Pública Nacional Estratégica de Yacimientos de Litio Bolivianos</v>
      </c>
      <c r="C193" s="316" t="e">
        <f>+VLOOKUP(A193,Contactos!$A$4:$E$534,6,FALSE)</f>
        <v>#REF!</v>
      </c>
      <c r="D193" s="61">
        <v>0</v>
      </c>
      <c r="E193" s="61">
        <v>0</v>
      </c>
      <c r="F193" s="61">
        <v>0</v>
      </c>
      <c r="G193" s="61">
        <v>0</v>
      </c>
      <c r="H193" s="61">
        <v>13470.8</v>
      </c>
      <c r="I193" s="61">
        <v>0</v>
      </c>
      <c r="J193" s="61">
        <v>0</v>
      </c>
      <c r="K193" s="61">
        <v>724.12</v>
      </c>
      <c r="L193" s="61">
        <v>2998368.8</v>
      </c>
      <c r="M193" s="61">
        <v>0</v>
      </c>
      <c r="N193" s="61">
        <v>420</v>
      </c>
      <c r="O193" s="61">
        <v>0</v>
      </c>
      <c r="P193" s="61">
        <v>0</v>
      </c>
      <c r="Q193" s="61">
        <v>0</v>
      </c>
      <c r="R193" s="61">
        <v>2088</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3015071.7199999997</v>
      </c>
      <c r="AT193" s="33"/>
    </row>
    <row r="194" spans="1:46" ht="33" customHeight="1">
      <c r="A194" s="32">
        <v>598</v>
      </c>
      <c r="B194" s="315" t="str">
        <f>VLOOKUP(A194,[4]bd_lista!A:C,3,FALSE)</f>
        <v>Empresa Pública "Editorial del Estado Plurinacional de Bolivia"</v>
      </c>
      <c r="C194" s="316" t="e">
        <f>+VLOOKUP(A194,Contactos!$A$4:$E$534,6,FALSE)</f>
        <v>#REF!</v>
      </c>
      <c r="D194" s="61">
        <v>0</v>
      </c>
      <c r="E194" s="61">
        <v>0</v>
      </c>
      <c r="F194" s="61">
        <v>0</v>
      </c>
      <c r="G194" s="61">
        <v>0</v>
      </c>
      <c r="H194" s="61">
        <v>0</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7631460.0999999996</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7631460.0999999996</v>
      </c>
      <c r="AT194" s="33"/>
    </row>
    <row r="195" spans="1:46" ht="33" customHeight="1">
      <c r="A195" s="32">
        <v>599</v>
      </c>
      <c r="B195" s="315" t="str">
        <f>VLOOKUP(A195,[4]bd_lista!A:C,3,FALSE)</f>
        <v>Empresa Boliviana de Alimentos y Derivados</v>
      </c>
      <c r="C195" s="316" t="e">
        <f>+VLOOKUP(A195,Contactos!$A$4:$E$534,6,FALSE)</f>
        <v>#REF!</v>
      </c>
      <c r="D195" s="61">
        <v>0</v>
      </c>
      <c r="E195" s="61">
        <v>0</v>
      </c>
      <c r="F195" s="61">
        <v>0</v>
      </c>
      <c r="G195" s="61">
        <v>0</v>
      </c>
      <c r="H195" s="61">
        <v>90931.7</v>
      </c>
      <c r="I195" s="61">
        <v>0</v>
      </c>
      <c r="J195" s="61">
        <v>0</v>
      </c>
      <c r="K195" s="61">
        <v>60</v>
      </c>
      <c r="L195" s="61">
        <v>0</v>
      </c>
      <c r="M195" s="61">
        <v>0</v>
      </c>
      <c r="N195" s="61">
        <v>0</v>
      </c>
      <c r="O195" s="61">
        <v>0</v>
      </c>
      <c r="P195" s="61">
        <v>0</v>
      </c>
      <c r="Q195" s="61">
        <v>0</v>
      </c>
      <c r="R195" s="61">
        <v>348</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91339.7</v>
      </c>
      <c r="AT195" s="33"/>
    </row>
    <row r="196" spans="1:46" ht="33" customHeight="1">
      <c r="A196" s="32">
        <v>600</v>
      </c>
      <c r="B196" s="315" t="str">
        <f>VLOOKUP(A196,[4]bd_lista!A:C,3,FALSE)</f>
        <v>Empresa Servicios Aéreos Bolivianos</v>
      </c>
      <c r="C196" s="316" t="e">
        <f>+VLOOKUP(A196,Contactos!$A$4:$E$534,6,FALSE)</f>
        <v>#REF!</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15" t="s">
        <v>1453</v>
      </c>
      <c r="C197" s="316" t="e">
        <f>+VLOOKUP(A197,Contactos!$A$4:$E$534,6,FALSE)</f>
        <v>#REF!</v>
      </c>
      <c r="D197" s="61">
        <v>0</v>
      </c>
      <c r="E197" s="61">
        <v>0</v>
      </c>
      <c r="F197" s="61">
        <v>115284</v>
      </c>
      <c r="G197" s="61">
        <v>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115284</v>
      </c>
      <c r="AT197" s="33"/>
    </row>
    <row r="198" spans="1:46" ht="33" customHeight="1">
      <c r="A198" s="32">
        <v>633</v>
      </c>
      <c r="B198" s="315" t="str">
        <f>VLOOKUP(A198,[4]bd_lista!A:C,3,FALSE)</f>
        <v>Empresa Misicuni</v>
      </c>
      <c r="C198" s="316" t="e">
        <f>+VLOOKUP(A198,Contactos!$A$4:$E$534,6,FALSE)</f>
        <v>#REF!</v>
      </c>
      <c r="D198" s="61">
        <v>0</v>
      </c>
      <c r="E198" s="61">
        <v>0</v>
      </c>
      <c r="F198" s="61">
        <v>1357054.74</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1357054.74</v>
      </c>
      <c r="AT198" s="33"/>
    </row>
    <row r="199" spans="1:46" ht="33" customHeight="1">
      <c r="A199" s="32">
        <v>634</v>
      </c>
      <c r="B199" s="315" t="str">
        <f>VLOOKUP(A199,[4]bd_lista!A:C,3,FALSE)</f>
        <v>Empresa Púb. Deptal. Hotel Terminal-Terminal de Buses Oruro</v>
      </c>
      <c r="C199" s="316" t="e">
        <f>+VLOOKUP(A199,Contactos!$A$4:$E$534,6,FALSE)</f>
        <v>#N/A</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15" t="str">
        <f>VLOOKUP(A200,[4]bd_lista!A:C,3,FALSE)</f>
        <v>Asamblea Legislativa Plurinacional</v>
      </c>
      <c r="C200" s="316" t="e">
        <f>+VLOOKUP(A200,Contactos!$A$4:$E$534,6,FALSE)</f>
        <v>#REF!</v>
      </c>
      <c r="D200" s="61">
        <v>0</v>
      </c>
      <c r="E200" s="61">
        <v>0</v>
      </c>
      <c r="F200" s="61">
        <v>0</v>
      </c>
      <c r="G200" s="61">
        <v>0</v>
      </c>
      <c r="H200" s="61">
        <v>8885.19</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8885.19</v>
      </c>
      <c r="AT200" s="33"/>
    </row>
    <row r="201" spans="1:46" ht="33" customHeight="1">
      <c r="A201" s="32">
        <v>660</v>
      </c>
      <c r="B201" s="315" t="str">
        <f>VLOOKUP(A201,[4]bd_lista!A:C,3,FALSE)</f>
        <v>Órgano Judicial</v>
      </c>
      <c r="C201" s="316" t="e">
        <f>+VLOOKUP(A201,Contactos!$A$4:$E$534,6,FALSE)</f>
        <v>#REF!</v>
      </c>
      <c r="D201" s="61">
        <v>0</v>
      </c>
      <c r="E201" s="61">
        <v>0</v>
      </c>
      <c r="F201" s="61">
        <v>10000</v>
      </c>
      <c r="G201" s="61">
        <v>0</v>
      </c>
      <c r="H201" s="61">
        <v>214932.96999999997</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224932.96999999997</v>
      </c>
      <c r="AT201" s="33"/>
    </row>
    <row r="202" spans="1:46" ht="33" customHeight="1">
      <c r="A202" s="32">
        <v>661</v>
      </c>
      <c r="B202" s="315" t="str">
        <f>VLOOKUP(A202,[4]bd_lista!A:C,3,FALSE)</f>
        <v>Tribunal Constitucional Plurinacional</v>
      </c>
      <c r="C202" s="316" t="e">
        <f>+VLOOKUP(A202,Contactos!$A$4:$E$534,6,FALSE)</f>
        <v>#REF!</v>
      </c>
      <c r="D202" s="61">
        <v>0</v>
      </c>
      <c r="E202" s="61">
        <v>0</v>
      </c>
      <c r="F202" s="61">
        <v>0</v>
      </c>
      <c r="G202" s="61">
        <v>0</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0</v>
      </c>
      <c r="AT202" s="33"/>
    </row>
    <row r="203" spans="1:46" ht="33" customHeight="1">
      <c r="A203" s="32">
        <v>670</v>
      </c>
      <c r="B203" s="315" t="str">
        <f>VLOOKUP(A203,[4]bd_lista!A:C,3,FALSE)</f>
        <v>Órgano Electoral Plurinacional</v>
      </c>
      <c r="C203" s="316" t="e">
        <f>+VLOOKUP(A203,Contactos!$A$4:$E$534,6,FALSE)</f>
        <v>#REF!</v>
      </c>
      <c r="D203" s="61">
        <v>0</v>
      </c>
      <c r="E203" s="61">
        <v>0</v>
      </c>
      <c r="F203" s="61">
        <v>0</v>
      </c>
      <c r="G203" s="61">
        <v>0</v>
      </c>
      <c r="H203" s="61">
        <v>277992.4200000001</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277992.4200000001</v>
      </c>
      <c r="AT203" s="33"/>
    </row>
    <row r="204" spans="1:46" ht="33" customHeight="1">
      <c r="A204" s="32">
        <v>680</v>
      </c>
      <c r="B204" s="315" t="str">
        <f>VLOOKUP(A204,[4]bd_lista!A:C,3,FALSE)</f>
        <v>Contraloria General del Estado</v>
      </c>
      <c r="C204" s="316" t="e">
        <f>+VLOOKUP(A204,Contactos!$A$4:$E$534,6,FALSE)</f>
        <v>#REF!</v>
      </c>
      <c r="D204" s="61">
        <v>0</v>
      </c>
      <c r="E204" s="61">
        <v>0</v>
      </c>
      <c r="F204" s="61">
        <v>0</v>
      </c>
      <c r="G204" s="61">
        <v>0</v>
      </c>
      <c r="H204" s="61">
        <v>6138.8899999999994</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6138.8899999999994</v>
      </c>
      <c r="AT204" s="33"/>
    </row>
    <row r="205" spans="1:46" ht="33" customHeight="1">
      <c r="A205" s="32">
        <v>681</v>
      </c>
      <c r="B205" s="315" t="str">
        <f>VLOOKUP(A205,[4]bd_lista!A:C,3,FALSE)</f>
        <v>Ministerio Público</v>
      </c>
      <c r="C205" s="316" t="e">
        <f>+VLOOKUP(A205,Contactos!$A$4:$E$534,6,FALSE)</f>
        <v>#REF!</v>
      </c>
      <c r="D205" s="61">
        <v>0</v>
      </c>
      <c r="E205" s="61">
        <v>0</v>
      </c>
      <c r="F205" s="61">
        <v>3694898.7</v>
      </c>
      <c r="G205" s="61">
        <v>0</v>
      </c>
      <c r="H205" s="61">
        <v>68980.800000000003</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f t="shared" si="2"/>
        <v>3763879.5</v>
      </c>
      <c r="AT205" s="33"/>
    </row>
    <row r="206" spans="1:46" ht="33" customHeight="1">
      <c r="A206" s="32">
        <v>682</v>
      </c>
      <c r="B206" s="315" t="str">
        <f>VLOOKUP(A206,[4]bd_lista!A:C,3,FALSE)</f>
        <v>Defensoria del Pueblo</v>
      </c>
      <c r="C206" s="316" t="e">
        <f>+VLOOKUP(A206,Contactos!$A$4:$E$534,6,FALSE)</f>
        <v>#REF!</v>
      </c>
      <c r="D206" s="61">
        <v>0</v>
      </c>
      <c r="E206" s="61">
        <v>0</v>
      </c>
      <c r="F206" s="61">
        <v>0</v>
      </c>
      <c r="G206" s="61">
        <v>0</v>
      </c>
      <c r="H206" s="61">
        <v>4217.05</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4217.05</v>
      </c>
      <c r="AT206" s="33"/>
    </row>
    <row r="207" spans="1:46" ht="33" customHeight="1">
      <c r="A207" s="32">
        <v>683</v>
      </c>
      <c r="B207" s="315" t="str">
        <f>VLOOKUP(A207,[4]bd_lista!A:C,3,FALSE)</f>
        <v>Procuraduria General del Estado</v>
      </c>
      <c r="C207" s="316" t="e">
        <f>+VLOOKUP(A207,Contactos!$A$4:$E$534,6,FALSE)</f>
        <v>#REF!</v>
      </c>
      <c r="D207" s="61">
        <v>0</v>
      </c>
      <c r="E207" s="61">
        <v>0</v>
      </c>
      <c r="F207" s="61">
        <v>1662</v>
      </c>
      <c r="G207" s="61">
        <v>0</v>
      </c>
      <c r="H207" s="61">
        <v>15546.08</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17208.080000000002</v>
      </c>
      <c r="AT207" s="33"/>
    </row>
    <row r="208" spans="1:46" ht="33" customHeight="1">
      <c r="A208" s="32">
        <v>716</v>
      </c>
      <c r="B208" s="315" t="str">
        <f>VLOOKUP(A208,[4]bd_lista!A:C,3,FALSE)</f>
        <v>Empresa Tarijeña del Gas</v>
      </c>
      <c r="C208" s="316" t="e">
        <f>+VLOOKUP(A208,Contactos!$A$4:$E$534,6,FALSE)</f>
        <v>#N/A</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15" t="str">
        <f>VLOOKUP(A209,[4]bd_lista!A:C,3,FALSE)</f>
        <v>Servicio Autónomo Municipal de Agua Potable y Alcantarillado</v>
      </c>
      <c r="C209" s="316" t="e">
        <f>+VLOOKUP(A209,Contactos!$A$4:$E$534,6,FALSE)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15" t="str">
        <f>VLOOKUP(A210,[4]bd_lista!A:C,3,FALSE)</f>
        <v>Servicio Municipal de Agua Potable y Alcantarillado</v>
      </c>
      <c r="C210" s="316" t="e">
        <f>+VLOOKUP(A210,Contactos!$A$4:$E$534,6,FALSE)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15" t="str">
        <f>VLOOKUP(A211,[4]bd_lista!A:C,3,FALSE)</f>
        <v>Empresa Local de Agua Potable y Alcantarillado Sucre</v>
      </c>
      <c r="C211" s="316" t="e">
        <f>+VLOOKUP(A211,Contactos!$A$4:$E$534,6,FALSE)</f>
        <v>#REF!</v>
      </c>
      <c r="D211" s="61">
        <v>0</v>
      </c>
      <c r="E211" s="61">
        <v>0</v>
      </c>
      <c r="F211" s="61">
        <v>0</v>
      </c>
      <c r="G211" s="61">
        <v>0</v>
      </c>
      <c r="H211" s="61">
        <v>0</v>
      </c>
      <c r="I211" s="61">
        <v>0</v>
      </c>
      <c r="J211" s="61">
        <v>0</v>
      </c>
      <c r="K211" s="61">
        <v>0</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0</v>
      </c>
      <c r="AT211" s="33"/>
    </row>
    <row r="212" spans="1:46" ht="33" customHeight="1">
      <c r="A212" s="32">
        <v>821</v>
      </c>
      <c r="B212" s="315" t="str">
        <f>VLOOKUP(A212,[4]bd_lista!A:C,3,FALSE)</f>
        <v>Administración Autónoma para Obras Sanitarias - Potosí</v>
      </c>
      <c r="C212" s="316" t="e">
        <f>+VLOOKUP(A212,Contactos!$A$4:$E$534,6,FALSE)</f>
        <v>#N/A</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15" t="str">
        <f>VLOOKUP(A213,[4]bd_lista!A:C,3,FALSE)</f>
        <v>Servicio Local de Acueductos y Alcantarillado - Oruro</v>
      </c>
      <c r="C213" s="316" t="e">
        <f>+VLOOKUP(A213,Contactos!$A$4:$E$534,6,FALSE)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15" t="str">
        <f>VLOOKUP(A214,[4]bd_lista!A:C,3,FALSE)</f>
        <v>Fondo Nacional de Desarrollo Regional</v>
      </c>
      <c r="C214" s="316" t="e">
        <f>+VLOOKUP(A214,Contactos!$A$4:$E$534,6,FALSE)</f>
        <v>#REF!</v>
      </c>
      <c r="D214" s="61">
        <v>0</v>
      </c>
      <c r="E214" s="61">
        <v>0</v>
      </c>
      <c r="F214" s="61">
        <v>0</v>
      </c>
      <c r="G214" s="61">
        <v>0</v>
      </c>
      <c r="H214" s="61">
        <v>0</v>
      </c>
      <c r="I214" s="61">
        <v>0</v>
      </c>
      <c r="J214" s="61">
        <v>0</v>
      </c>
      <c r="K214" s="61">
        <v>180</v>
      </c>
      <c r="L214" s="61">
        <v>3080.29</v>
      </c>
      <c r="M214" s="61">
        <v>0</v>
      </c>
      <c r="N214" s="61">
        <v>0</v>
      </c>
      <c r="O214" s="61">
        <v>0</v>
      </c>
      <c r="P214" s="61">
        <v>0</v>
      </c>
      <c r="Q214" s="61">
        <v>0</v>
      </c>
      <c r="R214" s="61">
        <v>338804.17000000004</v>
      </c>
      <c r="S214" s="61">
        <v>0</v>
      </c>
      <c r="T214" s="61">
        <v>0</v>
      </c>
      <c r="U214" s="61">
        <v>241720.28000000003</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583784.74</v>
      </c>
      <c r="AT214" s="33"/>
    </row>
    <row r="215" spans="1:46">
      <c r="A215" s="32">
        <v>865</v>
      </c>
      <c r="B215" s="315" t="str">
        <f>VLOOKUP(A215,[4]bd_lista!A:C,3,FALSE)</f>
        <v>Fondo de Desarrollo del Sist.Fin. y Apoyo al Sec.Productivo</v>
      </c>
      <c r="C215" s="316" t="e">
        <f>+VLOOKUP(A215,Contactos!$A$4:$E$534,6,FALSE)</f>
        <v>#REF!</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0</v>
      </c>
      <c r="AT215" s="33"/>
    </row>
    <row r="216" spans="1:46" ht="33" customHeight="1">
      <c r="A216" s="32">
        <v>867</v>
      </c>
      <c r="B216" s="315" t="str">
        <f>VLOOKUP(A216,[4]bd_lista!A:C,3,FALSE)</f>
        <v>Fondo Rotatorio de Fomento Productivo Regional</v>
      </c>
      <c r="C216" s="316" t="e">
        <f>+VLOOKUP(A216,Contactos!$A$4:$E$534,6,FALSE)</f>
        <v>#REF!</v>
      </c>
      <c r="D216" s="61">
        <v>0</v>
      </c>
      <c r="E216" s="61">
        <v>0</v>
      </c>
      <c r="F216" s="61">
        <v>1387493.63</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1387493.63</v>
      </c>
      <c r="AT216" s="33"/>
    </row>
    <row r="217" spans="1:46" ht="15" customHeight="1">
      <c r="A217" s="32">
        <v>901</v>
      </c>
      <c r="B217" s="315" t="str">
        <f>VLOOKUP(A217,[4]bd_lista!A:C,3,FALSE)</f>
        <v>Gobierno Autónomo Departamental de Chuquisaca</v>
      </c>
      <c r="C217" s="316" t="e">
        <f>+VLOOKUP(A217,Contactos!$A$4:$E$534,6,FALSE)</f>
        <v>#REF!</v>
      </c>
      <c r="D217" s="61">
        <v>0</v>
      </c>
      <c r="E217" s="61">
        <v>0</v>
      </c>
      <c r="F217" s="61">
        <v>0</v>
      </c>
      <c r="G217" s="61">
        <v>0</v>
      </c>
      <c r="H217" s="61">
        <v>309681.48999999993</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309681.48999999993</v>
      </c>
      <c r="AT217" s="33"/>
    </row>
    <row r="218" spans="1:46" ht="33" customHeight="1">
      <c r="A218" s="32">
        <v>902</v>
      </c>
      <c r="B218" s="315" t="str">
        <f>VLOOKUP(A218,[4]bd_lista!A:C,3,FALSE)</f>
        <v>Gobierno Autónomo Departamental de La Paz</v>
      </c>
      <c r="C218" s="316" t="e">
        <f>+VLOOKUP(A218,Contactos!$A$4:$E$534,6,FALSE)</f>
        <v>#REF!</v>
      </c>
      <c r="D218" s="61">
        <v>0</v>
      </c>
      <c r="E218" s="61">
        <v>0</v>
      </c>
      <c r="F218" s="61">
        <v>0</v>
      </c>
      <c r="G218" s="61">
        <v>0</v>
      </c>
      <c r="H218" s="61">
        <v>5835.23</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5835.23</v>
      </c>
      <c r="AT218" s="33"/>
    </row>
    <row r="219" spans="1:46" ht="33" customHeight="1">
      <c r="A219" s="32">
        <v>903</v>
      </c>
      <c r="B219" s="315" t="str">
        <f>VLOOKUP(A219,[4]bd_lista!A:C,3,FALSE)</f>
        <v>Gobierno Autónomo Departamental de Cochabamba</v>
      </c>
      <c r="C219" s="316" t="e">
        <f>+VLOOKUP(A219,Contactos!$A$4:$E$534,6,FALSE)</f>
        <v>#REF!</v>
      </c>
      <c r="D219" s="61">
        <v>0</v>
      </c>
      <c r="E219" s="61">
        <v>0</v>
      </c>
      <c r="F219" s="61">
        <v>0</v>
      </c>
      <c r="G219" s="61">
        <v>0</v>
      </c>
      <c r="H219" s="61">
        <v>364975.35999999999</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364975.35999999999</v>
      </c>
      <c r="AT219" s="33"/>
    </row>
    <row r="220" spans="1:46" ht="33" customHeight="1">
      <c r="A220" s="32">
        <v>904</v>
      </c>
      <c r="B220" s="315" t="str">
        <f>VLOOKUP(A220,[4]bd_lista!A:C,3,FALSE)</f>
        <v>Gobierno Autónomo Departamental de Oruro</v>
      </c>
      <c r="C220" s="316" t="e">
        <f>+VLOOKUP(A220,Contactos!$A$4:$E$534,6,FALSE)</f>
        <v>#REF!</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15" t="str">
        <f>VLOOKUP(A221,[4]bd_lista!A:C,3,FALSE)</f>
        <v>Gobierno Autónomo Departamental de Potosí</v>
      </c>
      <c r="C221" s="316" t="e">
        <f>+VLOOKUP(A221,Contactos!$A$4:$E$534,6,FALSE)</f>
        <v>#REF!</v>
      </c>
      <c r="D221" s="61">
        <v>0</v>
      </c>
      <c r="E221" s="61">
        <v>0</v>
      </c>
      <c r="F221" s="61">
        <v>0</v>
      </c>
      <c r="G221" s="61">
        <v>0</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0</v>
      </c>
      <c r="AT221" s="33"/>
    </row>
    <row r="222" spans="1:46" ht="33" customHeight="1">
      <c r="A222" s="32">
        <v>906</v>
      </c>
      <c r="B222" s="315" t="str">
        <f>VLOOKUP(A222,[4]bd_lista!A:C,3,FALSE)</f>
        <v>Gobierno Autónomo Departamental de Tarija</v>
      </c>
      <c r="C222" s="316" t="e">
        <f>+VLOOKUP(A222,Contactos!$A$4:$E$534,6,FALSE)</f>
        <v>#REF!</v>
      </c>
      <c r="D222" s="61">
        <v>0</v>
      </c>
      <c r="E222" s="61">
        <v>0</v>
      </c>
      <c r="F222" s="61">
        <v>0</v>
      </c>
      <c r="G222" s="61">
        <v>0</v>
      </c>
      <c r="H222" s="61">
        <v>23034.9</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23034.9</v>
      </c>
      <c r="AT222" s="33"/>
    </row>
    <row r="223" spans="1:46" ht="33" customHeight="1">
      <c r="A223" s="32">
        <v>907</v>
      </c>
      <c r="B223" s="315" t="str">
        <f>VLOOKUP(A223,[4]bd_lista!A:C,3,FALSE)</f>
        <v>Gobierno Autónomo Departamental de Santa Cruz</v>
      </c>
      <c r="C223" s="316" t="e">
        <f>+VLOOKUP(A223,Contactos!$A$4:$E$534,6,FALSE)</f>
        <v>#REF!</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15" t="str">
        <f>VLOOKUP(A224,[4]bd_lista!A:C,3,FALSE)</f>
        <v>Gobierno Autónomo Departamental del Beni</v>
      </c>
      <c r="C224" s="316" t="e">
        <f>+VLOOKUP(A224,Contactos!$A$4:$E$534,6,FALSE)</f>
        <v>#REF!</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15" t="str">
        <f>VLOOKUP(A225,[4]bd_lista!A:C,3,FALSE)</f>
        <v>Gobierno Autónomo Departamental de Pando</v>
      </c>
      <c r="C225" s="316" t="e">
        <f>+VLOOKUP(A225,Contactos!$A$4:$E$534,6,FALSE)</f>
        <v>#REF!</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15" t="str">
        <f>VLOOKUP(A226,[4]bd_lista!A:C,3,FALSE)</f>
        <v>Banco Central de Bolivia</v>
      </c>
      <c r="C226" s="316" t="e">
        <f>+VLOOKUP(A226,Contactos!$A$4:$E$534,6,FALSE)</f>
        <v>#N/A</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0</v>
      </c>
      <c r="AT226" s="33"/>
    </row>
    <row r="227" spans="1:46" ht="33" customHeight="1">
      <c r="A227" s="32">
        <v>1101</v>
      </c>
      <c r="B227" s="315" t="str">
        <f>VLOOKUP(A227,[4]bd_lista!A:C,3,FALSE)</f>
        <v>Gobierno Autónomo Municipal de Sucre</v>
      </c>
      <c r="C227" s="316" t="e">
        <f>+VLOOKUP(A227,Contactos!$A$4:$E$534,6,FALSE)</f>
        <v>#REF!</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15" t="str">
        <f>VLOOKUP(A228,[4]bd_lista!A:C,3,FALSE)</f>
        <v>Gobierno Autónomo Municipal de Yotala</v>
      </c>
      <c r="C228" s="316" t="e">
        <f>+VLOOKUP(A228,Contactos!$A$4:$E$534,6,FALSE)</f>
        <v>#REF!</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15" t="str">
        <f>VLOOKUP(A229,[4]bd_lista!A:C,3,FALSE)</f>
        <v>Gobierno Autónomo Municipal de Poroma</v>
      </c>
      <c r="C229" s="316" t="e">
        <f>+VLOOKUP(A229,Contactos!$A$4:$E$534,6,FALSE)</f>
        <v>#REF!</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15" t="str">
        <f>VLOOKUP(A230,[4]bd_lista!A:C,3,FALSE)</f>
        <v>Gobierno Autónomo Municipal de Villa Azurduy</v>
      </c>
      <c r="C230" s="316" t="e">
        <f>+VLOOKUP(A230,Contactos!$A$4:$E$534,6,FALSE)</f>
        <v>#REF!</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15" t="str">
        <f>VLOOKUP(A231,[4]bd_lista!A:C,3,FALSE)</f>
        <v>Gobierno Autónomo Municipal de Tarvita (Villa Orías)</v>
      </c>
      <c r="C231" s="316" t="e">
        <f>+VLOOKUP(A231,Contactos!$A$4:$E$534,6,FALSE)</f>
        <v>#REF!</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15" t="str">
        <f>VLOOKUP(A232,[4]bd_lista!A:C,3,FALSE)</f>
        <v>Gobierno Autónomo Municipal de Villa Zudañez (Tacopaya)</v>
      </c>
      <c r="C232" s="316" t="e">
        <f>+VLOOKUP(A232,Contactos!$A$4:$E$534,6,FALSE)</f>
        <v>#REF!</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15" t="str">
        <f>VLOOKUP(A233,[4]bd_lista!A:C,3,FALSE)</f>
        <v>Gobierno Autónomo Municipal de Presto</v>
      </c>
      <c r="C233" s="316" t="e">
        <f>+VLOOKUP(A233,Contactos!$A$4:$E$534,6,FALSE)</f>
        <v>#REF!</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15" t="str">
        <f>VLOOKUP(A234,[4]bd_lista!A:C,3,FALSE)</f>
        <v>Gobierno Autónomo Municipal de Villa Mojocoya</v>
      </c>
      <c r="C234" s="316" t="e">
        <f>+VLOOKUP(A234,Contactos!$A$4:$E$534,6,FALSE)</f>
        <v>#REF!</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15" t="str">
        <f>VLOOKUP(A235,[4]bd_lista!A:C,3,FALSE)</f>
        <v>Gobierno Autónomo Municipal de Icla</v>
      </c>
      <c r="C235" s="316" t="e">
        <f>+VLOOKUP(A235,Contactos!$A$4:$E$534,6,FALSE)</f>
        <v>#REF!</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15" t="str">
        <f>VLOOKUP(A236,[4]bd_lista!A:C,3,FALSE)</f>
        <v>Gobierno Autónomo Municipal de Padilla</v>
      </c>
      <c r="C236" s="316" t="e">
        <f>+VLOOKUP(A236,Contactos!$A$4:$E$534,6,FALSE)</f>
        <v>#REF!</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15" t="str">
        <f>VLOOKUP(A237,[4]bd_lista!A:C,3,FALSE)</f>
        <v>Gobierno Autónomo Municipal de Tomina</v>
      </c>
      <c r="C237" s="316" t="e">
        <f>+VLOOKUP(A237,Contactos!$A$4:$E$534,6,FALSE)</f>
        <v>#REF!</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15" t="str">
        <f>VLOOKUP(A238,[4]bd_lista!A:C,3,FALSE)</f>
        <v>Gobierno Autónomo Municipal de Sopachuy</v>
      </c>
      <c r="C238" s="316" t="e">
        <f>+VLOOKUP(A238,Contactos!$A$4:$E$534,6,FALSE)</f>
        <v>#REF!</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15" t="str">
        <f>VLOOKUP(A239,[4]bd_lista!A:C,3,FALSE)</f>
        <v>Gobierno Autónomo Municipal de Villa Alcalá</v>
      </c>
      <c r="C239" s="316" t="e">
        <f>+VLOOKUP(A239,Contactos!$A$4:$E$534,6,FALSE)</f>
        <v>#REF!</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15" t="str">
        <f>VLOOKUP(A240,[4]bd_lista!A:C,3,FALSE)</f>
        <v>Gobierno Autónomo Municipal de El Villar</v>
      </c>
      <c r="C240" s="316" t="e">
        <f>+VLOOKUP(A240,Contactos!$A$4:$E$534,6,FALSE)</f>
        <v>#REF!</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15" t="str">
        <f>VLOOKUP(A241,[4]bd_lista!A:C,3,FALSE)</f>
        <v>Gobierno Autónomo Municipal de Monteagudo</v>
      </c>
      <c r="C241" s="316" t="e">
        <f>+VLOOKUP(A241,Contactos!$A$4:$E$534,6,FALSE)</f>
        <v>#REF!</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15" t="str">
        <f>VLOOKUP(A242,[4]bd_lista!A:C,3,FALSE)</f>
        <v>Gobierno Autónomo Municipal de San Pablo de Huacareta</v>
      </c>
      <c r="C242" s="316" t="e">
        <f>+VLOOKUP(A242,Contactos!$A$4:$E$534,6,FALSE)</f>
        <v>#REF!</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15" t="str">
        <f>VLOOKUP(A243,[4]bd_lista!A:C,3,FALSE)</f>
        <v>Gobierno Autónomo Municipal de Tarabuco</v>
      </c>
      <c r="C243" s="316" t="e">
        <f>+VLOOKUP(A243,Contactos!$A$4:$E$534,6,FALSE)</f>
        <v>#REF!</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15" t="str">
        <f>VLOOKUP(A244,[4]bd_lista!A:C,3,FALSE)</f>
        <v>Gobierno Autónomo Municipal de Yamparáez</v>
      </c>
      <c r="C244" s="316" t="e">
        <f>+VLOOKUP(A244,Contactos!$A$4:$E$534,6,FALSE)</f>
        <v>#REF!</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15" t="str">
        <f>VLOOKUP(A245,[4]bd_lista!A:C,3,FALSE)</f>
        <v>Gobierno Autónomo Municipal de Camargo</v>
      </c>
      <c r="C245" s="316" t="e">
        <f>+VLOOKUP(A245,Contactos!$A$4:$E$534,6,FALSE)</f>
        <v>#REF!</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15" t="str">
        <f>VLOOKUP(A246,[4]bd_lista!A:C,3,FALSE)</f>
        <v>Gobierno Autónomo Municipal de San Lucas</v>
      </c>
      <c r="C246" s="316" t="e">
        <f>+VLOOKUP(A246,Contactos!$A$4:$E$534,6,FALSE)</f>
        <v>#REF!</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15" t="str">
        <f>VLOOKUP(A247,[4]bd_lista!A:C,3,FALSE)</f>
        <v>Gobierno Autónomo Municipal de Incahuasi</v>
      </c>
      <c r="C247" s="316" t="e">
        <f>+VLOOKUP(A247,Contactos!$A$4:$E$534,6,FALSE)</f>
        <v>#REF!</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15" t="str">
        <f>VLOOKUP(A248,[4]bd_lista!A:C,3,FALSE)</f>
        <v>Gobierno Autónomo Municipal de Villa Serrano</v>
      </c>
      <c r="C248" s="316" t="e">
        <f>+VLOOKUP(A248,Contactos!$A$4:$E$534,6,FALSE)</f>
        <v>#REF!</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15" t="str">
        <f>VLOOKUP(A249,[4]bd_lista!A:C,3,FALSE)</f>
        <v>Gobierno Autónomo Municipal de Camataqui (Villa Abecia)</v>
      </c>
      <c r="C249" s="316" t="e">
        <f>+VLOOKUP(A249,Contactos!$A$4:$E$534,6,FALSE)</f>
        <v>#REF!</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15" t="str">
        <f>VLOOKUP(A250,[4]bd_lista!A:C,3,FALSE)</f>
        <v>Gobierno Autónomo Municipal de Culpina</v>
      </c>
      <c r="C250" s="316" t="e">
        <f>+VLOOKUP(A250,Contactos!$A$4:$E$534,6,FALSE)</f>
        <v>#REF!</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15" t="str">
        <f>VLOOKUP(A251,[4]bd_lista!A:C,3,FALSE)</f>
        <v>Gobierno Autónomo Municipal de Las Carreras</v>
      </c>
      <c r="C251" s="316" t="e">
        <f>+VLOOKUP(A251,Contactos!$A$4:$E$534,6,FALSE)</f>
        <v>#REF!</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15" t="str">
        <f>VLOOKUP(A252,[4]bd_lista!A:C,3,FALSE)</f>
        <v>Gobierno Autónomo Municipal de Villa Vaca Guzmán</v>
      </c>
      <c r="C252" s="316" t="e">
        <f>+VLOOKUP(A252,Contactos!$A$4:$E$534,6,FALSE)</f>
        <v>#REF!</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15" t="str">
        <f>VLOOKUP(A253,[4]bd_lista!A:C,3,FALSE)</f>
        <v>Gobierno Autónomo Municipal de Villa de Huacaya</v>
      </c>
      <c r="C253" s="316" t="e">
        <f>+VLOOKUP(A253,Contactos!$A$4:$E$534,6,FALSE)</f>
        <v>#REF!</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15" t="str">
        <f>VLOOKUP(A254,[4]bd_lista!A:C,3,FALSE)</f>
        <v>Gobierno Autónomo Municipal de Machareti</v>
      </c>
      <c r="C254" s="316" t="e">
        <f>+VLOOKUP(A254,Contactos!$A$4:$E$534,6,FALSE)</f>
        <v>#REF!</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15" t="str">
        <f>VLOOKUP(A255,[4]bd_lista!A:C,3,FALSE)</f>
        <v>Gobierno Autónomo Municipal de Villa Charcas</v>
      </c>
      <c r="C255" s="316" t="e">
        <f>+VLOOKUP(A255,Contactos!$A$4:$E$534,6,FALSE)</f>
        <v>#REF!</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15" t="str">
        <f>VLOOKUP(A256,[4]bd_lista!A:C,3,FALSE)</f>
        <v>Gobierno Autónomo Municipal de La Paz</v>
      </c>
      <c r="C256" s="316" t="e">
        <f>+VLOOKUP(A256,Contactos!$A$4:$E$534,6,FALSE)</f>
        <v>#REF!</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0</v>
      </c>
      <c r="AT256" s="33"/>
    </row>
    <row r="257" spans="1:46" ht="33" customHeight="1">
      <c r="A257" s="32">
        <v>1202</v>
      </c>
      <c r="B257" s="315" t="str">
        <f>VLOOKUP(A257,[4]bd_lista!A:C,3,FALSE)</f>
        <v>Gobierno Autónomo Municipal de Palca</v>
      </c>
      <c r="C257" s="316" t="e">
        <f>+VLOOKUP(A257,Contactos!$A$4:$E$534,6,FALSE)</f>
        <v>#REF!</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15" t="str">
        <f>VLOOKUP(A258,[4]bd_lista!A:C,3,FALSE)</f>
        <v>Gobierno Autónomo Municipal de Mecapaca</v>
      </c>
      <c r="C258" s="316" t="e">
        <f>+VLOOKUP(A258,Contactos!$A$4:$E$534,6,FALSE)</f>
        <v>#REF!</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15" t="str">
        <f>VLOOKUP(A259,[4]bd_lista!A:C,3,FALSE)</f>
        <v>Gobierno Autónomo Municipal de Achocalla</v>
      </c>
      <c r="C259" s="316" t="e">
        <f>+VLOOKUP(A259,Contactos!$A$4:$E$534,6,FALSE)</f>
        <v>#REF!</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15" t="str">
        <f>VLOOKUP(A260,[4]bd_lista!A:C,3,FALSE)</f>
        <v>Gobierno Autónomo Municipal de El Alto de La Paz</v>
      </c>
      <c r="C260" s="316" t="e">
        <f>+VLOOKUP(A260,Contactos!$A$4:$E$534,6,FALSE)</f>
        <v>#REF!</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15" t="str">
        <f>VLOOKUP(A261,[4]bd_lista!A:C,3,FALSE)</f>
        <v>Gobierno Autónomo Municipal de Viacha</v>
      </c>
      <c r="C261" s="316" t="e">
        <f>+VLOOKUP(A261,Contactos!$A$4:$E$534,6,FALSE)</f>
        <v>#REF!</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15" t="str">
        <f>VLOOKUP(A262,[4]bd_lista!A:C,3,FALSE)</f>
        <v>Gobierno Autónomo Municipal de Guaqui</v>
      </c>
      <c r="C262" s="316" t="e">
        <f>+VLOOKUP(A262,Contactos!$A$4:$E$534,6,FALSE)</f>
        <v>#REF!</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15" t="str">
        <f>VLOOKUP(A263,[4]bd_lista!A:C,3,FALSE)</f>
        <v>Gobierno Autónomo Municipal de Tiahuanacu</v>
      </c>
      <c r="C263" s="316" t="e">
        <f>+VLOOKUP(A263,Contactos!$A$4:$E$534,6,FALSE)</f>
        <v>#REF!</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15" t="str">
        <f>VLOOKUP(A264,[4]bd_lista!A:C,3,FALSE)</f>
        <v>Gobierno Autónomo Municipal de Desaguadero</v>
      </c>
      <c r="C264" s="316" t="e">
        <f>+VLOOKUP(A264,Contactos!$A$4:$E$534,6,FALSE)</f>
        <v>#REF!</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15" t="str">
        <f>VLOOKUP(A265,[4]bd_lista!A:C,3,FALSE)</f>
        <v>Gobierno Autónomo Municipal de Caranavi</v>
      </c>
      <c r="C265" s="316" t="e">
        <f>+VLOOKUP(A265,Contactos!$A$4:$E$534,6,FALSE)</f>
        <v>#REF!</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15" t="str">
        <f>VLOOKUP(A266,[4]bd_lista!A:C,3,FALSE)</f>
        <v>Gobierno Autónomo Municipal de Sica Sica (Villa Aroma)</v>
      </c>
      <c r="C266" s="316" t="e">
        <f>+VLOOKUP(A266,Contactos!$A$4:$E$534,6,FALSE)</f>
        <v>#REF!</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15" t="str">
        <f>VLOOKUP(A267,[4]bd_lista!A:C,3,FALSE)</f>
        <v>Gobierno Autónomo Municipal de Umala</v>
      </c>
      <c r="C267" s="316" t="e">
        <f>+VLOOKUP(A267,Contactos!$A$4:$E$534,6,FALSE)</f>
        <v>#REF!</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15" t="str">
        <f>VLOOKUP(A268,[4]bd_lista!A:C,3,FALSE)</f>
        <v>Gobierno Autónomo Municipal de Ayo Ayo</v>
      </c>
      <c r="C268" s="316" t="e">
        <f>+VLOOKUP(A268,Contactos!$A$4:$E$534,6,FALSE)</f>
        <v>#REF!</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15" t="str">
        <f>VLOOKUP(A269,[4]bd_lista!A:C,3,FALSE)</f>
        <v>Gobierno Autónomo Municipal de Calamarca</v>
      </c>
      <c r="C269" s="316" t="e">
        <f>+VLOOKUP(A269,Contactos!$A$4:$E$534,6,FALSE)</f>
        <v>#REF!</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15" t="str">
        <f>VLOOKUP(A270,[4]bd_lista!A:C,3,FALSE)</f>
        <v>Gobierno Autónomo Municipal de Patacamaya</v>
      </c>
      <c r="C270" s="316" t="e">
        <f>+VLOOKUP(A270,Contactos!$A$4:$E$534,6,FALSE)</f>
        <v>#REF!</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15" t="str">
        <f>VLOOKUP(A271,[4]bd_lista!A:C,3,FALSE)</f>
        <v>Gobierno Autónomo Municipal de Colquencha</v>
      </c>
      <c r="C271" s="316" t="e">
        <f>+VLOOKUP(A271,Contactos!$A$4:$E$534,6,FALSE)</f>
        <v>#REF!</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15" t="str">
        <f>VLOOKUP(A272,[4]bd_lista!A:C,3,FALSE)</f>
        <v>Gobierno Autónomo Municipal de Collana</v>
      </c>
      <c r="C272" s="316" t="e">
        <f>+VLOOKUP(A272,Contactos!$A$4:$E$534,6,FALSE)</f>
        <v>#REF!</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15" t="str">
        <f>VLOOKUP(A273,[4]bd_lista!A:C,3,FALSE)</f>
        <v>Gobierno Autónomo Municipal de Inquisivi</v>
      </c>
      <c r="C273" s="316" t="e">
        <f>+VLOOKUP(A273,Contactos!$A$4:$E$534,6,FALSE)</f>
        <v>#REF!</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15" t="str">
        <f>VLOOKUP(A274,[4]bd_lista!A:C,3,FALSE)</f>
        <v>Gobierno Autónomo Municipal de Quime</v>
      </c>
      <c r="C274" s="316" t="e">
        <f>+VLOOKUP(A274,Contactos!$A$4:$E$534,6,FALSE)</f>
        <v>#REF!</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15" t="str">
        <f>VLOOKUP(A275,[4]bd_lista!A:C,3,FALSE)</f>
        <v>Gobierno Autónomo Municipal de Cajuata</v>
      </c>
      <c r="C275" s="316" t="e">
        <f>+VLOOKUP(A275,Contactos!$A$4:$E$534,6,FALSE)</f>
        <v>#REF!</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15" t="str">
        <f>VLOOKUP(A276,[4]bd_lista!A:C,3,FALSE)</f>
        <v>Gobierno Autónomo Municipal de Colquiri</v>
      </c>
      <c r="C276" s="316" t="e">
        <f>+VLOOKUP(A276,Contactos!$A$4:$E$534,6,FALSE)</f>
        <v>#REF!</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15" t="str">
        <f>VLOOKUP(A277,[4]bd_lista!A:C,3,FALSE)</f>
        <v>Gobierno Autónomo Municipal de Ichoca</v>
      </c>
      <c r="C277" s="316" t="e">
        <f>+VLOOKUP(A277,Contactos!$A$4:$E$534,6,FALSE)</f>
        <v>#REF!</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15" t="str">
        <f>VLOOKUP(A278,[4]bd_lista!A:C,3,FALSE)</f>
        <v>Gobierno Autónomo Municipal de Villa Libertad Licoma</v>
      </c>
      <c r="C278" s="316" t="e">
        <f>+VLOOKUP(A278,Contactos!$A$4:$E$534,6,FALSE)</f>
        <v>#REF!</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15" t="str">
        <f>VLOOKUP(A279,[4]bd_lista!A:C,3,FALSE)</f>
        <v>Gobierno Autónomo Municipal de Achacachi</v>
      </c>
      <c r="C279" s="316" t="e">
        <f>+VLOOKUP(A279,Contactos!$A$4:$E$534,6,FALSE)</f>
        <v>#REF!</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15" t="str">
        <f>VLOOKUP(A280,[4]bd_lista!A:C,3,FALSE)</f>
        <v>Gobierno Autónomo Municipal de Ancoraimes</v>
      </c>
      <c r="C280" s="316" t="e">
        <f>+VLOOKUP(A280,Contactos!$A$4:$E$534,6,FALSE)</f>
        <v>#REF!</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15" t="str">
        <f>VLOOKUP(A281,[4]bd_lista!A:C,3,FALSE)</f>
        <v>Gobierno Autónomo Municipal de Sorata</v>
      </c>
      <c r="C281" s="316" t="e">
        <f>+VLOOKUP(A281,Contactos!$A$4:$E$534,6,FALSE)</f>
        <v>#REF!</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15" t="str">
        <f>VLOOKUP(A282,[4]bd_lista!A:C,3,FALSE)</f>
        <v>Gobierno Autónomo Municipal de Guanay</v>
      </c>
      <c r="C282" s="316" t="e">
        <f>+VLOOKUP(A282,Contactos!$A$4:$E$534,6,FALSE)</f>
        <v>#REF!</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15" t="str">
        <f>VLOOKUP(A283,[4]bd_lista!A:C,3,FALSE)</f>
        <v>Gobierno Autónomo Municipal de Tacacoma</v>
      </c>
      <c r="C283" s="316" t="e">
        <f>+VLOOKUP(A283,Contactos!$A$4:$E$534,6,FALSE)</f>
        <v>#REF!</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15" t="str">
        <f>VLOOKUP(A284,[4]bd_lista!A:C,3,FALSE)</f>
        <v>Gobierno Autónomo Municipal de Tipuani</v>
      </c>
      <c r="C284" s="316" t="e">
        <f>+VLOOKUP(A284,Contactos!$A$4:$E$534,6,FALSE)</f>
        <v>#REF!</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15" t="str">
        <f>VLOOKUP(A285,[4]bd_lista!A:C,3,FALSE)</f>
        <v>Gobierno Autónomo Municipal de Quiabaya</v>
      </c>
      <c r="C285" s="316" t="e">
        <f>+VLOOKUP(A285,Contactos!$A$4:$E$534,6,FALSE)</f>
        <v>#REF!</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15" t="str">
        <f>VLOOKUP(A286,[4]bd_lista!A:C,3,FALSE)</f>
        <v>Gobierno Autónomo Municipal de Combaya</v>
      </c>
      <c r="C286" s="316" t="e">
        <f>+VLOOKUP(A286,Contactos!$A$4:$E$534,6,FALSE)</f>
        <v>#REF!</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15" t="str">
        <f>VLOOKUP(A287,[4]bd_lista!A:C,3,FALSE)</f>
        <v>Gobierno Autónomo Municipal de Copacabana</v>
      </c>
      <c r="C287" s="316" t="e">
        <f>+VLOOKUP(A287,Contactos!$A$4:$E$534,6,FALSE)</f>
        <v>#REF!</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15" t="str">
        <f>VLOOKUP(A288,[4]bd_lista!A:C,3,FALSE)</f>
        <v>Gobierno Autónomo Municipal de San Pedro de Tiquina</v>
      </c>
      <c r="C288" s="316" t="e">
        <f>+VLOOKUP(A288,Contactos!$A$4:$E$534,6,FALSE)</f>
        <v>#REF!</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15" t="str">
        <f>VLOOKUP(A289,[4]bd_lista!A:C,3,FALSE)</f>
        <v>Gobierno Autónomo Municipal de Tito Yupanqui</v>
      </c>
      <c r="C289" s="316" t="e">
        <f>+VLOOKUP(A289,Contactos!$A$4:$E$534,6,FALSE)</f>
        <v>#REF!</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15" t="str">
        <f>VLOOKUP(A290,[4]bd_lista!A:C,3,FALSE)</f>
        <v>Gobierno Autónomo Municipal de Chuma</v>
      </c>
      <c r="C290" s="316" t="e">
        <f>+VLOOKUP(A290,Contactos!$A$4:$E$534,6,FALSE)</f>
        <v>#REF!</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15" t="str">
        <f>VLOOKUP(A291,[4]bd_lista!A:C,3,FALSE)</f>
        <v>Gobierno Autónomo Municipal de Ayata</v>
      </c>
      <c r="C291" s="316" t="e">
        <f>+VLOOKUP(A291,Contactos!$A$4:$E$534,6,FALSE)</f>
        <v>#REF!</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15" t="str">
        <f>VLOOKUP(A292,[4]bd_lista!A:C,3,FALSE)</f>
        <v>Gobierno Autónomo Municipal de Aucapata</v>
      </c>
      <c r="C292" s="316" t="e">
        <f>+VLOOKUP(A292,Contactos!$A$4:$E$534,6,FALSE)</f>
        <v>#REF!</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15" t="str">
        <f>VLOOKUP(A293,[4]bd_lista!A:C,3,FALSE)</f>
        <v>Gobierno Autónomo Municipal de Corocoro</v>
      </c>
      <c r="C293" s="316" t="e">
        <f>+VLOOKUP(A293,Contactos!$A$4:$E$534,6,FALSE)</f>
        <v>#REF!</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15" t="str">
        <f>VLOOKUP(A294,[4]bd_lista!A:C,3,FALSE)</f>
        <v>Gobierno Autónomo Municipal de Caquiaviri</v>
      </c>
      <c r="C294" s="316" t="e">
        <f>+VLOOKUP(A294,Contactos!$A$4:$E$534,6,FALSE)</f>
        <v>#REF!</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15" t="str">
        <f>VLOOKUP(A295,[4]bd_lista!A:C,3,FALSE)</f>
        <v>Gobierno Autónomo Municipal de Calacoto</v>
      </c>
      <c r="C295" s="316" t="e">
        <f>+VLOOKUP(A295,Contactos!$A$4:$E$534,6,FALSE)</f>
        <v>#REF!</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15" t="str">
        <f>VLOOKUP(A296,[4]bd_lista!A:C,3,FALSE)</f>
        <v>Gobierno Autónomo Municipal de Comanche</v>
      </c>
      <c r="C296" s="316" t="e">
        <f>+VLOOKUP(A296,Contactos!$A$4:$E$534,6,FALSE)</f>
        <v>#REF!</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15" t="str">
        <f>VLOOKUP(A297,[4]bd_lista!A:C,3,FALSE)</f>
        <v>Gobierno Autónomo Municipal de Charaña</v>
      </c>
      <c r="C297" s="316" t="e">
        <f>+VLOOKUP(A297,Contactos!$A$4:$E$534,6,FALSE)</f>
        <v>#REF!</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15" t="str">
        <f>VLOOKUP(A298,[4]bd_lista!A:C,3,FALSE)</f>
        <v>Gobierno Autónomo Municipal de Waldo Ballivián</v>
      </c>
      <c r="C298" s="316" t="e">
        <f>+VLOOKUP(A298,Contactos!$A$4:$E$534,6,FALSE)</f>
        <v>#REF!</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15" t="str">
        <f>VLOOKUP(A299,[4]bd_lista!A:C,3,FALSE)</f>
        <v>Gobierno Autónomo Municipal de Nazacara de Pacajes</v>
      </c>
      <c r="C299" s="316" t="e">
        <f>+VLOOKUP(A299,Contactos!$A$4:$E$534,6,FALSE)</f>
        <v>#REF!</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15" t="str">
        <f>VLOOKUP(A300,[4]bd_lista!A:C,3,FALSE)</f>
        <v>Gobierno Autónomo Municipal de Santiago de Callapa</v>
      </c>
      <c r="C300" s="316" t="e">
        <f>+VLOOKUP(A300,Contactos!$A$4:$E$534,6,FALSE)</f>
        <v>#REF!</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15" t="str">
        <f>VLOOKUP(A301,[4]bd_lista!A:C,3,FALSE)</f>
        <v>Gobierno Autónomo Municipal de Puerto Acosta</v>
      </c>
      <c r="C301" s="316" t="e">
        <f>+VLOOKUP(A301,Contactos!$A$4:$E$534,6,FALSE)</f>
        <v>#REF!</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15" t="str">
        <f>VLOOKUP(A302,[4]bd_lista!A:C,3,FALSE)</f>
        <v>Gobierno Autónomo Municipal de Mocomoco</v>
      </c>
      <c r="C302" s="316" t="e">
        <f>+VLOOKUP(A302,Contactos!$A$4:$E$534,6,FALSE)</f>
        <v>#REF!</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15" t="str">
        <f>VLOOKUP(A303,[4]bd_lista!A:C,3,FALSE)</f>
        <v>Gobierno Autónomo Municipal de Carabuco</v>
      </c>
      <c r="C303" s="316" t="e">
        <f>+VLOOKUP(A303,Contactos!$A$4:$E$534,6,FALSE)</f>
        <v>#REF!</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15" t="str">
        <f>VLOOKUP(A304,[4]bd_lista!A:C,3,FALSE)</f>
        <v>Gobierno Autónomo Municipal de Apolo</v>
      </c>
      <c r="C304" s="316" t="e">
        <f>+VLOOKUP(A304,Contactos!$A$4:$E$534,6,FALSE)</f>
        <v>#REF!</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15" t="str">
        <f>VLOOKUP(A305,[4]bd_lista!A:C,3,FALSE)</f>
        <v>Gobierno Autónomo Municipal de Pelechuco</v>
      </c>
      <c r="C305" s="316" t="e">
        <f>+VLOOKUP(A305,Contactos!$A$4:$E$534,6,FALSE)</f>
        <v>#REF!</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15" t="str">
        <f>VLOOKUP(A306,[4]bd_lista!A:C,3,FALSE)</f>
        <v>Gobierno Autónomo Municipal de Luribay</v>
      </c>
      <c r="C306" s="316" t="e">
        <f>+VLOOKUP(A306,Contactos!$A$4:$E$534,6,FALSE)</f>
        <v>#REF!</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15" t="str">
        <f>VLOOKUP(A307,[4]bd_lista!A:C,3,FALSE)</f>
        <v>Gobierno Autónomo Municipal de Sapahaqui</v>
      </c>
      <c r="C307" s="316" t="e">
        <f>+VLOOKUP(A307,Contactos!$A$4:$E$534,6,FALSE)</f>
        <v>#REF!</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15" t="str">
        <f>VLOOKUP(A308,[4]bd_lista!A:C,3,FALSE)</f>
        <v>Gobierno Autónomo Municipal de Yaco</v>
      </c>
      <c r="C308" s="316" t="e">
        <f>+VLOOKUP(A308,Contactos!$A$4:$E$534,6,FALSE)</f>
        <v>#REF!</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15" t="str">
        <f>VLOOKUP(A309,[4]bd_lista!A:C,3,FALSE)</f>
        <v>Gobierno Autónomo Municipal de Malla</v>
      </c>
      <c r="C309" s="316" t="e">
        <f>+VLOOKUP(A309,Contactos!$A$4:$E$534,6,FALSE)</f>
        <v>#REF!</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15" t="str">
        <f>VLOOKUP(A310,[4]bd_lista!A:C,3,FALSE)</f>
        <v>Gobierno Autónomo Municipal de Cairoma</v>
      </c>
      <c r="C310" s="316" t="e">
        <f>+VLOOKUP(A310,Contactos!$A$4:$E$534,6,FALSE)</f>
        <v>#REF!</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15" t="str">
        <f>VLOOKUP(A311,[4]bd_lista!A:C,3,FALSE)</f>
        <v>Gobierno Autónomo Municipal de Chulumani (Villa de la Libertad)</v>
      </c>
      <c r="C311" s="316" t="e">
        <f>+VLOOKUP(A311,Contactos!$A$4:$E$534,6,FALSE)</f>
        <v>#REF!</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15" t="str">
        <f>VLOOKUP(A312,[4]bd_lista!A:C,3,FALSE)</f>
        <v>Gobierno Autónomo Municipal de Irupana (Villa de Lanza)</v>
      </c>
      <c r="C312" s="316" t="e">
        <f>+VLOOKUP(A312,Contactos!$A$4:$E$534,6,FALSE)</f>
        <v>#REF!</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15" t="str">
        <f>VLOOKUP(A313,[4]bd_lista!A:C,3,FALSE)</f>
        <v>Gobierno Autónomo Municipal de Yanacachi</v>
      </c>
      <c r="C313" s="316" t="e">
        <f>+VLOOKUP(A313,Contactos!$A$4:$E$534,6,FALSE)</f>
        <v>#REF!</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15" t="str">
        <f>VLOOKUP(A314,[4]bd_lista!A:C,3,FALSE)</f>
        <v>Gobierno Autónomo Municipal de Palos Blancos</v>
      </c>
      <c r="C314" s="316" t="e">
        <f>+VLOOKUP(A314,Contactos!$A$4:$E$534,6,FALSE)</f>
        <v>#REF!</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15" t="str">
        <f>VLOOKUP(A315,[4]bd_lista!A:C,3,FALSE)</f>
        <v>Gobierno Autónomo Municipal de La Asunta</v>
      </c>
      <c r="C315" s="316" t="e">
        <f>+VLOOKUP(A315,Contactos!$A$4:$E$534,6,FALSE)</f>
        <v>#REF!</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15" t="str">
        <f>VLOOKUP(A316,[4]bd_lista!A:C,3,FALSE)</f>
        <v>Gobierno Autónomo Municipal de Pucarani</v>
      </c>
      <c r="C316" s="316" t="e">
        <f>+VLOOKUP(A316,Contactos!$A$4:$E$534,6,FALSE)</f>
        <v>#REF!</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15" t="str">
        <f>VLOOKUP(A317,[4]bd_lista!A:C,3,FALSE)</f>
        <v>Gobierno Autónomo Municipal de Laja</v>
      </c>
      <c r="C317" s="316" t="e">
        <f>+VLOOKUP(A317,Contactos!$A$4:$E$534,6,FALSE)</f>
        <v>#REF!</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15" t="str">
        <f>VLOOKUP(A318,[4]bd_lista!A:C,3,FALSE)</f>
        <v>Gobierno Autónomo Municipal de Batallas</v>
      </c>
      <c r="C318" s="316" t="e">
        <f>+VLOOKUP(A318,Contactos!$A$4:$E$534,6,FALSE)</f>
        <v>#REF!</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15" t="str">
        <f>VLOOKUP(A319,[4]bd_lista!A:C,3,FALSE)</f>
        <v>Gobierno Autónomo Municipal de Puerto Pérez</v>
      </c>
      <c r="C319" s="316" t="e">
        <f>+VLOOKUP(A319,Contactos!$A$4:$E$534,6,FALSE)</f>
        <v>#REF!</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15" t="str">
        <f>VLOOKUP(A320,[4]bd_lista!A:C,3,FALSE)</f>
        <v>Gobierno Autónomo Municipal de Coroico</v>
      </c>
      <c r="C320" s="316" t="e">
        <f>+VLOOKUP(A320,Contactos!$A$4:$E$534,6,FALSE)</f>
        <v>#REF!</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15" t="str">
        <f>VLOOKUP(A321,[4]bd_lista!A:C,3,FALSE)</f>
        <v>Gobierno Autónomo Municipal de Coripata</v>
      </c>
      <c r="C321" s="316" t="e">
        <f>+VLOOKUP(A321,Contactos!$A$4:$E$534,6,FALSE)</f>
        <v>#REF!</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15" t="str">
        <f>VLOOKUP(A322,[4]bd_lista!A:C,3,FALSE)</f>
        <v>Gobierno Autónomo Municipal de Ixiamas</v>
      </c>
      <c r="C322" s="316" t="e">
        <f>+VLOOKUP(A322,Contactos!$A$4:$E$534,6,FALSE)</f>
        <v>#REF!</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15" t="str">
        <f>VLOOKUP(A323,[4]bd_lista!A:C,3,FALSE)</f>
        <v>Gobierno Autónomo Municipal de San Buenaventura</v>
      </c>
      <c r="C323" s="316" t="e">
        <f>+VLOOKUP(A323,Contactos!$A$4:$E$534,6,FALSE)</f>
        <v>#REF!</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15" t="str">
        <f>VLOOKUP(A324,[4]bd_lista!A:C,3,FALSE)</f>
        <v>Gobierno Autónomo Municipal de General Juan José Pérez (Charazani)</v>
      </c>
      <c r="C324" s="316" t="e">
        <f>+VLOOKUP(A324,Contactos!$A$4:$E$534,6,FALSE)</f>
        <v>#REF!</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15" t="str">
        <f>VLOOKUP(A325,[4]bd_lista!A:C,3,FALSE)</f>
        <v>Gobierno Autónomo Municipal de Curva</v>
      </c>
      <c r="C325" s="316" t="e">
        <f>+VLOOKUP(A325,Contactos!$A$4:$E$534,6,FALSE)</f>
        <v>#REF!</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15" t="str">
        <f>VLOOKUP(A326,[4]bd_lista!A:C,3,FALSE)</f>
        <v>Gobierno Autónomo Municipal de San Pedro de Curahuara</v>
      </c>
      <c r="C326" s="316" t="e">
        <f>+VLOOKUP(A326,Contactos!$A$4:$E$534,6,FALSE)</f>
        <v>#REF!</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15" t="str">
        <f>VLOOKUP(A327,[4]bd_lista!A:C,3,FALSE)</f>
        <v>Gobierno Autónomo Municipal de Papel Pampa</v>
      </c>
      <c r="C327" s="316" t="e">
        <f>+VLOOKUP(A327,Contactos!$A$4:$E$534,6,FALSE)</f>
        <v>#REF!</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15" t="str">
        <f>VLOOKUP(A328,[4]bd_lista!A:C,3,FALSE)</f>
        <v>Gobierno Autónomo Municipal de Chacarilla</v>
      </c>
      <c r="C328" s="316" t="e">
        <f>+VLOOKUP(A328,Contactos!$A$4:$E$534,6,FALSE)</f>
        <v>#REF!</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15" t="str">
        <f>VLOOKUP(A329,[4]bd_lista!A:C,3,FALSE)</f>
        <v>Gobierno Autónomo Municipal de Santiago de Machaca</v>
      </c>
      <c r="C329" s="316" t="e">
        <f>+VLOOKUP(A329,Contactos!$A$4:$E$534,6,FALSE)</f>
        <v>#REF!</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15" t="str">
        <f>VLOOKUP(A330,[4]bd_lista!A:C,3,FALSE)</f>
        <v>Gobierno Autónomo Municipal de Catacora</v>
      </c>
      <c r="C330" s="316" t="e">
        <f>+VLOOKUP(A330,Contactos!$A$4:$E$534,6,FALSE)</f>
        <v>#REF!</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15" t="str">
        <f>VLOOKUP(A331,[4]bd_lista!A:C,3,FALSE)</f>
        <v>Gobierno Autónomo Municipal de Mapiri</v>
      </c>
      <c r="C331" s="316" t="e">
        <f>+VLOOKUP(A331,Contactos!$A$4:$E$534,6,FALSE)</f>
        <v>#REF!</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15" t="str">
        <f>VLOOKUP(A332,[4]bd_lista!A:C,3,FALSE)</f>
        <v>Gobierno Autónomo Municipal de Teoponte</v>
      </c>
      <c r="C332" s="316" t="e">
        <f>+VLOOKUP(A332,Contactos!$A$4:$E$534,6,FALSE)</f>
        <v>#REF!</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15" t="str">
        <f>VLOOKUP(A333,[4]bd_lista!A:C,3,FALSE)</f>
        <v>Gobierno Autónomo Municipal de San Andrés de Machaca</v>
      </c>
      <c r="C333" s="316" t="e">
        <f>+VLOOKUP(A333,Contactos!$A$4:$E$534,6,FALSE)</f>
        <v>#REF!</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15" t="str">
        <f>VLOOKUP(A334,[4]bd_lista!A:C,3,FALSE)</f>
        <v>Gobierno Autónomo Municipal de Jesús de Machaca</v>
      </c>
      <c r="C334" s="316" t="e">
        <f>+VLOOKUP(A334,Contactos!$A$4:$E$534,6,FALSE)</f>
        <v>#REF!</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15" t="str">
        <f>VLOOKUP(A335,[4]bd_lista!A:C,3,FALSE)</f>
        <v>Gobierno Autónomo Municipal de Taraco</v>
      </c>
      <c r="C335" s="316" t="e">
        <f>+VLOOKUP(A335,Contactos!$A$4:$E$534,6,FALSE)</f>
        <v>#REF!</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15" t="str">
        <f>VLOOKUP(A336,[4]bd_lista!A:C,3,FALSE)</f>
        <v>Gobierno Autónomo Municipal de Huarina</v>
      </c>
      <c r="C336" s="316" t="e">
        <f>+VLOOKUP(A336,Contactos!$A$4:$E$534,6,FALSE)</f>
        <v>#REF!</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15" t="str">
        <f>VLOOKUP(A337,[4]bd_lista!A:C,3,FALSE)</f>
        <v>Gobierno Autónomo Municipal de Santiago de Huata</v>
      </c>
      <c r="C337" s="316" t="e">
        <f>+VLOOKUP(A337,Contactos!$A$4:$E$534,6,FALSE)</f>
        <v>#REF!</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15" t="str">
        <f>VLOOKUP(A338,[4]bd_lista!A:C,3,FALSE)</f>
        <v>Gobierno Autónomo Municipal de Escoma</v>
      </c>
      <c r="C338" s="316" t="e">
        <f>+VLOOKUP(A338,Contactos!$A$4:$E$534,6,FALSE)</f>
        <v>#REF!</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15" t="str">
        <f>VLOOKUP(A339,[4]bd_lista!A:C,3,FALSE)</f>
        <v>Gobierno Autónomo Municipal de Humanata</v>
      </c>
      <c r="C339" s="316" t="e">
        <f>+VLOOKUP(A339,Contactos!$A$4:$E$534,6,FALSE)</f>
        <v>#REF!</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15" t="str">
        <f>VLOOKUP(A340,[4]bd_lista!A:C,3,FALSE)</f>
        <v>Gobierno Autónomo Municipal de Alto Beni</v>
      </c>
      <c r="C340" s="316" t="e">
        <f>+VLOOKUP(A340,Contactos!$A$4:$E$534,6,FALSE)</f>
        <v>#REF!</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15" t="str">
        <f>VLOOKUP(A341,[4]bd_lista!A:C,3,FALSE)</f>
        <v>Gobierno Autónomo Municipal de Huatajata</v>
      </c>
      <c r="C341" s="316" t="e">
        <f>+VLOOKUP(A341,Contactos!$A$4:$E$534,6,FALSE)</f>
        <v>#REF!</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15" t="str">
        <f>VLOOKUP(A342,[4]bd_lista!A:C,3,FALSE)</f>
        <v>Gobierno Autónomo Municipal de Chua Cocani</v>
      </c>
      <c r="C342" s="316" t="e">
        <f>+VLOOKUP(A342,Contactos!$A$4:$E$534,6,FALSE)</f>
        <v>#REF!</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15" t="str">
        <f>VLOOKUP(A343,[4]bd_lista!A:C,3,FALSE)</f>
        <v>Gobierno Autónomo Municipal de Cochabamba</v>
      </c>
      <c r="C343" s="316" t="e">
        <f>+VLOOKUP(A343,Contactos!$A$4:$E$534,6,FALSE)</f>
        <v>#REF!</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15" t="str">
        <f>VLOOKUP(A344,[4]bd_lista!A:C,3,FALSE)</f>
        <v>Gobierno Autónomo Municipal de Quillacollo</v>
      </c>
      <c r="C344" s="316" t="e">
        <f>+VLOOKUP(A344,Contactos!$A$4:$E$534,6,FALSE)</f>
        <v>#REF!</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15" t="str">
        <f>VLOOKUP(A345,[4]bd_lista!A:C,3,FALSE)</f>
        <v>Gobierno Autónomo Municipal de Sipe Sipe</v>
      </c>
      <c r="C345" s="316" t="e">
        <f>+VLOOKUP(A345,Contactos!$A$4:$E$534,6,FALSE)</f>
        <v>#REF!</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15" t="str">
        <f>VLOOKUP(A346,[4]bd_lista!A:C,3,FALSE)</f>
        <v>Gobierno Autónomo Municipal de Tiquipaya</v>
      </c>
      <c r="C346" s="316" t="e">
        <f>+VLOOKUP(A346,Contactos!$A$4:$E$534,6,FALSE)</f>
        <v>#REF!</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15" t="str">
        <f>VLOOKUP(A347,[4]bd_lista!A:C,3,FALSE)</f>
        <v>Gobierno Autónomo Municipal de Vinto</v>
      </c>
      <c r="C347" s="316" t="e">
        <f>+VLOOKUP(A347,Contactos!$A$4:$E$534,6,FALSE)</f>
        <v>#REF!</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15" t="str">
        <f>VLOOKUP(A348,[4]bd_lista!A:C,3,FALSE)</f>
        <v>Gobierno Autónomo Municipal de Colcapirhua</v>
      </c>
      <c r="C348" s="316" t="e">
        <f>+VLOOKUP(A348,Contactos!$A$4:$E$534,6,FALSE)</f>
        <v>#REF!</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15" t="str">
        <f>VLOOKUP(A349,[4]bd_lista!A:C,3,FALSE)</f>
        <v>Gobierno Autónomo Municipal de Aiquile</v>
      </c>
      <c r="C349" s="316" t="e">
        <f>+VLOOKUP(A349,Contactos!$A$4:$E$534,6,FALSE)</f>
        <v>#REF!</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15" t="str">
        <f>VLOOKUP(A350,[4]bd_lista!A:C,3,FALSE)</f>
        <v>Gobierno Autónomo Municipal de Pasorapa</v>
      </c>
      <c r="C350" s="316" t="e">
        <f>+VLOOKUP(A350,Contactos!$A$4:$E$534,6,FALSE)</f>
        <v>#REF!</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15" t="str">
        <f>VLOOKUP(A351,[4]bd_lista!A:C,3,FALSE)</f>
        <v>Gobierno Autónomo Municipal de Omereque</v>
      </c>
      <c r="C351" s="316" t="e">
        <f>+VLOOKUP(A351,Contactos!$A$4:$E$534,6,FALSE)</f>
        <v>#REF!</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15" t="str">
        <f>VLOOKUP(A352,[4]bd_lista!A:C,3,FALSE)</f>
        <v>Gobierno Autónomo Municipal de Independencia</v>
      </c>
      <c r="C352" s="316" t="e">
        <f>+VLOOKUP(A352,Contactos!$A$4:$E$534,6,FALSE)</f>
        <v>#REF!</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15" t="str">
        <f>VLOOKUP(A353,[4]bd_lista!A:C,3,FALSE)</f>
        <v>Gobierno Autónomo Municipal de Morochata</v>
      </c>
      <c r="C353" s="316" t="e">
        <f>+VLOOKUP(A353,Contactos!$A$4:$E$534,6,FALSE)</f>
        <v>#REF!</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15" t="str">
        <f>VLOOKUP(A354,[4]bd_lista!A:C,3,FALSE)</f>
        <v>Gobierno Autónomo Municipal de Sacaba</v>
      </c>
      <c r="C354" s="316" t="e">
        <f>+VLOOKUP(A354,Contactos!$A$4:$E$534,6,FALSE)</f>
        <v>#REF!</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15" t="str">
        <f>VLOOKUP(A355,[4]bd_lista!A:C,3,FALSE)</f>
        <v>Gobierno Autónomo Municipal de Colomi</v>
      </c>
      <c r="C355" s="316" t="e">
        <f>+VLOOKUP(A355,Contactos!$A$4:$E$534,6,FALSE)</f>
        <v>#REF!</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15" t="str">
        <f>VLOOKUP(A356,[4]bd_lista!A:C,3,FALSE)</f>
        <v>Gobierno Autónomo Municipal de Villa Tunari</v>
      </c>
      <c r="C356" s="316" t="e">
        <f>+VLOOKUP(A356,Contactos!$A$4:$E$534,6,FALSE)</f>
        <v>#REF!</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15" t="str">
        <f>VLOOKUP(A357,[4]bd_lista!A:C,3,FALSE)</f>
        <v>Gobierno Autónomo Municipal de Punata</v>
      </c>
      <c r="C357" s="316" t="e">
        <f>+VLOOKUP(A357,Contactos!$A$4:$E$534,6,FALSE)</f>
        <v>#REF!</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15" t="str">
        <f>VLOOKUP(A358,[4]bd_lista!A:C,3,FALSE)</f>
        <v>Gobierno Autónomo Municipal de Villa Rivero</v>
      </c>
      <c r="C358" s="316" t="e">
        <f>+VLOOKUP(A358,Contactos!$A$4:$E$534,6,FALSE)</f>
        <v>#REF!</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15" t="str">
        <f>VLOOKUP(A359,[4]bd_lista!A:C,3,FALSE)</f>
        <v>Gobierno Autónomo Municipal de San Benito (Villa José Quintín Mendoza)</v>
      </c>
      <c r="C359" s="316" t="e">
        <f>+VLOOKUP(A359,Contactos!$A$4:$E$534,6,FALSE)</f>
        <v>#REF!</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15" t="str">
        <f>VLOOKUP(A360,[4]bd_lista!A:C,3,FALSE)</f>
        <v>Gobierno Autónomo Municipal de Tacachi</v>
      </c>
      <c r="C360" s="316" t="e">
        <f>+VLOOKUP(A360,Contactos!$A$4:$E$534,6,FALSE)</f>
        <v>#REF!</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15" t="str">
        <f>VLOOKUP(A361,[4]bd_lista!A:C,3,FALSE)</f>
        <v>Gobierno Autónomo Municipal Villa Gualberto Villarroel</v>
      </c>
      <c r="C361" s="316" t="e">
        <f>+VLOOKUP(A361,Contactos!$A$4:$E$534,6,FALSE)</f>
        <v>#REF!</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15" t="str">
        <f>VLOOKUP(A362,[4]bd_lista!A:C,3,FALSE)</f>
        <v>Gobierno Autónomo Municipal de Tarata</v>
      </c>
      <c r="C362" s="316" t="e">
        <f>+VLOOKUP(A362,Contactos!$A$4:$E$534,6,FALSE)</f>
        <v>#REF!</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15" t="str">
        <f>VLOOKUP(A363,[4]bd_lista!A:C,3,FALSE)</f>
        <v>Gobierno Autónomo Municipal de Anzaldo</v>
      </c>
      <c r="C363" s="316" t="e">
        <f>+VLOOKUP(A363,Contactos!$A$4:$E$534,6,FALSE)</f>
        <v>#REF!</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15" t="str">
        <f>VLOOKUP(A364,[4]bd_lista!A:C,3,FALSE)</f>
        <v>Gobierno Autónomo Municipal de Arbieto</v>
      </c>
      <c r="C364" s="316" t="e">
        <f>+VLOOKUP(A364,Contactos!$A$4:$E$534,6,FALSE)</f>
        <v>#REF!</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15" t="str">
        <f>VLOOKUP(A365,[4]bd_lista!A:C,3,FALSE)</f>
        <v>Gobierno Autónomo Municipal de Sacabamba</v>
      </c>
      <c r="C365" s="316" t="e">
        <f>+VLOOKUP(A365,Contactos!$A$4:$E$534,6,FALSE)</f>
        <v>#REF!</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15" t="str">
        <f>VLOOKUP(A366,[4]bd_lista!A:C,3,FALSE)</f>
        <v>Gobierno Autónomo Municipal de Cliza</v>
      </c>
      <c r="C366" s="316" t="e">
        <f>+VLOOKUP(A366,Contactos!$A$4:$E$534,6,FALSE)</f>
        <v>#REF!</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15" t="str">
        <f>VLOOKUP(A367,[4]bd_lista!A:C,3,FALSE)</f>
        <v>Gobierno Autónomo Municipal de Toco</v>
      </c>
      <c r="C367" s="316" t="e">
        <f>+VLOOKUP(A367,Contactos!$A$4:$E$534,6,FALSE)</f>
        <v>#REF!</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15" t="str">
        <f>VLOOKUP(A368,[4]bd_lista!A:C,3,FALSE)</f>
        <v>Gobierno Autónomo Municipal de Tolata</v>
      </c>
      <c r="C368" s="316" t="e">
        <f>+VLOOKUP(A368,Contactos!$A$4:$E$534,6,FALSE)</f>
        <v>#REF!</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15" t="str">
        <f>VLOOKUP(A369,[4]bd_lista!A:C,3,FALSE)</f>
        <v>Gobierno Autónomo Municipal de Capinota</v>
      </c>
      <c r="C369" s="316" t="e">
        <f>+VLOOKUP(A369,Contactos!$A$4:$E$534,6,FALSE)</f>
        <v>#REF!</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15" t="str">
        <f>VLOOKUP(A370,[4]bd_lista!A:C,3,FALSE)</f>
        <v>Gobierno Autónomo Municipal de Santivañez</v>
      </c>
      <c r="C370" s="316" t="e">
        <f>+VLOOKUP(A370,Contactos!$A$4:$E$534,6,FALSE)</f>
        <v>#REF!</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15" t="str">
        <f>VLOOKUP(A371,[4]bd_lista!A:C,3,FALSE)</f>
        <v>Gobierno Autónomo Municipal de Sicaya</v>
      </c>
      <c r="C371" s="316" t="e">
        <f>+VLOOKUP(A371,Contactos!$A$4:$E$534,6,FALSE)</f>
        <v>#REF!</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15" t="str">
        <f>VLOOKUP(A372,[4]bd_lista!A:C,3,FALSE)</f>
        <v>Gobierno Autónomo Municipal de Tapacari</v>
      </c>
      <c r="C372" s="316" t="e">
        <f>+VLOOKUP(A372,Contactos!$A$4:$E$534,6,FALSE)</f>
        <v>#REF!</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15" t="str">
        <f>VLOOKUP(A373,[4]bd_lista!A:C,3,FALSE)</f>
        <v>Gobierno Autónomo Municipal de Totora</v>
      </c>
      <c r="C373" s="316" t="e">
        <f>+VLOOKUP(A373,Contactos!$A$4:$E$534,6,FALSE)</f>
        <v>#REF!</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15" t="str">
        <f>VLOOKUP(A374,[4]bd_lista!A:C,3,FALSE)</f>
        <v>Gobierno Autónomo Municipal de Pojo</v>
      </c>
      <c r="C374" s="316" t="e">
        <f>+VLOOKUP(A374,Contactos!$A$4:$E$534,6,FALSE)</f>
        <v>#REF!</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15" t="str">
        <f>VLOOKUP(A375,[4]bd_lista!A:C,3,FALSE)</f>
        <v>Gobierno Autónomo Municipal de Pocona</v>
      </c>
      <c r="C375" s="316" t="e">
        <f>+VLOOKUP(A375,Contactos!$A$4:$E$534,6,FALSE)</f>
        <v>#REF!</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15" t="str">
        <f>VLOOKUP(A376,[4]bd_lista!A:C,3,FALSE)</f>
        <v>Gobierno Autónomo Municipal de Chimoré</v>
      </c>
      <c r="C376" s="316" t="e">
        <f>+VLOOKUP(A376,Contactos!$A$4:$E$534,6,FALSE)</f>
        <v>#REF!</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15" t="str">
        <f>VLOOKUP(A377,[4]bd_lista!A:C,3,FALSE)</f>
        <v>Gobierno Autónomo Municipal de Puerto Villarroel</v>
      </c>
      <c r="C377" s="316" t="e">
        <f>+VLOOKUP(A377,Contactos!$A$4:$E$534,6,FALSE)</f>
        <v>#REF!</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15" t="str">
        <f>VLOOKUP(A378,[4]bd_lista!A:C,3,FALSE)</f>
        <v>Gobierno Autónomo Municipal de Arani</v>
      </c>
      <c r="C378" s="316" t="e">
        <f>+VLOOKUP(A378,Contactos!$A$4:$E$534,6,FALSE)</f>
        <v>#REF!</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15" t="str">
        <f>VLOOKUP(A379,[4]bd_lista!A:C,3,FALSE)</f>
        <v>Gobierno Autónomo Municipal de Vacas</v>
      </c>
      <c r="C379" s="316" t="e">
        <f>+VLOOKUP(A379,Contactos!$A$4:$E$534,6,FALSE)</f>
        <v>#REF!</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15" t="str">
        <f>VLOOKUP(A380,[4]bd_lista!A:C,3,FALSE)</f>
        <v>Gobierno Autónomo Municipal de Arque</v>
      </c>
      <c r="C380" s="316" t="e">
        <f>+VLOOKUP(A380,Contactos!$A$4:$E$534,6,FALSE)</f>
        <v>#REF!</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15" t="str">
        <f>VLOOKUP(A381,[4]bd_lista!A:C,3,FALSE)</f>
        <v>Gobierno Autónomo Municipal de Tacopaya</v>
      </c>
      <c r="C381" s="316" t="e">
        <f>+VLOOKUP(A381,Contactos!$A$4:$E$534,6,FALSE)</f>
        <v>#REF!</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1340</v>
      </c>
      <c r="B382" s="315" t="str">
        <f>VLOOKUP(A382,[4]bd_lista!A:C,3,FALSE)</f>
        <v>Gobierno Autónomo Municipal de Bolivar</v>
      </c>
      <c r="C382" s="316" t="e">
        <f>+VLOOKUP(A382,Contactos!$A$4:$E$534,6,FALSE)</f>
        <v>#REF!</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15" t="str">
        <f>VLOOKUP(A383,[4]bd_lista!A:C,3,FALSE)</f>
        <v>Gobierno Autónomo Municipal de Tiraque</v>
      </c>
      <c r="C383" s="316" t="e">
        <f>+VLOOKUP(A383,Contactos!$A$4:$E$534,6,FALSE)</f>
        <v>#REF!</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15" t="str">
        <f>VLOOKUP(A384,[4]bd_lista!A:C,3,FALSE)</f>
        <v>Gobierno Autónomo Municipal de Mizque</v>
      </c>
      <c r="C384" s="316" t="e">
        <f>+VLOOKUP(A384,Contactos!$A$4:$E$534,6,FALSE)</f>
        <v>#REF!</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15" t="str">
        <f>VLOOKUP(A385,[4]bd_lista!A:C,3,FALSE)</f>
        <v>Gobierno Autónomo Municipal de Vila Vila</v>
      </c>
      <c r="C385" s="316" t="e">
        <f>+VLOOKUP(A385,Contactos!$A$4:$E$534,6,FALSE)</f>
        <v>#REF!</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15" t="str">
        <f>VLOOKUP(A386,[4]bd_lista!A:C,3,FALSE)</f>
        <v>Gobierno Autónomo Municipal de Alalay</v>
      </c>
      <c r="C386" s="316" t="e">
        <f>+VLOOKUP(A386,Contactos!$A$4:$E$534,6,FALSE)</f>
        <v>#REF!</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15" t="str">
        <f>VLOOKUP(A387,[4]bd_lista!A:C,3,FALSE)</f>
        <v>Gobierno Autónomo Municipal de Entre Rios</v>
      </c>
      <c r="C387" s="316" t="e">
        <f>+VLOOKUP(A387,Contactos!$A$4:$E$534,6,FALSE)</f>
        <v>#REF!</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15" t="str">
        <f>VLOOKUP(A388,[4]bd_lista!A:C,3,FALSE)</f>
        <v>Gobierno Autónomo Municipal de Cocapata</v>
      </c>
      <c r="C388" s="316" t="e">
        <f>+VLOOKUP(A388,Contactos!$A$4:$E$534,6,FALSE)</f>
        <v>#REF!</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15" t="str">
        <f>VLOOKUP(A389,[4]bd_lista!A:C,3,FALSE)</f>
        <v>Gobierno Autónomo Municipal de Shinahota</v>
      </c>
      <c r="C389" s="316" t="e">
        <f>+VLOOKUP(A389,Contactos!$A$4:$E$534,6,FALSE)</f>
        <v>#REF!</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15" t="str">
        <f>VLOOKUP(A390,[4]bd_lista!A:C,3,FALSE)</f>
        <v>Gobierno Autónomo Municipal de Oruro</v>
      </c>
      <c r="C390" s="316" t="e">
        <f>+VLOOKUP(A390,Contactos!$A$4:$E$534,6,FALSE)</f>
        <v>#REF!</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15" t="str">
        <f>VLOOKUP(A391,[4]bd_lista!A:C,3,FALSE)</f>
        <v>Gobierno Autónomo Municipal de Caracollo</v>
      </c>
      <c r="C391" s="316" t="e">
        <f>+VLOOKUP(A391,Contactos!$A$4:$E$534,6,FALSE)</f>
        <v>#REF!</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15" t="str">
        <f>VLOOKUP(A392,[4]bd_lista!A:C,3,FALSE)</f>
        <v>Gobierno Autónomo Municipal de El Choro</v>
      </c>
      <c r="C392" s="316" t="e">
        <f>+VLOOKUP(A392,Contactos!$A$4:$E$534,6,FALSE)</f>
        <v>#REF!</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15" t="str">
        <f>VLOOKUP(A393,[4]bd_lista!A:C,3,FALSE)</f>
        <v>Gobierno Autónomo Municipal de Challapata</v>
      </c>
      <c r="C393" s="316" t="e">
        <f>+VLOOKUP(A393,Contactos!$A$4:$E$534,6,FALSE)</f>
        <v>#REF!</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15" t="str">
        <f>VLOOKUP(A394,[4]bd_lista!A:C,3,FALSE)</f>
        <v>Gobierno Autónomo Municipal de Santuario de Quillacas</v>
      </c>
      <c r="C394" s="316" t="e">
        <f>+VLOOKUP(A394,Contactos!$A$4:$E$534,6,FALSE)</f>
        <v>#REF!</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15" t="str">
        <f>VLOOKUP(A395,[4]bd_lista!A:C,3,FALSE)</f>
        <v>Gobierno Autónomo Municipal de Huanuni</v>
      </c>
      <c r="C395" s="316" t="e">
        <f>+VLOOKUP(A395,Contactos!$A$4:$E$534,6,FALSE)</f>
        <v>#REF!</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15" t="str">
        <f>VLOOKUP(A396,[4]bd_lista!A:C,3,FALSE)</f>
        <v>Gobierno Autónomo Municipal de Machacamarca</v>
      </c>
      <c r="C396" s="316" t="e">
        <f>+VLOOKUP(A396,Contactos!$A$4:$E$534,6,FALSE)</f>
        <v>#REF!</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15" t="str">
        <f>VLOOKUP(A397,[4]bd_lista!A:C,3,FALSE)</f>
        <v>Gobierno Autónomo Municipal de Poopó (Villa Poopó)</v>
      </c>
      <c r="C397" s="316" t="e">
        <f>+VLOOKUP(A397,Contactos!$A$4:$E$534,6,FALSE)</f>
        <v>#REF!</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15" t="str">
        <f>VLOOKUP(A398,[4]bd_lista!A:C,3,FALSE)</f>
        <v>Gobierno Autónomo Municipal de Pazña</v>
      </c>
      <c r="C398" s="316" t="e">
        <f>+VLOOKUP(A398,Contactos!$A$4:$E$534,6,FALSE)</f>
        <v>#REF!</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15" t="str">
        <f>VLOOKUP(A399,[4]bd_lista!A:C,3,FALSE)</f>
        <v>Gobierno Autónomo Municipal de Antequera</v>
      </c>
      <c r="C399" s="316" t="e">
        <f>+VLOOKUP(A399,Contactos!$A$4:$E$534,6,FALSE)</f>
        <v>#REF!</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15" t="str">
        <f>VLOOKUP(A400,[4]bd_lista!A:C,3,FALSE)</f>
        <v>Gobierno Autónomo Municipal de Eucaliptus</v>
      </c>
      <c r="C400" s="316" t="e">
        <f>+VLOOKUP(A400,Contactos!$A$4:$E$534,6,FALSE)</f>
        <v>#REF!</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15" t="str">
        <f>VLOOKUP(A401,[4]bd_lista!A:C,3,FALSE)</f>
        <v>Gobierno Autónomo Municipal de Santiago de Huari</v>
      </c>
      <c r="C401" s="316" t="e">
        <f>+VLOOKUP(A401,Contactos!$A$4:$E$534,6,FALSE)</f>
        <v>#REF!</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15" t="str">
        <f>VLOOKUP(A402,[4]bd_lista!A:C,3,FALSE)</f>
        <v>Gobierno Autónomo Municipal de Totora</v>
      </c>
      <c r="C402" s="316" t="e">
        <f>+VLOOKUP(A402,Contactos!$A$4:$E$534,6,FALSE)</f>
        <v>#REF!</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15" t="str">
        <f>VLOOKUP(A403,[4]bd_lista!A:C,3,FALSE)</f>
        <v>Gobierno Autónomo Municipal de Corque</v>
      </c>
      <c r="C403" s="316" t="e">
        <f>+VLOOKUP(A403,Contactos!$A$4:$E$534,6,FALSE)</f>
        <v>#REF!</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15" t="str">
        <f>VLOOKUP(A404,[4]bd_lista!A:C,3,FALSE)</f>
        <v>Gobierno Autónomo Municipal de Choquecota</v>
      </c>
      <c r="C404" s="316" t="e">
        <f>+VLOOKUP(A404,Contactos!$A$4:$E$534,6,FALSE)</f>
        <v>#REF!</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15" t="str">
        <f>VLOOKUP(A405,[4]bd_lista!A:C,3,FALSE)</f>
        <v>Gobierno Autónomo Municipal de Curahuara de Carangas</v>
      </c>
      <c r="C405" s="316" t="e">
        <f>+VLOOKUP(A405,Contactos!$A$4:$E$534,6,FALSE)</f>
        <v>#REF!</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15" t="str">
        <f>VLOOKUP(A406,[4]bd_lista!A:C,3,FALSE)</f>
        <v>Gobierno Autónomo Municipal de Turco</v>
      </c>
      <c r="C406" s="316" t="e">
        <f>+VLOOKUP(A406,Contactos!$A$4:$E$534,6,FALSE)</f>
        <v>#REF!</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15" t="str">
        <f>VLOOKUP(A407,[4]bd_lista!A:C,3,FALSE)</f>
        <v>Gobierno Autónomo Municipal de Huachacalla</v>
      </c>
      <c r="C407" s="316" t="e">
        <f>+VLOOKUP(A407,Contactos!$A$4:$E$534,6,FALSE)</f>
        <v>#REF!</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15" t="str">
        <f>VLOOKUP(A408,[4]bd_lista!A:C,3,FALSE)</f>
        <v>Gobierno Autónomo Municipal de Escara</v>
      </c>
      <c r="C408" s="316" t="e">
        <f>+VLOOKUP(A408,Contactos!$A$4:$E$534,6,FALSE)</f>
        <v>#REF!</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15" t="str">
        <f>VLOOKUP(A409,[4]bd_lista!A:C,3,FALSE)</f>
        <v>Gobierno Autónomo Municipal de Cruz de Machacamarca</v>
      </c>
      <c r="C409" s="316" t="e">
        <f>+VLOOKUP(A409,Contactos!$A$4:$E$534,6,FALSE)</f>
        <v>#REF!</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15" t="str">
        <f>VLOOKUP(A410,[4]bd_lista!A:C,3,FALSE)</f>
        <v>Gobierno Autónomo Municipal de Yunguyo de Litoral</v>
      </c>
      <c r="C410" s="316" t="e">
        <f>+VLOOKUP(A410,Contactos!$A$4:$E$534,6,FALSE)</f>
        <v>#REF!</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15" t="str">
        <f>VLOOKUP(A411,[4]bd_lista!A:C,3,FALSE)</f>
        <v>Gobierno Autónomo Municipal de Esmeralda</v>
      </c>
      <c r="C411" s="316" t="e">
        <f>+VLOOKUP(A411,Contactos!$A$4:$E$534,6,FALSE)</f>
        <v>#REF!</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15" t="str">
        <f>VLOOKUP(A412,[4]bd_lista!A:C,3,FALSE)</f>
        <v>Gobierno Autónomo Municipal de Toledo</v>
      </c>
      <c r="C412" s="316" t="e">
        <f>+VLOOKUP(A412,Contactos!$A$4:$E$534,6,FALSE)</f>
        <v>#REF!</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15" t="str">
        <f>VLOOKUP(A413,[4]bd_lista!A:C,3,FALSE)</f>
        <v>Gobierno Autónomo Municipal de Andamarca (Santiago de Andamarca)</v>
      </c>
      <c r="C413" s="316" t="e">
        <f>+VLOOKUP(A413,Contactos!$A$4:$E$534,6,FALSE)</f>
        <v>#REF!</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15" t="str">
        <f>VLOOKUP(A414,[4]bd_lista!A:C,3,FALSE)</f>
        <v>Gobierno Autónomo Municipal de Belén de Andamarca</v>
      </c>
      <c r="C414" s="316" t="e">
        <f>+VLOOKUP(A414,Contactos!$A$4:$E$534,6,FALSE)</f>
        <v>#REF!</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15" t="str">
        <f>VLOOKUP(A415,[4]bd_lista!A:C,3,FALSE)</f>
        <v>Gobierno Autónomo Municipal de Salinas de G. Mendoza</v>
      </c>
      <c r="C415" s="316" t="e">
        <f>+VLOOKUP(A415,Contactos!$A$4:$E$534,6,FALSE)</f>
        <v>#REF!</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15" t="str">
        <f>VLOOKUP(A416,[4]bd_lista!A:C,3,FALSE)</f>
        <v>Gobierno Autónomo Municipal de Pampa Aullagas</v>
      </c>
      <c r="C416" s="316" t="e">
        <f>+VLOOKUP(A416,Contactos!$A$4:$E$534,6,FALSE)</f>
        <v>#REF!</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15" t="str">
        <f>VLOOKUP(A417,[4]bd_lista!A:C,3,FALSE)</f>
        <v>Gobierno Autónomo Municipal de La Rivera</v>
      </c>
      <c r="C417" s="316" t="e">
        <f>+VLOOKUP(A417,Contactos!$A$4:$E$534,6,FALSE)</f>
        <v>#REF!</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15" t="str">
        <f>VLOOKUP(A418,[4]bd_lista!A:C,3,FALSE)</f>
        <v>Gobierno Autónomo Municipal de Todos Santos</v>
      </c>
      <c r="C418" s="316" t="e">
        <f>+VLOOKUP(A418,Contactos!$A$4:$E$534,6,FALSE)</f>
        <v>#REF!</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15" t="str">
        <f>VLOOKUP(A419,[4]bd_lista!A:C,3,FALSE)</f>
        <v>Gobierno Autónomo Municipal de Carangas</v>
      </c>
      <c r="C419" s="316" t="e">
        <f>+VLOOKUP(A419,Contactos!$A$4:$E$534,6,FALSE)</f>
        <v>#REF!</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15" t="str">
        <f>VLOOKUP(A420,[4]bd_lista!A:C,3,FALSE)</f>
        <v>Gobierno Autónomo Municipal de Sabaya</v>
      </c>
      <c r="C420" s="316" t="e">
        <f>+VLOOKUP(A420,Contactos!$A$4:$E$534,6,FALSE)</f>
        <v>#REF!</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15" t="str">
        <f>VLOOKUP(A421,[4]bd_lista!A:C,3,FALSE)</f>
        <v>Gobierno Autónomo Municipal de Coipasa</v>
      </c>
      <c r="C421" s="316" t="e">
        <f>+VLOOKUP(A421,Contactos!$A$4:$E$534,6,FALSE)</f>
        <v>#REF!</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15" t="str">
        <f>VLOOKUP(A422,[4]bd_lista!A:C,3,FALSE)</f>
        <v>Gobierno Autónomo Municipal de Huayllamarca (Santiago de Huayllamarca)</v>
      </c>
      <c r="C422" s="316" t="e">
        <f>+VLOOKUP(A422,Contactos!$A$4:$E$534,6,FALSE)</f>
        <v>#REF!</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15" t="str">
        <f>VLOOKUP(A423,[4]bd_lista!A:C,3,FALSE)</f>
        <v>Gobierno Autónomo Municipal de Soracachi</v>
      </c>
      <c r="C423" s="316" t="e">
        <f>+VLOOKUP(A423,Contactos!$A$4:$E$534,6,FALSE)</f>
        <v>#REF!</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15" t="str">
        <f>VLOOKUP(A424,[4]bd_lista!A:C,3,FALSE)</f>
        <v>Gobierno Autónomo Municipal de Potosí</v>
      </c>
      <c r="C424" s="316" t="e">
        <f>+VLOOKUP(A424,Contactos!$A$4:$E$534,6,FALSE)</f>
        <v>#REF!</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15" t="str">
        <f>VLOOKUP(A425,[4]bd_lista!A:C,3,FALSE)</f>
        <v>Gobierno Autónomo Municipal de Tinguipaya</v>
      </c>
      <c r="C425" s="316" t="e">
        <f>+VLOOKUP(A425,Contactos!$A$4:$E$534,6,FALSE)</f>
        <v>#REF!</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15" t="str">
        <f>VLOOKUP(A426,[4]bd_lista!A:C,3,FALSE)</f>
        <v>Gobierno Autónomo Municipal de Yocalla</v>
      </c>
      <c r="C426" s="316" t="e">
        <f>+VLOOKUP(A426,Contactos!$A$4:$E$534,6,FALSE)</f>
        <v>#REF!</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15" t="str">
        <f>VLOOKUP(A427,[4]bd_lista!A:C,3,FALSE)</f>
        <v>Gobierno Autónomo Municipal de Urmiri</v>
      </c>
      <c r="C427" s="316" t="e">
        <f>+VLOOKUP(A427,Contactos!$A$4:$E$534,6,FALSE)</f>
        <v>#REF!</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15" t="str">
        <f>VLOOKUP(A428,[4]bd_lista!A:C,3,FALSE)</f>
        <v>Gobierno Autónomo Municipal de Uncía</v>
      </c>
      <c r="C428" s="316" t="e">
        <f>+VLOOKUP(A428,Contactos!$A$4:$E$534,6,FALSE)</f>
        <v>#REF!</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15" t="str">
        <f>VLOOKUP(A429,[4]bd_lista!A:C,3,FALSE)</f>
        <v>Gobierno Autónomo Municipal de Chayanta</v>
      </c>
      <c r="C429" s="316" t="e">
        <f>+VLOOKUP(A429,Contactos!$A$4:$E$534,6,FALSE)</f>
        <v>#REF!</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15" t="str">
        <f>VLOOKUP(A430,[4]bd_lista!A:C,3,FALSE)</f>
        <v>Gobierno Autónomo Municipal de Llallagua</v>
      </c>
      <c r="C430" s="316" t="e">
        <f>+VLOOKUP(A430,Contactos!$A$4:$E$534,6,FALSE)</f>
        <v>#REF!</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15" t="str">
        <f>VLOOKUP(A431,[4]bd_lista!A:C,3,FALSE)</f>
        <v>Gobierno Autónomo Municipal de Betanzos</v>
      </c>
      <c r="C431" s="316" t="e">
        <f>+VLOOKUP(A431,Contactos!$A$4:$E$534,6,FALSE)</f>
        <v>#REF!</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15" t="str">
        <f>VLOOKUP(A432,[4]bd_lista!A:C,3,FALSE)</f>
        <v>Gobierno Autónomo Municipal de Chaqui</v>
      </c>
      <c r="C432" s="316" t="e">
        <f>+VLOOKUP(A432,Contactos!$A$4:$E$534,6,FALSE)</f>
        <v>#REF!</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15" t="str">
        <f>VLOOKUP(A433,[4]bd_lista!A:C,3,FALSE)</f>
        <v>Gobierno Autónomo Municipal de Tacobamba</v>
      </c>
      <c r="C433" s="316" t="e">
        <f>+VLOOKUP(A433,Contactos!$A$4:$E$534,6,FALSE)</f>
        <v>#REF!</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15" t="str">
        <f>VLOOKUP(A434,[4]bd_lista!A:C,3,FALSE)</f>
        <v>Gobierno Autónomo Municipal de Colquechaca</v>
      </c>
      <c r="C434" s="316" t="e">
        <f>+VLOOKUP(A434,Contactos!$A$4:$E$534,6,FALSE)</f>
        <v>#REF!</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15" t="str">
        <f>VLOOKUP(A435,[4]bd_lista!A:C,3,FALSE)</f>
        <v>Gobierno Autónomo Municipal de Ravelo</v>
      </c>
      <c r="C435" s="316" t="e">
        <f>+VLOOKUP(A435,Contactos!$A$4:$E$534,6,FALSE)</f>
        <v>#REF!</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15" t="str">
        <f>VLOOKUP(A436,[4]bd_lista!A:C,3,FALSE)</f>
        <v>Gobierno Autónomo Municipal de Pocoata</v>
      </c>
      <c r="C436" s="316" t="e">
        <f>+VLOOKUP(A436,Contactos!$A$4:$E$534,6,FALSE)</f>
        <v>#REF!</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15" t="str">
        <f>VLOOKUP(A437,[4]bd_lista!A:C,3,FALSE)</f>
        <v>Gobierno Autónomo Municipal de Ocurí</v>
      </c>
      <c r="C437" s="316" t="e">
        <f>+VLOOKUP(A437,Contactos!$A$4:$E$534,6,FALSE)</f>
        <v>#REF!</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15" t="str">
        <f>VLOOKUP(A438,[4]bd_lista!A:C,3,FALSE)</f>
        <v>Gobierno Autónomo Municipal de San Pedro de Buena Vista</v>
      </c>
      <c r="C438" s="316" t="e">
        <f>+VLOOKUP(A438,Contactos!$A$4:$E$534,6,FALSE)</f>
        <v>#REF!</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15" t="str">
        <f>VLOOKUP(A439,[4]bd_lista!A:C,3,FALSE)</f>
        <v>Gobierno Autónomo Municipal de Toro Toro</v>
      </c>
      <c r="C439" s="316" t="e">
        <f>+VLOOKUP(A439,Contactos!$A$4:$E$534,6,FALSE)</f>
        <v>#REF!</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15" t="str">
        <f>VLOOKUP(A440,[4]bd_lista!A:C,3,FALSE)</f>
        <v>Gobierno Autónomo Municipal de Cotagaita</v>
      </c>
      <c r="C440" s="316" t="e">
        <f>+VLOOKUP(A440,Contactos!$A$4:$E$534,6,FALSE)</f>
        <v>#REF!</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15" t="str">
        <f>VLOOKUP(A441,[4]bd_lista!A:C,3,FALSE)</f>
        <v>Gobierno Autónomo Municipal de Vitichi</v>
      </c>
      <c r="C441" s="316" t="e">
        <f>+VLOOKUP(A441,Contactos!$A$4:$E$534,6,FALSE)</f>
        <v>#REF!</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15" t="str">
        <f>VLOOKUP(A442,[4]bd_lista!A:C,3,FALSE)</f>
        <v>Gobierno Autónomo Municipal de Tupiza</v>
      </c>
      <c r="C442" s="316" t="e">
        <f>+VLOOKUP(A442,Contactos!$A$4:$E$534,6,FALSE)</f>
        <v>#REF!</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15" t="str">
        <f>VLOOKUP(A443,[4]bd_lista!A:C,3,FALSE)</f>
        <v>Gobierno Autónomo Municipal de Atocha</v>
      </c>
      <c r="C443" s="316" t="e">
        <f>+VLOOKUP(A443,Contactos!$A$4:$E$534,6,FALSE)</f>
        <v>#REF!</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15" t="str">
        <f>VLOOKUP(A444,[4]bd_lista!A:C,3,FALSE)</f>
        <v>Gobierno Autónomo Municipal de Colcha"K" (Villa Martín)</v>
      </c>
      <c r="C444" s="316" t="e">
        <f>+VLOOKUP(A444,Contactos!$A$4:$E$534,6,FALSE)</f>
        <v>#REF!</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15" t="str">
        <f>VLOOKUP(A445,[4]bd_lista!A:C,3,FALSE)</f>
        <v>Gobierno Autónomo Municipal de San Pedro de Quemes</v>
      </c>
      <c r="C445" s="316" t="e">
        <f>+VLOOKUP(A445,Contactos!$A$4:$E$534,6,FALSE)</f>
        <v>#REF!</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15" t="str">
        <f>VLOOKUP(A446,[4]bd_lista!A:C,3,FALSE)</f>
        <v>Gobierno Autónomo Municipal de San Pablo de Lípez</v>
      </c>
      <c r="C446" s="316" t="e">
        <f>+VLOOKUP(A446,Contactos!$A$4:$E$534,6,FALSE)</f>
        <v>#REF!</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15" t="str">
        <f>VLOOKUP(A447,[4]bd_lista!A:C,3,FALSE)</f>
        <v>Gobierno Autónomo Municipal de Mojinete</v>
      </c>
      <c r="C447" s="316" t="e">
        <f>+VLOOKUP(A447,Contactos!$A$4:$E$534,6,FALSE)</f>
        <v>#REF!</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15" t="str">
        <f>VLOOKUP(A448,[4]bd_lista!A:C,3,FALSE)</f>
        <v>Gobierno Autónomo Municipal de San Antonio de Esmoruco</v>
      </c>
      <c r="C448" s="316" t="e">
        <f>+VLOOKUP(A448,Contactos!$A$4:$E$534,6,FALSE)</f>
        <v>#REF!</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15" t="str">
        <f>VLOOKUP(A449,[4]bd_lista!A:C,3,FALSE)</f>
        <v>Gobierno Autónomo Municipal de Sacaca (Villa de Sacaca)</v>
      </c>
      <c r="C449" s="316" t="e">
        <f>+VLOOKUP(A449,Contactos!$A$4:$E$534,6,FALSE)</f>
        <v>#REF!</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15" t="str">
        <f>VLOOKUP(A450,[4]bd_lista!A:C,3,FALSE)</f>
        <v>Gobierno Autónomo Municipal de Caripuyo</v>
      </c>
      <c r="C450" s="316" t="e">
        <f>+VLOOKUP(A450,Contactos!$A$4:$E$534,6,FALSE)</f>
        <v>#REF!</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15" t="str">
        <f>VLOOKUP(A451,[4]bd_lista!A:C,3,FALSE)</f>
        <v>Gobierno Autónomo Municipal de Puna (Villa Talavera)</v>
      </c>
      <c r="C451" s="316" t="e">
        <f>+VLOOKUP(A451,Contactos!$A$4:$E$534,6,FALSE)</f>
        <v>#REF!</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15" t="str">
        <f>VLOOKUP(A452,[4]bd_lista!A:C,3,FALSE)</f>
        <v>Gobierno Autónomo Municipal de Caiza "D"</v>
      </c>
      <c r="C452" s="316" t="e">
        <f>+VLOOKUP(A452,Contactos!$A$4:$E$534,6,FALSE)</f>
        <v>#REF!</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15" t="str">
        <f>VLOOKUP(A453,[4]bd_lista!A:C,3,FALSE)</f>
        <v>Gobierno Autónomo Municipal de Uyuni</v>
      </c>
      <c r="C453" s="316" t="e">
        <f>+VLOOKUP(A453,Contactos!$A$4:$E$534,6,FALSE)</f>
        <v>#REF!</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15" t="str">
        <f>VLOOKUP(A454,[4]bd_lista!A:C,3,FALSE)</f>
        <v>Gobierno Autónomo Municipal de Tomave</v>
      </c>
      <c r="C454" s="316" t="e">
        <f>+VLOOKUP(A454,Contactos!$A$4:$E$534,6,FALSE)</f>
        <v>#REF!</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15" t="str">
        <f>VLOOKUP(A455,[4]bd_lista!A:C,3,FALSE)</f>
        <v>Gobierno Autónomo Municipal de Porco</v>
      </c>
      <c r="C455" s="316" t="e">
        <f>+VLOOKUP(A455,Contactos!$A$4:$E$534,6,FALSE)</f>
        <v>#REF!</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15" t="str">
        <f>VLOOKUP(A456,[4]bd_lista!A:C,3,FALSE)</f>
        <v>Gobierno Autónomo Municipal de Arampampa</v>
      </c>
      <c r="C456" s="316" t="e">
        <f>+VLOOKUP(A456,Contactos!$A$4:$E$534,6,FALSE)</f>
        <v>#REF!</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15" t="str">
        <f>VLOOKUP(A457,[4]bd_lista!A:C,3,FALSE)</f>
        <v>Gobierno Autónomo Municipal de Acasio</v>
      </c>
      <c r="C457" s="316" t="e">
        <f>+VLOOKUP(A457,Contactos!$A$4:$E$534,6,FALSE)</f>
        <v>#REF!</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15" t="str">
        <f>VLOOKUP(A458,[4]bd_lista!A:C,3,FALSE)</f>
        <v>Gobierno Autónomo Municipal de Llica</v>
      </c>
      <c r="C458" s="316" t="e">
        <f>+VLOOKUP(A458,Contactos!$A$4:$E$534,6,FALSE)</f>
        <v>#REF!</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15" t="str">
        <f>VLOOKUP(A459,[4]bd_lista!A:C,3,FALSE)</f>
        <v>Gobierno Autónomo Municipal de Tahua</v>
      </c>
      <c r="C459" s="316" t="e">
        <f>+VLOOKUP(A459,Contactos!$A$4:$E$534,6,FALSE)</f>
        <v>#REF!</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15" t="str">
        <f>VLOOKUP(A460,[4]bd_lista!A:C,3,FALSE)</f>
        <v>Gobierno Autónomo Municipal de Villazón</v>
      </c>
      <c r="C460" s="316" t="e">
        <f>+VLOOKUP(A460,Contactos!$A$4:$E$534,6,FALSE)</f>
        <v>#REF!</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15" t="str">
        <f>VLOOKUP(A461,[4]bd_lista!A:C,3,FALSE)</f>
        <v>Gobierno Autónomo Municipal de San Agustín</v>
      </c>
      <c r="C461" s="316" t="e">
        <f>+VLOOKUP(A461,Contactos!$A$4:$E$534,6,FALSE)</f>
        <v>#REF!</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15" t="str">
        <f>VLOOKUP(A462,[4]bd_lista!A:C,3,FALSE)</f>
        <v>Gobierno Autónomo Municipal de Ckochas</v>
      </c>
      <c r="C462" s="316" t="e">
        <f>+VLOOKUP(A462,Contactos!$A$4:$E$534,6,FALSE)</f>
        <v>#REF!</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15" t="str">
        <f>VLOOKUP(A463,[4]bd_lista!A:C,3,FALSE)</f>
        <v>Gobierno Autónomo Municipal de Chuquihuta Ayllu Jucumani</v>
      </c>
      <c r="C463" s="316" t="e">
        <f>+VLOOKUP(A463,Contactos!$A$4:$E$534,6,FALSE)</f>
        <v>#REF!</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15" t="str">
        <f>VLOOKUP(A464,[4]bd_lista!A:C,3,FALSE)</f>
        <v>Gobierno Autónomo Municipal de Tarija</v>
      </c>
      <c r="C464" s="316" t="e">
        <f>+VLOOKUP(A464,Contactos!$A$4:$E$534,6,FALSE)</f>
        <v>#REF!</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15" t="str">
        <f>VLOOKUP(A465,[4]bd_lista!A:C,3,FALSE)</f>
        <v>Gobierno Autónomo Municipal de Padcaya</v>
      </c>
      <c r="C465" s="316" t="e">
        <f>+VLOOKUP(A465,Contactos!$A$4:$E$534,6,FALSE)</f>
        <v>#REF!</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15" t="str">
        <f>VLOOKUP(A466,[4]bd_lista!A:C,3,FALSE)</f>
        <v>Gobierno Autónomo Municipal de Bermejo</v>
      </c>
      <c r="C466" s="316" t="e">
        <f>+VLOOKUP(A466,Contactos!$A$4:$E$534,6,FALSE)</f>
        <v>#REF!</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15" t="str">
        <f>VLOOKUP(A467,[4]bd_lista!A:C,3,FALSE)</f>
        <v>Gobierno Autónomo Municipal de Yacuiba</v>
      </c>
      <c r="C467" s="316" t="e">
        <f>+VLOOKUP(A467,Contactos!$A$4:$E$534,6,FALSE)</f>
        <v>#REF!</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15" t="str">
        <f>VLOOKUP(A468,[4]bd_lista!A:C,3,FALSE)</f>
        <v>Gobierno Autónomo Municipal de Caraparí</v>
      </c>
      <c r="C468" s="316" t="e">
        <f>+VLOOKUP(A468,Contactos!$A$4:$E$534,6,FALSE)</f>
        <v>#REF!</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15" t="str">
        <f>VLOOKUP(A469,[4]bd_lista!A:C,3,FALSE)</f>
        <v>Gobierno Autónomo Municipal de Villamontes</v>
      </c>
      <c r="C469" s="316" t="e">
        <f>+VLOOKUP(A469,Contactos!$A$4:$E$534,6,FALSE)</f>
        <v>#REF!</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15" t="str">
        <f>VLOOKUP(A470,[4]bd_lista!A:C,3,FALSE)</f>
        <v>Gobierno Autónomo Municipal de Uriondo (Concepción)</v>
      </c>
      <c r="C470" s="316" t="e">
        <f>+VLOOKUP(A470,Contactos!$A$4:$E$534,6,FALSE)</f>
        <v>#REF!</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15" t="str">
        <f>VLOOKUP(A471,[4]bd_lista!A:C,3,FALSE)</f>
        <v>Gobierno Autónomo Municipal de Yunchara</v>
      </c>
      <c r="C471" s="316" t="e">
        <f>+VLOOKUP(A471,Contactos!$A$4:$E$534,6,FALSE)</f>
        <v>#REF!</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15" t="str">
        <f>VLOOKUP(A472,[4]bd_lista!A:C,3,FALSE)</f>
        <v>Gobierno Autónomo Municipal de San Lorenzo</v>
      </c>
      <c r="C472" s="316" t="e">
        <f>+VLOOKUP(A472,Contactos!$A$4:$E$534,6,FALSE)</f>
        <v>#REF!</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15" t="str">
        <f>VLOOKUP(A473,[4]bd_lista!A:C,3,FALSE)</f>
        <v>Gobierno Autónomo Municipal de El Puente</v>
      </c>
      <c r="C473" s="316" t="e">
        <f>+VLOOKUP(A473,Contactos!$A$4:$E$534,6,FALSE)</f>
        <v>#REF!</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15" t="str">
        <f>VLOOKUP(A474,[4]bd_lista!A:C,3,FALSE)</f>
        <v>Gobierno Autónomo Municipal de Entre Ríos</v>
      </c>
      <c r="C474" s="316" t="e">
        <f>+VLOOKUP(A474,Contactos!$A$4:$E$534,6,FALSE)</f>
        <v>#REF!</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15" t="str">
        <f>VLOOKUP(A475,[4]bd_lista!A:C,3,FALSE)</f>
        <v>Gobierno Autónomo Municipal de Santa Cruz de La Sierra</v>
      </c>
      <c r="C475" s="316" t="e">
        <f>+VLOOKUP(A475,Contactos!$A$4:$E$534,6,FALSE)</f>
        <v>#REF!</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15" t="str">
        <f>VLOOKUP(A476,[4]bd_lista!A:C,3,FALSE)</f>
        <v>Gobierno Autónomo Municipal de Cotoca</v>
      </c>
      <c r="C476" s="316" t="e">
        <f>+VLOOKUP(A476,Contactos!$A$4:$E$534,6,FALSE)</f>
        <v>#REF!</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15" t="str">
        <f>VLOOKUP(A477,[4]bd_lista!A:C,3,FALSE)</f>
        <v>Gobierno Autónomo Municipal de Porongo (Ayacucho)</v>
      </c>
      <c r="C477" s="316" t="e">
        <f>+VLOOKUP(A477,Contactos!$A$4:$E$534,6,FALSE)</f>
        <v>#REF!</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15" t="str">
        <f>VLOOKUP(A478,[4]bd_lista!A:C,3,FALSE)</f>
        <v>Gobierno Autónomo Municipal de La Guardia</v>
      </c>
      <c r="C478" s="316" t="e">
        <f>+VLOOKUP(A478,Contactos!$A$4:$E$534,6,FALSE)</f>
        <v>#REF!</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15" t="str">
        <f>VLOOKUP(A479,[4]bd_lista!A:C,3,FALSE)</f>
        <v>Gobierno Autónomo Municipal de El Torno</v>
      </c>
      <c r="C479" s="316" t="e">
        <f>+VLOOKUP(A479,Contactos!$A$4:$E$534,6,FALSE)</f>
        <v>#REF!</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15" t="str">
        <f>VLOOKUP(A480,[4]bd_lista!A:C,3,FALSE)</f>
        <v>Gobierno Autónomo Municipal de Warnes</v>
      </c>
      <c r="C480" s="316" t="e">
        <f>+VLOOKUP(A480,Contactos!$A$4:$E$534,6,FALSE)</f>
        <v>#REF!</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15" t="str">
        <f>VLOOKUP(A481,[4]bd_lista!A:C,3,FALSE)</f>
        <v>Gobierno Autónomo Municipal de San Ignacio (San Ignacio de Velasco)</v>
      </c>
      <c r="C481" s="316" t="e">
        <f>+VLOOKUP(A481,Contactos!$A$4:$E$534,6,FALSE)</f>
        <v>#REF!</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15" t="str">
        <f>VLOOKUP(A482,[4]bd_lista!A:C,3,FALSE)</f>
        <v>Gobierno Autónomo Municipal de San Miguel (San Miguel de Velasco)</v>
      </c>
      <c r="C482" s="316" t="e">
        <f>+VLOOKUP(A482,Contactos!$A$4:$E$534,6,FALSE)</f>
        <v>#REF!</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15" t="str">
        <f>VLOOKUP(A483,[4]bd_lista!A:C,3,FALSE)</f>
        <v>Gobierno Autónomo Municipal de San Rafael</v>
      </c>
      <c r="C483" s="316" t="e">
        <f>+VLOOKUP(A483,Contactos!$A$4:$E$534,6,FALSE)</f>
        <v>#REF!</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15" t="str">
        <f>VLOOKUP(A484,[4]bd_lista!A:C,3,FALSE)</f>
        <v>Gobierno Autónomo Municipal de Buena Vista</v>
      </c>
      <c r="C484" s="316" t="e">
        <f>+VLOOKUP(A484,Contactos!$A$4:$E$534,6,FALSE)</f>
        <v>#REF!</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15" t="str">
        <f>VLOOKUP(A485,[4]bd_lista!A:C,3,FALSE)</f>
        <v>Gobierno Autónomo Municipal de San Carlos</v>
      </c>
      <c r="C485" s="316" t="e">
        <f>+VLOOKUP(A485,Contactos!$A$4:$E$534,6,FALSE)</f>
        <v>#REF!</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15" t="str">
        <f>VLOOKUP(A486,[4]bd_lista!A:C,3,FALSE)</f>
        <v>Gobierno Autónomo Municipal de Yapacaní</v>
      </c>
      <c r="C486" s="316" t="e">
        <f>+VLOOKUP(A486,Contactos!$A$4:$E$534,6,FALSE)</f>
        <v>#REF!</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15" t="str">
        <f>VLOOKUP(A487,[4]bd_lista!A:C,3,FALSE)</f>
        <v>Gobierno Autónomo Municipal de San José</v>
      </c>
      <c r="C487" s="316" t="e">
        <f>+VLOOKUP(A487,Contactos!$A$4:$E$534,6,FALSE)</f>
        <v>#REF!</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15" t="str">
        <f>VLOOKUP(A488,[4]bd_lista!A:C,3,FALSE)</f>
        <v>Gobierno Autónomo Municipal de Pailón</v>
      </c>
      <c r="C488" s="316" t="e">
        <f>+VLOOKUP(A488,Contactos!$A$4:$E$534,6,FALSE)</f>
        <v>#REF!</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15" t="str">
        <f>VLOOKUP(A489,[4]bd_lista!A:C,3,FALSE)</f>
        <v>Gobierno Autónomo Municipal de Roboré</v>
      </c>
      <c r="C489" s="316" t="e">
        <f>+VLOOKUP(A489,Contactos!$A$4:$E$534,6,FALSE)</f>
        <v>#REF!</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15" t="str">
        <f>VLOOKUP(A490,[4]bd_lista!A:C,3,FALSE)</f>
        <v>Gobierno Autónomo Municipal de Portachuelo</v>
      </c>
      <c r="C490" s="316" t="e">
        <f>+VLOOKUP(A490,Contactos!$A$4:$E$534,6,FALSE)</f>
        <v>#REF!</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15" t="str">
        <f>VLOOKUP(A491,[4]bd_lista!A:C,3,FALSE)</f>
        <v>Gobierno Autónomo Municipal de Santa Rosa del Sara</v>
      </c>
      <c r="C491" s="316" t="e">
        <f>+VLOOKUP(A491,Contactos!$A$4:$E$534,6,FALSE)</f>
        <v>#REF!</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15" t="str">
        <f>VLOOKUP(A492,[4]bd_lista!A:C,3,FALSE)</f>
        <v>Gobierno Autónomo Municipal de Lagunillas</v>
      </c>
      <c r="C492" s="316" t="e">
        <f>+VLOOKUP(A492,Contactos!$A$4:$E$534,6,FALSE)</f>
        <v>#REF!</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15" t="str">
        <f>VLOOKUP(A493,[4]bd_lista!A:C,3,FALSE)</f>
        <v>Gobierno Autónomo Municipal de Cabezas</v>
      </c>
      <c r="C493" s="316" t="e">
        <f>+VLOOKUP(A493,Contactos!$A$4:$E$534,6,FALSE)</f>
        <v>#REF!</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15" t="str">
        <f>VLOOKUP(A494,[4]bd_lista!A:C,3,FALSE)</f>
        <v>Gobierno Autónomo Municipal de Cuevo</v>
      </c>
      <c r="C494" s="316" t="e">
        <f>+VLOOKUP(A494,Contactos!$A$4:$E$534,6,FALSE)</f>
        <v>#REF!</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15" t="str">
        <f>VLOOKUP(A495,[4]bd_lista!A:C,3,FALSE)</f>
        <v>Gobierno Autónomo Municipal de Gutiérrez</v>
      </c>
      <c r="C495" s="316" t="e">
        <f>+VLOOKUP(A495,Contactos!$A$4:$E$534,6,FALSE)</f>
        <v>#REF!</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15" t="str">
        <f>VLOOKUP(A496,[4]bd_lista!A:C,3,FALSE)</f>
        <v>Gobierno Autónomo Municipal de Camiri</v>
      </c>
      <c r="C496" s="316" t="e">
        <f>+VLOOKUP(A496,Contactos!$A$4:$E$534,6,FALSE)</f>
        <v>#REF!</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15" t="str">
        <f>VLOOKUP(A497,[4]bd_lista!A:C,3,FALSE)</f>
        <v>Gobierno Autónomo Municipal de Boyuibe</v>
      </c>
      <c r="C497" s="316" t="e">
        <f>+VLOOKUP(A497,Contactos!$A$4:$E$534,6,FALSE)</f>
        <v>#REF!</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15" t="str">
        <f>VLOOKUP(A498,[4]bd_lista!A:C,3,FALSE)</f>
        <v>Gobierno Autónomo Municipal de Vallegrande</v>
      </c>
      <c r="C498" s="316" t="e">
        <f>+VLOOKUP(A498,Contactos!$A$4:$E$534,6,FALSE)</f>
        <v>#REF!</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15" t="str">
        <f>VLOOKUP(A499,[4]bd_lista!A:C,3,FALSE)</f>
        <v>Gobierno Autónomo Municipal de Trigal</v>
      </c>
      <c r="C499" s="316" t="e">
        <f>+VLOOKUP(A499,Contactos!$A$4:$E$534,6,FALSE)</f>
        <v>#REF!</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15" t="str">
        <f>VLOOKUP(A500,[4]bd_lista!A:C,3,FALSE)</f>
        <v>Gobierno Autónomo Municipal de Moro Moro</v>
      </c>
      <c r="C500" s="316" t="e">
        <f>+VLOOKUP(A500,Contactos!$A$4:$E$534,6,FALSE)</f>
        <v>#REF!</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15" t="str">
        <f>VLOOKUP(A501,[4]bd_lista!A:C,3,FALSE)</f>
        <v>Gobierno Autónomo Municipal de Postrer Valle</v>
      </c>
      <c r="C501" s="316" t="e">
        <f>+VLOOKUP(A501,Contactos!$A$4:$E$534,6,FALSE)</f>
        <v>#REF!</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15" t="str">
        <f>VLOOKUP(A502,[4]bd_lista!A:C,3,FALSE)</f>
        <v>Gobierno Autónomo Municipal de Pucara</v>
      </c>
      <c r="C502" s="316" t="e">
        <f>+VLOOKUP(A502,Contactos!$A$4:$E$534,6,FALSE)</f>
        <v>#REF!</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15" t="str">
        <f>VLOOKUP(A503,[4]bd_lista!A:C,3,FALSE)</f>
        <v>Gobierno Autónomo Municipal de Samaipata</v>
      </c>
      <c r="C503" s="316" t="e">
        <f>+VLOOKUP(A503,Contactos!$A$4:$E$534,6,FALSE)</f>
        <v>#REF!</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15" t="str">
        <f>VLOOKUP(A504,[4]bd_lista!A:C,3,FALSE)</f>
        <v>Gobierno Autónomo Municipal de Pampa Grande</v>
      </c>
      <c r="C504" s="316" t="e">
        <f>+VLOOKUP(A504,Contactos!$A$4:$E$534,6,FALSE)</f>
        <v>#REF!</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15" t="str">
        <f>VLOOKUP(A505,[4]bd_lista!A:C,3,FALSE)</f>
        <v>Gobierno Autónomo Municipal de Mairana</v>
      </c>
      <c r="C505" s="316" t="e">
        <f>+VLOOKUP(A505,Contactos!$A$4:$E$534,6,FALSE)</f>
        <v>#REF!</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15" t="str">
        <f>VLOOKUP(A506,[4]bd_lista!A:C,3,FALSE)</f>
        <v>Gobierno Autónomo Municipal de Quirusillas</v>
      </c>
      <c r="C506" s="316" t="e">
        <f>+VLOOKUP(A506,Contactos!$A$4:$E$534,6,FALSE)</f>
        <v>#REF!</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15" t="str">
        <f>VLOOKUP(A507,[4]bd_lista!A:C,3,FALSE)</f>
        <v>Gobierno Autónomo Municipal de Montero</v>
      </c>
      <c r="C507" s="316" t="e">
        <f>+VLOOKUP(A507,Contactos!$A$4:$E$534,6,FALSE)</f>
        <v>#REF!</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15" t="str">
        <f>VLOOKUP(A508,[4]bd_lista!A:C,3,FALSE)</f>
        <v>Gobierno Autónomo Municipal de General Agustín Saavedra</v>
      </c>
      <c r="C508" s="316" t="e">
        <f>+VLOOKUP(A508,Contactos!$A$4:$E$534,6,FALSE)</f>
        <v>#REF!</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15" t="str">
        <f>VLOOKUP(A509,[4]bd_lista!A:C,3,FALSE)</f>
        <v>Gobierno Autónomo Municipal de Mineros</v>
      </c>
      <c r="C509" s="316" t="e">
        <f>+VLOOKUP(A509,Contactos!$A$4:$E$534,6,FALSE)</f>
        <v>#REF!</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15" t="str">
        <f>VLOOKUP(A510,[4]bd_lista!A:C,3,FALSE)</f>
        <v>Gobierno Autónomo Municipal de Concepción</v>
      </c>
      <c r="C510" s="316" t="e">
        <f>+VLOOKUP(A510,Contactos!$A$4:$E$534,6,FALSE)</f>
        <v>#REF!</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15" t="str">
        <f>VLOOKUP(A511,[4]bd_lista!A:C,3,FALSE)</f>
        <v>Gobierno Autónomo Municipal de San Javier</v>
      </c>
      <c r="C511" s="316" t="e">
        <f>+VLOOKUP(A511,Contactos!$A$4:$E$534,6,FALSE)</f>
        <v>#REF!</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15" t="str">
        <f>VLOOKUP(A512,[4]bd_lista!A:C,3,FALSE)</f>
        <v>Gobierno Autónomo Municipal de San Julián</v>
      </c>
      <c r="C512" s="316" t="e">
        <f>+VLOOKUP(A512,Contactos!$A$4:$E$534,6,FALSE)</f>
        <v>#REF!</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15" t="str">
        <f>VLOOKUP(A513,[4]bd_lista!A:C,3,FALSE)</f>
        <v>Gobierno Autónomo Municipal de San Matías</v>
      </c>
      <c r="C513" s="316" t="e">
        <f>+VLOOKUP(A513,Contactos!$A$4:$E$534,6,FALSE)</f>
        <v>#REF!</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15" t="str">
        <f>VLOOKUP(A514,[4]bd_lista!A:C,3,FALSE)</f>
        <v>Gobierno Autónomo Municipal de Comarapa</v>
      </c>
      <c r="C514" s="316" t="e">
        <f>+VLOOKUP(A514,Contactos!$A$4:$E$534,6,FALSE)</f>
        <v>#REF!</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15" t="str">
        <f>VLOOKUP(A515,[4]bd_lista!A:C,3,FALSE)</f>
        <v>Gobierno Autónomo Municipal de Saipina</v>
      </c>
      <c r="C515" s="316" t="e">
        <f>+VLOOKUP(A515,Contactos!$A$4:$E$534,6,FALSE)</f>
        <v>#REF!</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15" t="str">
        <f>VLOOKUP(A516,[4]bd_lista!A:C,3,FALSE)</f>
        <v>Gobierno Autónomo Municipal de Puerto Suárez</v>
      </c>
      <c r="C516" s="316" t="e">
        <f>+VLOOKUP(A516,Contactos!$A$4:$E$534,6,FALSE)</f>
        <v>#REF!</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15" t="str">
        <f>VLOOKUP(A517,[4]bd_lista!A:C,3,FALSE)</f>
        <v>Gobierno Autónomo Municipal de Puerto Quijarro</v>
      </c>
      <c r="C517" s="316" t="e">
        <f>+VLOOKUP(A517,Contactos!$A$4:$E$534,6,FALSE)</f>
        <v>#REF!</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15" t="str">
        <f>VLOOKUP(A518,[4]bd_lista!A:C,3,FALSE)</f>
        <v>Gobierno Autónomo Municipal de Ascención de Guarayos</v>
      </c>
      <c r="C518" s="316" t="e">
        <f>+VLOOKUP(A518,Contactos!$A$4:$E$534,6,FALSE)</f>
        <v>#REF!</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15" t="str">
        <f>VLOOKUP(A519,[4]bd_lista!A:C,3,FALSE)</f>
        <v>Gobierno Autónomo Municipal de Urubicha</v>
      </c>
      <c r="C519" s="316" t="e">
        <f>+VLOOKUP(A519,Contactos!$A$4:$E$534,6,FALSE)</f>
        <v>#REF!</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15" t="str">
        <f>VLOOKUP(A520,[4]bd_lista!A:C,3,FALSE)</f>
        <v>Gobierno Autónomo Municipal de El Puente</v>
      </c>
      <c r="C520" s="316" t="e">
        <f>+VLOOKUP(A520,Contactos!$A$4:$E$534,6,FALSE)</f>
        <v>#REF!</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15" t="str">
        <f>VLOOKUP(A521,[4]bd_lista!A:C,3,FALSE)</f>
        <v>Gobierno Autónomo Municipal de Okinawa Uno</v>
      </c>
      <c r="C521" s="316" t="e">
        <f>+VLOOKUP(A521,Contactos!$A$4:$E$534,6,FALSE)</f>
        <v>#REF!</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15" t="str">
        <f>VLOOKUP(A522,[4]bd_lista!A:C,3,FALSE)</f>
        <v>Gobierno Autónomo Municipal de San Antonio de Lomerio</v>
      </c>
      <c r="C522" s="316" t="e">
        <f>+VLOOKUP(A522,Contactos!$A$4:$E$534,6,FALSE)</f>
        <v>#REF!</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15" t="str">
        <f>VLOOKUP(A523,[4]bd_lista!A:C,3,FALSE)</f>
        <v>Gobierno Autónomo Municipal de San Ramón</v>
      </c>
      <c r="C523" s="316" t="e">
        <f>+VLOOKUP(A523,Contactos!$A$4:$E$534,6,FALSE)</f>
        <v>#REF!</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15" t="str">
        <f>VLOOKUP(A524,[4]bd_lista!A:C,3,FALSE)</f>
        <v>Gobierno Autónomo Municipal de El Carmen Rivero Tórrez</v>
      </c>
      <c r="C524" s="316" t="e">
        <f>+VLOOKUP(A524,Contactos!$A$4:$E$534,6,FALSE)</f>
        <v>#REF!</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15" t="str">
        <f>VLOOKUP(A525,[4]bd_lista!A:C,3,FALSE)</f>
        <v>Gobierno Autónomo Municipal de San Juan</v>
      </c>
      <c r="C525" s="316" t="e">
        <f>+VLOOKUP(A525,Contactos!$A$4:$E$534,6,FALSE)</f>
        <v>#REF!</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15" t="str">
        <f>VLOOKUP(A526,[4]bd_lista!A:C,3,FALSE)</f>
        <v>Gobierno Autónomo Municipal de Fernández Alonso</v>
      </c>
      <c r="C526" s="316" t="e">
        <f>+VLOOKUP(A526,Contactos!$A$4:$E$534,6,FALSE)</f>
        <v>#REF!</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15" t="str">
        <f>VLOOKUP(A527,[4]bd_lista!A:C,3,FALSE)</f>
        <v>Gobierno Autónomo Municipal de San Pedro</v>
      </c>
      <c r="C527" s="316" t="e">
        <f>+VLOOKUP(A527,Contactos!$A$4:$E$534,6,FALSE)</f>
        <v>#REF!</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15" t="str">
        <f>VLOOKUP(A528,[4]bd_lista!A:C,3,FALSE)</f>
        <v>Gobierno Autónomo Municipal de Cuatro Cañadas</v>
      </c>
      <c r="C528" s="316" t="e">
        <f>+VLOOKUP(A528,Contactos!$A$4:$E$534,6,FALSE)</f>
        <v>#REF!</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15" t="str">
        <f>VLOOKUP(A529,[4]bd_lista!A:C,3,FALSE)</f>
        <v>Gobierno Autónomo Municipal de Colpa Bélgica</v>
      </c>
      <c r="C529" s="316" t="e">
        <f>+VLOOKUP(A529,Contactos!$A$4:$E$534,6,FALSE)</f>
        <v>#REF!</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15" t="str">
        <f>VLOOKUP(A530,[4]bd_lista!A:C,3,FALSE)</f>
        <v>Gobierno Autónomo Municipal de Trinidad</v>
      </c>
      <c r="C530" s="316" t="e">
        <f>+VLOOKUP(A530,Contactos!$A$4:$E$534,6,FALSE)</f>
        <v>#REF!</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15" t="str">
        <f>VLOOKUP(A531,[4]bd_lista!A:C,3,FALSE)</f>
        <v>Gobierno Autónomo Municipal de San Javier</v>
      </c>
      <c r="C531" s="316" t="e">
        <f>+VLOOKUP(A531,Contactos!$A$4:$E$534,6,FALSE)</f>
        <v>#REF!</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15" t="str">
        <f>VLOOKUP(A532,[4]bd_lista!A:C,3,FALSE)</f>
        <v>Gobierno Autónomo Municipal de Riberalta</v>
      </c>
      <c r="C532" s="316" t="e">
        <f>+VLOOKUP(A532,Contactos!$A$4:$E$534,6,FALSE)</f>
        <v>#REF!</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15" t="str">
        <f>VLOOKUP(A533,[4]bd_lista!A:C,3,FALSE)</f>
        <v>Gobierno Autónomo Municipal de Puerto Guayaramerín</v>
      </c>
      <c r="C533" s="316" t="e">
        <f>+VLOOKUP(A533,Contactos!$A$4:$E$534,6,FALSE)</f>
        <v>#REF!</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15" t="str">
        <f>VLOOKUP(A534,[4]bd_lista!A:C,3,FALSE)</f>
        <v>Gobierno Autónomo Municipal de Reyes</v>
      </c>
      <c r="C534" s="316" t="e">
        <f>+VLOOKUP(A534,Contactos!$A$4:$E$534,6,FALSE)</f>
        <v>#REF!</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15" t="str">
        <f>VLOOKUP(A535,[4]bd_lista!A:C,3,FALSE)</f>
        <v>Gobierno Autónomo Municipal de Puerto Rurrenabaque</v>
      </c>
      <c r="C535" s="316" t="e">
        <f>+VLOOKUP(A535,Contactos!$A$4:$E$534,6,FALSE)</f>
        <v>#REF!</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15" t="str">
        <f>VLOOKUP(A536,[4]bd_lista!A:C,3,FALSE)</f>
        <v>Gobierno Autónomo Municipal de San Borja</v>
      </c>
      <c r="C536" s="316" t="e">
        <f>+VLOOKUP(A536,Contactos!$A$4:$E$534,6,FALSE)</f>
        <v>#REF!</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15" t="str">
        <f>VLOOKUP(A537,[4]bd_lista!A:C,3,FALSE)</f>
        <v>Gobierno Autónomo Municipal de Santa Rosa</v>
      </c>
      <c r="C537" s="316" t="e">
        <f>+VLOOKUP(A537,Contactos!$A$4:$E$534,6,FALSE)</f>
        <v>#REF!</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15" t="str">
        <f>VLOOKUP(A538,[4]bd_lista!A:C,3,FALSE)</f>
        <v>Gobierno Autónomo Municipal de Santa Ana</v>
      </c>
      <c r="C538" s="316" t="e">
        <f>+VLOOKUP(A538,Contactos!$A$4:$E$534,6,FALSE)</f>
        <v>#REF!</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15" t="str">
        <f>VLOOKUP(A539,[4]bd_lista!A:C,3,FALSE)</f>
        <v>Gobierno Autónomo Municipal de San Ignacio</v>
      </c>
      <c r="C539" s="316" t="e">
        <f>+VLOOKUP(A539,Contactos!$A$4:$E$534,6,FALSE)</f>
        <v>#REF!</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15" t="str">
        <f>VLOOKUP(A540,[4]bd_lista!A:C,3,FALSE)</f>
        <v>Gobierno Autónomo Municipal de Loreto</v>
      </c>
      <c r="C540" s="316" t="e">
        <f>+VLOOKUP(A540,Contactos!$A$4:$E$534,6,FALSE)</f>
        <v>#REF!</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15" t="str">
        <f>VLOOKUP(A541,[4]bd_lista!A:C,3,FALSE)</f>
        <v>Gobierno Autónomo Municipal de San Andrés</v>
      </c>
      <c r="C541" s="316" t="e">
        <f>+VLOOKUP(A541,Contactos!$A$4:$E$534,6,FALSE)</f>
        <v>#REF!</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15" t="str">
        <f>VLOOKUP(A542,[4]bd_lista!A:C,3,FALSE)</f>
        <v>Gobierno Autónomo Municipal de San Joaquín</v>
      </c>
      <c r="C542" s="316" t="e">
        <f>+VLOOKUP(A542,Contactos!$A$4:$E$534,6,FALSE)</f>
        <v>#REF!</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15" t="str">
        <f>VLOOKUP(A543,[4]bd_lista!A:C,3,FALSE)</f>
        <v>Gobierno Autónomo Municipal de San Ramón</v>
      </c>
      <c r="C543" s="316" t="e">
        <f>+VLOOKUP(A543,Contactos!$A$4:$E$534,6,FALSE)</f>
        <v>#REF!</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15" t="str">
        <f>VLOOKUP(A544,[4]bd_lista!A:C,3,FALSE)</f>
        <v>Gobierno Autónomo Municipal de Puerto Síles</v>
      </c>
      <c r="C544" s="316" t="e">
        <f>+VLOOKUP(A544,Contactos!$A$4:$E$534,6,FALSE)</f>
        <v>#REF!</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15" t="str">
        <f>VLOOKUP(A545,[4]bd_lista!A:C,3,FALSE)</f>
        <v>Gobierno Autónomo Municipal de Magdalena</v>
      </c>
      <c r="C545" s="316" t="e">
        <f>+VLOOKUP(A545,Contactos!$A$4:$E$534,6,FALSE)</f>
        <v>#REF!</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15" t="str">
        <f>VLOOKUP(A546,[4]bd_lista!A:C,3,FALSE)</f>
        <v>Gobierno Autónomo Municipal de Baures</v>
      </c>
      <c r="C546" s="316" t="e">
        <f>+VLOOKUP(A546,Contactos!$A$4:$E$534,6,FALSE)</f>
        <v>#REF!</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15" t="str">
        <f>VLOOKUP(A547,[4]bd_lista!A:C,3,FALSE)</f>
        <v>Gobierno Autónomo Municipal de Huacaraje</v>
      </c>
      <c r="C547" s="316" t="e">
        <f>+VLOOKUP(A547,Contactos!$A$4:$E$534,6,FALSE)</f>
        <v>#REF!</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15" t="str">
        <f>VLOOKUP(A548,[4]bd_lista!A:C,3,FALSE)</f>
        <v>Gobierno Autónomo Municipal de Exaltación</v>
      </c>
      <c r="C548" s="316" t="e">
        <f>+VLOOKUP(A548,Contactos!$A$4:$E$534,6,FALSE)</f>
        <v>#REF!</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15" t="str">
        <f>VLOOKUP(A549,[4]bd_lista!A:C,3,FALSE)</f>
        <v>Gobierno Autónomo Municipal de Cobija</v>
      </c>
      <c r="C549" s="316" t="e">
        <f>+VLOOKUP(A549,Contactos!$A$4:$E$534,6,FALSE)</f>
        <v>#REF!</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15" t="str">
        <f>VLOOKUP(A550,[4]bd_lista!A:C,3,FALSE)</f>
        <v>Gobierno Autónomo Municipal de Porvenir</v>
      </c>
      <c r="C550" s="316" t="e">
        <f>+VLOOKUP(A550,Contactos!$A$4:$E$534,6,FALSE)</f>
        <v>#REF!</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15" t="str">
        <f>VLOOKUP(A551,[4]bd_lista!A:C,3,FALSE)</f>
        <v>Gobierno Autónomo Municipal de Bolpebra</v>
      </c>
      <c r="C551" s="316" t="e">
        <f>+VLOOKUP(A551,Contactos!$A$4:$E$534,6,FALSE)</f>
        <v>#REF!</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15" t="str">
        <f>VLOOKUP(A552,[4]bd_lista!A:C,3,FALSE)</f>
        <v>Gobierno Autónomo Municipal de Bella Flor</v>
      </c>
      <c r="C552" s="316" t="e">
        <f>+VLOOKUP(A552,Contactos!$A$4:$E$534,6,FALSE)</f>
        <v>#REF!</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15" t="str">
        <f>VLOOKUP(A553,[4]bd_lista!A:C,3,FALSE)</f>
        <v>Gobierno Autónomo Municipal de Puerto Rico</v>
      </c>
      <c r="C553" s="316" t="e">
        <f>+VLOOKUP(A553,Contactos!$A$4:$E$534,6,FALSE)</f>
        <v>#REF!</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15" t="str">
        <f>VLOOKUP(A554,[4]bd_lista!A:C,3,FALSE)</f>
        <v>Gobierno Autónomo Municipal de San Pedro</v>
      </c>
      <c r="C554" s="316" t="e">
        <f>+VLOOKUP(A554,Contactos!$A$4:$E$534,6,FALSE)</f>
        <v>#REF!</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15" t="str">
        <f>VLOOKUP(A555,[4]bd_lista!A:C,3,FALSE)</f>
        <v>Gobierno Autónomo Municipal de Filadelfia</v>
      </c>
      <c r="C555" s="316" t="e">
        <f>+VLOOKUP(A555,Contactos!$A$4:$E$534,6,FALSE)</f>
        <v>#REF!</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15" t="str">
        <f>VLOOKUP(A556,[4]bd_lista!A:C,3,FALSE)</f>
        <v>Gobierno Autónomo Municipal de Puerto Gonzalo Moreno</v>
      </c>
      <c r="C556" s="316" t="e">
        <f>+VLOOKUP(A556,Contactos!$A$4:$E$534,6,FALSE)</f>
        <v>#REF!</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15" t="str">
        <f>VLOOKUP(A557,[4]bd_lista!A:C,3,FALSE)</f>
        <v>Gobierno Autónomo Municipal de San Lorenzo</v>
      </c>
      <c r="C557" s="316" t="e">
        <f>+VLOOKUP(A557,Contactos!$A$4:$E$534,6,FALSE)</f>
        <v>#REF!</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15" t="str">
        <f>VLOOKUP(A558,[4]bd_lista!A:C,3,FALSE)</f>
        <v>Gobierno Autónomo Municipal de Sena</v>
      </c>
      <c r="C558" s="316" t="e">
        <f>+VLOOKUP(A558,Contactos!$A$4:$E$534,6,FALSE)</f>
        <v>#REF!</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15" t="str">
        <f>VLOOKUP(A559,[4]bd_lista!A:C,3,FALSE)</f>
        <v>Gobierno Autónomo Municipal de Santa Rosa del Abuná</v>
      </c>
      <c r="C559" s="316" t="e">
        <f>+VLOOKUP(A559,Contactos!$A$4:$E$534,6,FALSE)</f>
        <v>#REF!</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15" t="str">
        <f>VLOOKUP(A560,[4]bd_lista!A:C,3,FALSE)</f>
        <v>Gobierno Autónomo Municipal de Ingavi (Humaita)</v>
      </c>
      <c r="C560" s="316" t="e">
        <f>+VLOOKUP(A560,Contactos!$A$4:$E$534,6,FALSE)</f>
        <v>#REF!</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15" t="str">
        <f>VLOOKUP(A561,[4]bd_lista!A:C,3,FALSE)</f>
        <v>Gobierno Autónomo Municipal de Nueva Esperanza</v>
      </c>
      <c r="C561" s="316" t="e">
        <f>+VLOOKUP(A561,Contactos!$A$4:$E$534,6,FALSE)</f>
        <v>#REF!</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15" t="str">
        <f>VLOOKUP(A562,[4]bd_lista!A:C,3,FALSE)</f>
        <v>Gobierno Autónomo Municipal de Villa Nueva (Loma Alta)</v>
      </c>
      <c r="C562" s="316" t="e">
        <f>+VLOOKUP(A562,Contactos!$A$4:$E$534,6,FALSE)</f>
        <v>#REF!</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15" t="str">
        <f>VLOOKUP(A563,[4]bd_lista!A:C,3,FALSE)</f>
        <v>Gobierno Autónomo Municipal de Santos Mercado</v>
      </c>
      <c r="C563" s="316" t="e">
        <f>+VLOOKUP(A563,Contactos!$A$4:$E$534,6,FALSE)</f>
        <v>#REF!</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15" t="str">
        <f>VLOOKUP(A564,[4]bd_lista!A:C,3,FALSE)</f>
        <v>Empresa Municipal de Gestión de Residuos Sólidos</v>
      </c>
      <c r="C564" s="316" t="e">
        <f>+VLOOKUP(A564,Contactos!$A$4:$E$534,6,FALSE)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15" t="str">
        <f>VLOOKUP(A565,[4]bd_lista!A:C,3,FALSE)</f>
        <v>Empresa Municipal de Agua Potable y Alcantarillado Sacaba</v>
      </c>
      <c r="C565" s="316" t="e">
        <f>+VLOOKUP(A565,Contactos!$A$4:$E$534,6,FALSE)</f>
        <v>#N/A</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15" t="str">
        <f>VLOOKUP(A566,[4]bd_lista!A:C,3,FALSE)</f>
        <v>Empresa Municipal de Areas Verdes y Recreación alternativa</v>
      </c>
      <c r="C566" s="316" t="e">
        <f>+VLOOKUP(A566,Contactos!$A$4:$E$534,6,FALSE)</f>
        <v>#N/A</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15" t="str">
        <f>VLOOKUP(A567,[4]bd_lista!A:C,3,FALSE)</f>
        <v>SERVICIO DE ENCAUZAMIENTO DE RIOS (SEARPI)</v>
      </c>
      <c r="C567" s="316" t="e">
        <f>+VLOOKUP(A567,Contactos!$A$4:$E$534,6,FALSE)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15" t="str">
        <f>VLOOKUP(A568,[4]bd_lista!A:C,3,FALSE)</f>
        <v>EMPRESA MUNICIPAL DE AGUA POTABLE Y ALCANTARILLADO VIACHA</v>
      </c>
      <c r="C568" s="316" t="e">
        <f>+VLOOKUP(A568,Contactos!$A$4:$E$534,6,FALSE)</f>
        <v>#N/A</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15" t="str">
        <f>VLOOKUP(A569,[4]bd_lista!A:C,3,FALSE)</f>
        <v>ENTIDAD MUNICIPAL DE ASEO URBANO SUCRE</v>
      </c>
      <c r="C569" s="316" t="e">
        <f>+VLOOKUP(A569,Contactos!$A$4:$E$534,6,FALSE)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15" t="str">
        <f>VLOOKUP(A570,[4]bd_lista!A:C,3,FALSE)</f>
        <v>EMPRESA MUNICIPAL DE AREAS VERDES SUCRE</v>
      </c>
      <c r="C570" s="316" t="e">
        <f>+VLOOKUP(A570,Contactos!$A$4:$E$534,6,FALSE)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15" t="str">
        <f>VLOOKUP(A571,[4]bd_lista!A:C,3,FALSE)</f>
        <v xml:space="preserve">Empresa Municipal de Servicio de Aseo </v>
      </c>
      <c r="C571" s="316" t="e">
        <f>+VLOOKUP(A571,Contactos!$A$4:$E$534,6,FALSE)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15" t="str">
        <f>VLOOKUP(A572,[4]bd_lista!A:C,3,FALSE)</f>
        <v>Empresa Municipal de Áreas Verdes, Parques y Forestación</v>
      </c>
      <c r="C572" s="316" t="e">
        <f>+VLOOKUP(A572,Contactos!$A$4:$E$534,6,FALSE)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15" t="str">
        <f>VLOOKUP(A573,[4]bd_lista!A:C,3,FALSE)</f>
        <v>Empresa Municipal de Asfaltos y Vías</v>
      </c>
      <c r="C573" s="316" t="e">
        <f>+VLOOKUP(A573,Contactos!$A$4:$E$534,6,FALSE)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15" t="str">
        <f>VLOOKUP(A574,[4]bd_lista!A:C,3,FALSE)</f>
        <v>Entidad Descentralizada UMMIPRE PROMAN</v>
      </c>
      <c r="C574" s="316" t="e">
        <f>+VLOOKUP(A574,Contactos!$A$4:$E$534,6,FALSE)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15" t="str">
        <f>VLOOKUP(A575,[4]bd_lista!A:C,3,FALSE)</f>
        <v>EMPRESA PÚBLICA DEPARTAMENTAL ESTRATÉGICA DE AGUAS - LA PAZ</v>
      </c>
      <c r="C575" s="316" t="e">
        <f>+VLOOKUP(A575,Contactos!$A$4:$E$534,6,FALSE)</f>
        <v>#N/A</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15" t="str">
        <f>VLOOKUP(A576,[4]bd_lista!A:C,3,FALSE)</f>
        <v>EMPRESA PUBLICA MUNICIPAL DE SERVICIOS DE AGUA Y ALCANTARRILLADO SANITARIO DE COBIJA</v>
      </c>
      <c r="C576" s="316" t="e">
        <f>+VLOOKUP(A576,Contactos!$A$4:$E$534,6,FALSE)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15" t="str">
        <f>VLOOKUP(A577,[4]bd_lista!A:C,3,FALSE)</f>
        <v>ENTIDAD MATADERO FRIGORIFICO MUNICIPAL DE TARIJA</v>
      </c>
      <c r="C577" s="316" t="e">
        <f>+VLOOKUP(A577,Contactos!$A$4:$E$534,6,FALSE)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15" t="str">
        <f>VLOOKUP(A578,[4]bd_lista!A:C,3,FALSE)</f>
        <v>ENTIDAD ASEO MUNICIPAL DE TARIJA</v>
      </c>
      <c r="C578" s="316" t="e">
        <f>+VLOOKUP(A578,Contactos!$A$4:$E$534,6,FALSE)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15" t="str">
        <f>VLOOKUP(A579,[4]bd_lista!A:C,3,FALSE)</f>
        <v>ENTIDAD OBRAS PUBLICAS MUNICIPALES DE TARIJA</v>
      </c>
      <c r="C579" s="316" t="e">
        <f>+VLOOKUP(A579,Contactos!$A$4:$E$534,6,FALSE)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15" t="str">
        <f>VLOOKUP(A580,[4]bd_lista!A:C,3,FALSE)</f>
        <v>ENTIDAD ORDENAMIENTO TERRITORIAL DE TARIJA</v>
      </c>
      <c r="C580" s="316" t="e">
        <f>+VLOOKUP(A580,Contactos!$A$4:$E$534,6,FALSE)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15" t="str">
        <f>VLOOKUP(A581,[4]bd_lista!A:C,3,FALSE)</f>
        <v>ENTIDAD ORDEN Y SEGURIDAD CIUDADANA MUNICIPAL DE TARIJA</v>
      </c>
      <c r="C581" s="316" t="e">
        <f>+VLOOKUP(A581,Contactos!$A$4:$E$534,6,FALSE)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15" t="str">
        <f>VLOOKUP(A582,[4]bd_lista!A:C,3,FALSE)</f>
        <v>EMPRESA MUNICIPAL AUTONOMA DE AGUA POTABLE Y ALCANTARILLADO  DE YACUIBA</v>
      </c>
      <c r="C582" s="316" t="e">
        <f>+VLOOKUP(A582,Contactos!$A$4:$E$534,6,FALSE)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15" t="str">
        <f>VLOOKUP(A583,[4]bd_lista!A:C,3,FALSE)</f>
        <v>EMPRESA MUNICIPAL DE AGUA POTABLE Y ALCANTARILLADO SANITARIO DE URIONDO</v>
      </c>
      <c r="C583" s="316" t="e">
        <f>+VLOOKUP(A583,Contactos!$A$4:$E$534,6,FALSE)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15" t="str">
        <f>VLOOKUP(A584,[4]bd_lista!A:C,3,FALSE)</f>
        <v>EMPRESA PÚBLICA DEPARTAMENTAL DE SERVICIOS ELECTRICOS TARIJA - SETAR</v>
      </c>
      <c r="C584" s="316" t="e">
        <f>+VLOOKUP(A584,Contactos!$A$4:$E$534,6,FALSE)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15" t="str">
        <f>VLOOKUP(A585,[4]bd_lista!A:C,3,FALSE)</f>
        <v>ENTIDAD DESCENTRALIZADA MUNICIPAL TERMINAL DE BUSES LA PAZ</v>
      </c>
      <c r="C585" s="316" t="e">
        <f>+VLOOKUP(A585,Contactos!$A$4:$E$534,6,FALSE)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15" t="str">
        <f>VLOOKUP(A586,[4]bd_lista!A:C,3,FALSE)</f>
        <v>ENTIDAD DIRECCIÓN DE LA TERMINAL DE BUSES DE TARIJA</v>
      </c>
      <c r="C586" s="316" t="e">
        <f>+VLOOKUP(A586,Contactos!$A$4:$E$534,6,FALSE)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15" t="str">
        <f>VLOOKUP(A587,[4]bd_lista!A:C,3,FALSE)</f>
        <v>ENTIDAD DESCENTRALIZADA MUNICIPAL DE MAQUINARIA Y EQUIPO</v>
      </c>
      <c r="C587" s="316" t="e">
        <f>+VLOOKUP(A587,Contactos!$A$4:$E$534,6,FALSE)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15" t="str">
        <f>VLOOKUP(A588,[4]bd_lista!A:C,3,FALSE)</f>
        <v>ENTIDAD MUNICIPAL DE ASEO POTOSI</v>
      </c>
      <c r="C588" s="316" t="e">
        <f>+VLOOKUP(A588,Contactos!$A$4:$E$534,6,FALSE)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15" t="str">
        <f>VLOOKUP(A589,[4]bd_lista!A:C,3,FALSE)</f>
        <v>EMPRESA PÚBLICA DEPARTAMENTAL FÁBRICA DE CALAMINAS Y CLAVOS POTOSI</v>
      </c>
      <c r="C589" s="316" t="e">
        <f>+VLOOKUP(A589,Contactos!$A$4:$E$534,6,FALSE)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15" t="str">
        <f>VLOOKUP(A590,[4]bd_lista!A:C,3,FALSE)</f>
        <v>ENTIDAD DESCENTRALIZADA MUNICIPAL DE CEMENTERIOS DE LA PAZ</v>
      </c>
      <c r="C590" s="316" t="e">
        <f>+VLOOKUP(A590,Contactos!$A$4:$E$534,6,FALSE)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15" t="str">
        <f>VLOOKUP(A591,[4]bd_lista!A:C,3,FALSE)</f>
        <v xml:space="preserve">EMPRESA PRESTADORA DE SERVICIO DE AGUA POTABLE Y ALCANTARILLADO </v>
      </c>
      <c r="C591" s="316" t="e">
        <f>+VLOOKUP(A591,Contactos!$A$4:$E$534,6,FALSE)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15" t="str">
        <f>VLOOKUP(A592,[4]bd_lista!A:C,3,FALSE)</f>
        <v>EMPRESA MUNICIPAL FABRICA DE JOYAS</v>
      </c>
      <c r="C592" s="316" t="e">
        <f>+VLOOKUP(A592,Contactos!$A$4:$E$534,6,FALSE)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15" t="str">
        <f>VLOOKUP(A593,[4]bd_lista!A:C,3,FALSE)</f>
        <v>EMPRESA MUNICIPAL DE DISTRIBUCION DE ENERGIA ELECTRICA LLALLAGUA</v>
      </c>
      <c r="C593" s="316" t="e">
        <f>+VLOOKUP(A593,Contactos!$A$4:$E$534,6,FALSE)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15" t="str">
        <f>VLOOKUP(A594,[4]bd_lista!A:C,3,FALSE)</f>
        <v>Gobierno Autónomo Indígena Originario Campesino del Territorio de Raqaypampa</v>
      </c>
      <c r="C594" s="316" t="e">
        <f>+VLOOKUP(A594,Contactos!$A$4:$E$534,6,FALSE)</f>
        <v>#REF!</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15" t="str">
        <f>VLOOKUP(A595,[4]bd_lista!A:C,3,FALSE)</f>
        <v>GAIOC de la Nación Originaria Uru Chipaya</v>
      </c>
      <c r="C595" s="316" t="e">
        <f>+VLOOKUP(A595,Contactos!$A$4:$E$534,6,FALSE)</f>
        <v>#REF!</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15" t="str">
        <f>VLOOKUP(A596,[4]bd_lista!A:C,3,FALSE)</f>
        <v>Gobierno Autónomo Regional del Gran Chaco</v>
      </c>
      <c r="C596" s="316" t="e">
        <f>+VLOOKUP(A596,Contactos!$A$4:$E$534,6,FALSE)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15" t="str">
        <f>VLOOKUP(A597,[4]bd_lista!A:C,3,FALSE)</f>
        <v>Acreedores</v>
      </c>
      <c r="C597" s="316" t="e">
        <f>+VLOOKUP(A597,Contactos!$A$4:$E$534,6,FALSE)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1362</v>
      </c>
      <c r="B598" s="315" t="str">
        <f>VLOOKUP(A598,[4]bd_lista!A:C,3,FALSE)</f>
        <v>Área de Conciliación y Recolección de Datos</v>
      </c>
      <c r="C598" s="316" t="e">
        <f>+VLOOKUP(A598,Contactos!$A$4:$E$534,6,FALSE)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15" t="s">
        <v>1260</v>
      </c>
      <c r="C599" s="316" t="e">
        <f>+VLOOKUP(A599,Contactos!$A$4:$E$534,6,FALSE)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15" t="str">
        <f>VLOOKUP(A600,[4]bd_lista!A:C,3,FALSE)</f>
        <v>No Identificado</v>
      </c>
      <c r="C600" s="316" t="e">
        <f>+VLOOKUP(A600,Contactos!$A$4:$E$534,6,FALSE)</f>
        <v>#N/A</v>
      </c>
      <c r="D600" s="61">
        <v>0</v>
      </c>
      <c r="E600" s="61">
        <v>0</v>
      </c>
      <c r="F600" s="61">
        <v>0</v>
      </c>
      <c r="G600" s="61">
        <v>0</v>
      </c>
      <c r="H600" s="61">
        <v>328703.58000000007</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328703.58000000007</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70066134.400000006</v>
      </c>
      <c r="E602" s="101">
        <f t="shared" si="10"/>
        <v>70066134.400000006</v>
      </c>
      <c r="F602" s="101">
        <f t="shared" si="10"/>
        <v>607020250.11000013</v>
      </c>
      <c r="G602" s="101">
        <f t="shared" si="10"/>
        <v>11.87</v>
      </c>
      <c r="H602" s="101">
        <f t="shared" si="10"/>
        <v>67335765.849999979</v>
      </c>
      <c r="I602" s="101">
        <f t="shared" si="10"/>
        <v>0</v>
      </c>
      <c r="J602" s="101">
        <f t="shared" si="10"/>
        <v>0</v>
      </c>
      <c r="K602" s="101">
        <f t="shared" si="10"/>
        <v>1989433.3000000003</v>
      </c>
      <c r="L602" s="101">
        <f t="shared" si="10"/>
        <v>73835936.940000013</v>
      </c>
      <c r="M602" s="101">
        <f t="shared" si="10"/>
        <v>0</v>
      </c>
      <c r="N602" s="101">
        <f t="shared" si="10"/>
        <v>3960</v>
      </c>
      <c r="O602" s="101">
        <f t="shared" si="10"/>
        <v>845853.74</v>
      </c>
      <c r="P602" s="101">
        <f t="shared" si="10"/>
        <v>9962116.6699999999</v>
      </c>
      <c r="Q602" s="101">
        <f t="shared" si="10"/>
        <v>1920074.3399999999</v>
      </c>
      <c r="R602" s="101">
        <f t="shared" si="10"/>
        <v>291765456.15000004</v>
      </c>
      <c r="S602" s="101">
        <f t="shared" si="10"/>
        <v>202534.88</v>
      </c>
      <c r="T602" s="101">
        <f t="shared" si="10"/>
        <v>0</v>
      </c>
      <c r="U602" s="101">
        <f t="shared" si="10"/>
        <v>5483846.6499999994</v>
      </c>
      <c r="V602" s="101">
        <f t="shared" si="10"/>
        <v>133691347.73</v>
      </c>
      <c r="W602" s="101">
        <f t="shared" si="10"/>
        <v>82410826.340000004</v>
      </c>
      <c r="X602" s="101">
        <f t="shared" si="10"/>
        <v>186860516.12</v>
      </c>
      <c r="Y602" s="101">
        <f t="shared" si="10"/>
        <v>117653335.08999997</v>
      </c>
      <c r="Z602" s="101">
        <f t="shared" si="10"/>
        <v>62961072.591200002</v>
      </c>
      <c r="AA602" s="101">
        <f t="shared" si="10"/>
        <v>62961072.591200002</v>
      </c>
      <c r="AB602" s="101">
        <f t="shared" si="10"/>
        <v>0</v>
      </c>
      <c r="AC602" s="101">
        <f t="shared" si="10"/>
        <v>0</v>
      </c>
      <c r="AD602" s="101">
        <f t="shared" si="10"/>
        <v>120.06</v>
      </c>
      <c r="AE602" s="101">
        <f t="shared" si="10"/>
        <v>1766026082.9499998</v>
      </c>
      <c r="AF602" s="101">
        <f t="shared" si="10"/>
        <v>0</v>
      </c>
      <c r="AG602" s="101">
        <f t="shared" si="10"/>
        <v>0</v>
      </c>
      <c r="AH602" s="101">
        <f t="shared" si="10"/>
        <v>1181.3600000000001</v>
      </c>
      <c r="AI602" s="101">
        <f t="shared" si="10"/>
        <v>0</v>
      </c>
      <c r="AJ602" s="101">
        <f t="shared" si="10"/>
        <v>0</v>
      </c>
      <c r="AK602" s="101">
        <f t="shared" si="10"/>
        <v>317597455.74000001</v>
      </c>
      <c r="AL602" s="101">
        <f t="shared" si="10"/>
        <v>0</v>
      </c>
      <c r="AM602" s="101">
        <f t="shared" si="10"/>
        <v>0.20000000000000004</v>
      </c>
      <c r="AN602" s="101">
        <f t="shared" si="10"/>
        <v>0</v>
      </c>
      <c r="AO602" s="101">
        <f t="shared" si="10"/>
        <v>0</v>
      </c>
      <c r="AP602" s="101">
        <f t="shared" si="10"/>
        <v>0</v>
      </c>
      <c r="AQ602" s="101">
        <f t="shared" si="10"/>
        <v>3916604232.4523997</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3" t="s">
        <v>1265</v>
      </c>
      <c r="F617" s="203" t="s">
        <v>1267</v>
      </c>
      <c r="G617" s="203" t="s">
        <v>1268</v>
      </c>
      <c r="H617" s="203" t="s">
        <v>1269</v>
      </c>
      <c r="I617" s="203"/>
    </row>
    <row r="618" spans="3:43" ht="15.75">
      <c r="E618" s="207" t="s">
        <v>1266</v>
      </c>
      <c r="F618" s="204">
        <f>+SUM(G602:W602)</f>
        <v>669447164.46000004</v>
      </c>
      <c r="G618" s="205">
        <f>+SUMIFS('CUT MN'!P8:P1086,'CUT MN'!A8:A1086,"&lt;&gt;IDH")+SUMIFS('CUT MN'!Q8:Q1086,'CUT MN'!A8:A1086,"&lt;&gt;IDH")+CVD_AUTO!H88</f>
        <v>669447164.46000004</v>
      </c>
      <c r="H618" s="205">
        <f t="shared" ref="H618:H623" si="11">+F618-G618</f>
        <v>0</v>
      </c>
      <c r="I618" s="233"/>
      <c r="J618" s="46" t="b">
        <f t="shared" ref="J618:J624" si="12">+F618=G618</f>
        <v>1</v>
      </c>
    </row>
    <row r="619" spans="3:43" ht="15.75">
      <c r="E619" s="208" t="s">
        <v>1270</v>
      </c>
      <c r="F619" s="205">
        <f>+SUM(AB602:AN602)</f>
        <v>2083624840.3099997</v>
      </c>
      <c r="G619" s="205">
        <f>+'CUT ME'!P61+'CUT ME'!Q61</f>
        <v>2083624840.3100002</v>
      </c>
      <c r="H619" s="205">
        <f t="shared" si="11"/>
        <v>0</v>
      </c>
      <c r="I619" s="233"/>
      <c r="J619" s="46" t="b">
        <f t="shared" si="12"/>
        <v>1</v>
      </c>
    </row>
    <row r="620" spans="3:43" ht="15.75">
      <c r="E620" s="208" t="s">
        <v>1271</v>
      </c>
      <c r="F620" s="205">
        <f>+D602+E602</f>
        <v>140132268.80000001</v>
      </c>
      <c r="G620" s="205">
        <f>+'TRL MN'!P39</f>
        <v>140132268.80000001</v>
      </c>
      <c r="H620" s="205">
        <f t="shared" si="11"/>
        <v>0</v>
      </c>
      <c r="I620" s="233"/>
      <c r="J620" s="46" t="b">
        <f t="shared" si="12"/>
        <v>1</v>
      </c>
    </row>
    <row r="621" spans="3:43" ht="15.75">
      <c r="E621" s="208" t="s">
        <v>1272</v>
      </c>
      <c r="F621" s="205">
        <f>+Z602+AA602</f>
        <v>125922145.1824</v>
      </c>
      <c r="G621" s="205">
        <f>+'TRL ME'!P21</f>
        <v>125922145.18239999</v>
      </c>
      <c r="H621" s="205">
        <f t="shared" si="11"/>
        <v>0</v>
      </c>
      <c r="I621" s="233"/>
      <c r="J621" s="46" t="b">
        <f t="shared" si="12"/>
        <v>1</v>
      </c>
    </row>
    <row r="622" spans="3:43" ht="15.75">
      <c r="E622" s="208" t="s">
        <v>25</v>
      </c>
      <c r="F622" s="205">
        <f>+F602</f>
        <v>607020250.11000013</v>
      </c>
      <c r="G622" s="205">
        <f>+CDI!H63</f>
        <v>607020250.11000013</v>
      </c>
      <c r="H622" s="205">
        <f t="shared" si="11"/>
        <v>0</v>
      </c>
      <c r="I622" s="233"/>
      <c r="J622" s="46" t="b">
        <f t="shared" si="12"/>
        <v>1</v>
      </c>
    </row>
    <row r="623" spans="3:43">
      <c r="E623" s="206" t="s">
        <v>674</v>
      </c>
      <c r="F623" s="205">
        <f>+Y602</f>
        <v>117653335.08999997</v>
      </c>
      <c r="G623" s="205">
        <f>+'TCR MN'!F59</f>
        <v>117653335.08999997</v>
      </c>
      <c r="H623" s="205">
        <f t="shared" si="11"/>
        <v>0</v>
      </c>
      <c r="I623" s="233"/>
      <c r="J623" s="46" t="b">
        <f t="shared" si="12"/>
        <v>1</v>
      </c>
    </row>
    <row r="624" spans="3:43">
      <c r="E624" s="206" t="s">
        <v>674</v>
      </c>
      <c r="F624" s="205">
        <f>+X602+AO602</f>
        <v>186860516.12</v>
      </c>
      <c r="G624" s="205">
        <f>+'TFD MN'!F12+'TFD ME'!G9</f>
        <v>186860516.12</v>
      </c>
      <c r="H624" s="205">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65"/>
  <sheetViews>
    <sheetView view="pageBreakPreview" zoomScale="115" zoomScaleNormal="100" zoomScaleSheetLayoutView="115" workbookViewId="0">
      <selection activeCell="B1" sqref="B1"/>
    </sheetView>
  </sheetViews>
  <sheetFormatPr baseColWidth="10" defaultColWidth="11.42578125"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639</v>
      </c>
      <c r="C3" s="49"/>
    </row>
    <row r="4" spans="1:3" ht="56.25">
      <c r="A4" s="49"/>
      <c r="B4" s="52" t="s">
        <v>1253</v>
      </c>
      <c r="C4" s="49"/>
    </row>
    <row r="5" spans="1:3" ht="22.5">
      <c r="A5" s="49"/>
      <c r="B5" s="52" t="s">
        <v>615</v>
      </c>
      <c r="C5" s="49"/>
    </row>
    <row r="6" spans="1:3" ht="15.75" thickBot="1">
      <c r="A6" s="49"/>
      <c r="B6" s="52" t="s">
        <v>626</v>
      </c>
      <c r="C6" s="49"/>
    </row>
    <row r="7" spans="1:3">
      <c r="A7" s="49"/>
      <c r="B7" s="53" t="s">
        <v>3903</v>
      </c>
      <c r="C7" s="49"/>
    </row>
    <row r="8" spans="1:3">
      <c r="A8" s="49"/>
      <c r="B8" s="54" t="s">
        <v>3904</v>
      </c>
      <c r="C8" s="49"/>
    </row>
    <row r="9" spans="1:3" ht="23.25" thickBot="1">
      <c r="A9" s="49"/>
      <c r="B9" s="55" t="s">
        <v>3905</v>
      </c>
      <c r="C9" s="49"/>
    </row>
    <row r="10" spans="1:3">
      <c r="A10" s="49"/>
      <c r="B10" s="53" t="s">
        <v>563</v>
      </c>
      <c r="C10" s="49"/>
    </row>
    <row r="11" spans="1:3">
      <c r="A11" s="49"/>
      <c r="B11" s="54" t="s">
        <v>564</v>
      </c>
      <c r="C11" s="49"/>
    </row>
    <row r="12" spans="1:3" ht="23.25" thickBot="1">
      <c r="A12" s="49"/>
      <c r="B12" s="55" t="s">
        <v>1399</v>
      </c>
      <c r="C12" s="49"/>
    </row>
    <row r="13" spans="1:3">
      <c r="A13" s="49"/>
      <c r="B13" s="56" t="s">
        <v>565</v>
      </c>
      <c r="C13" s="49"/>
    </row>
    <row r="14" spans="1:3">
      <c r="A14" s="49"/>
      <c r="B14" s="54" t="s">
        <v>566</v>
      </c>
      <c r="C14" s="49"/>
    </row>
    <row r="15" spans="1:3" ht="57" thickBot="1">
      <c r="A15" s="49"/>
      <c r="B15" s="54" t="s">
        <v>567</v>
      </c>
      <c r="C15" s="49"/>
    </row>
    <row r="16" spans="1:3" ht="57" thickBot="1">
      <c r="A16" s="49"/>
      <c r="B16" s="57" t="s">
        <v>616</v>
      </c>
      <c r="C16" s="49"/>
    </row>
    <row r="17" spans="1:3" ht="34.5" hidden="1" thickBot="1">
      <c r="A17" s="49"/>
      <c r="B17" s="58" t="s">
        <v>630</v>
      </c>
      <c r="C17" s="49"/>
    </row>
    <row r="18" spans="1:3" ht="34.5" hidden="1" thickBot="1">
      <c r="A18" s="49"/>
      <c r="B18" s="59" t="s">
        <v>627</v>
      </c>
      <c r="C18" s="49"/>
    </row>
    <row r="19" spans="1:3" hidden="1">
      <c r="A19" s="49"/>
      <c r="B19" s="53" t="s">
        <v>568</v>
      </c>
      <c r="C19" s="49"/>
    </row>
    <row r="20" spans="1:3" hidden="1">
      <c r="A20" s="49"/>
      <c r="B20" s="54" t="s">
        <v>569</v>
      </c>
      <c r="C20" s="49"/>
    </row>
    <row r="21" spans="1:3" ht="15.75" hidden="1" thickBot="1">
      <c r="A21" s="49"/>
      <c r="B21" s="55" t="s">
        <v>570</v>
      </c>
      <c r="C21" s="49"/>
    </row>
    <row r="22" spans="1:3">
      <c r="A22" s="49"/>
      <c r="B22" s="56" t="s">
        <v>571</v>
      </c>
      <c r="C22" s="49"/>
    </row>
    <row r="23" spans="1:3">
      <c r="A23" s="49"/>
      <c r="B23" s="54" t="s">
        <v>617</v>
      </c>
      <c r="C23" s="49"/>
    </row>
    <row r="24" spans="1:3" ht="15.75" thickBot="1">
      <c r="A24" s="49"/>
      <c r="B24" s="55" t="s">
        <v>572</v>
      </c>
      <c r="C24" s="49"/>
    </row>
    <row r="25" spans="1:3">
      <c r="A25" s="49"/>
      <c r="B25" s="56" t="s">
        <v>573</v>
      </c>
      <c r="C25" s="49"/>
    </row>
    <row r="26" spans="1:3">
      <c r="A26" s="49"/>
      <c r="B26" s="54" t="s">
        <v>618</v>
      </c>
      <c r="C26" s="49"/>
    </row>
    <row r="27" spans="1:3" ht="23.25" thickBot="1">
      <c r="A27" s="49"/>
      <c r="B27" s="55" t="s">
        <v>574</v>
      </c>
      <c r="C27" s="49"/>
    </row>
    <row r="28" spans="1:3">
      <c r="A28" s="49"/>
      <c r="B28" s="56" t="s">
        <v>1352</v>
      </c>
      <c r="C28" s="49"/>
    </row>
    <row r="29" spans="1:3">
      <c r="A29" s="49"/>
      <c r="B29" s="54" t="s">
        <v>575</v>
      </c>
      <c r="C29" s="49"/>
    </row>
    <row r="30" spans="1:3" ht="15.75" thickBot="1">
      <c r="A30" s="49"/>
      <c r="B30" s="55" t="s">
        <v>576</v>
      </c>
      <c r="C30" s="49"/>
    </row>
    <row r="31" spans="1:3">
      <c r="A31" s="49"/>
      <c r="B31" s="56" t="s">
        <v>1400</v>
      </c>
      <c r="C31" s="49"/>
    </row>
    <row r="32" spans="1:3" ht="45.75" thickBot="1">
      <c r="A32" s="49"/>
      <c r="B32" s="55" t="s">
        <v>1354</v>
      </c>
      <c r="C32" s="49"/>
    </row>
    <row r="33" spans="1:3">
      <c r="A33" s="49"/>
      <c r="B33" s="56" t="s">
        <v>577</v>
      </c>
      <c r="C33" s="49"/>
    </row>
    <row r="34" spans="1:3">
      <c r="A34" s="49"/>
      <c r="B34" s="54" t="s">
        <v>578</v>
      </c>
      <c r="C34" s="49"/>
    </row>
    <row r="35" spans="1:3" ht="15.75" thickBot="1">
      <c r="A35" s="49"/>
      <c r="B35" s="55" t="s">
        <v>579</v>
      </c>
      <c r="C35" s="49"/>
    </row>
    <row r="36" spans="1:3">
      <c r="A36" s="49"/>
      <c r="B36" s="56" t="s">
        <v>1572</v>
      </c>
      <c r="C36" s="49"/>
    </row>
    <row r="37" spans="1:3" ht="22.5">
      <c r="A37" s="49"/>
      <c r="B37" s="54" t="s">
        <v>1575</v>
      </c>
      <c r="C37" s="49"/>
    </row>
    <row r="38" spans="1:3" ht="15.75" thickBot="1">
      <c r="A38" s="49"/>
      <c r="B38" s="55" t="s">
        <v>582</v>
      </c>
      <c r="C38" s="49"/>
    </row>
    <row r="39" spans="1:3">
      <c r="A39" s="49"/>
      <c r="B39" s="56" t="s">
        <v>580</v>
      </c>
      <c r="C39" s="49"/>
    </row>
    <row r="40" spans="1:3">
      <c r="A40" s="49"/>
      <c r="B40" s="54" t="s">
        <v>581</v>
      </c>
      <c r="C40" s="49"/>
    </row>
    <row r="41" spans="1:3" ht="15.75" thickBot="1">
      <c r="A41" s="49"/>
      <c r="B41" s="55" t="s">
        <v>582</v>
      </c>
      <c r="C41" s="49"/>
    </row>
    <row r="42" spans="1:3">
      <c r="A42" s="49"/>
      <c r="B42" s="56" t="s">
        <v>619</v>
      </c>
      <c r="C42" s="49"/>
    </row>
    <row r="43" spans="1:3">
      <c r="A43" s="49"/>
      <c r="B43" s="54" t="s">
        <v>583</v>
      </c>
      <c r="C43" s="49"/>
    </row>
    <row r="44" spans="1:3" ht="15.75" thickBot="1">
      <c r="A44" s="49"/>
      <c r="B44" s="55" t="s">
        <v>582</v>
      </c>
      <c r="C44" s="49"/>
    </row>
    <row r="45" spans="1:3">
      <c r="A45" s="49"/>
      <c r="B45" s="56" t="s">
        <v>628</v>
      </c>
      <c r="C45" s="49"/>
    </row>
    <row r="46" spans="1:3">
      <c r="A46" s="49"/>
      <c r="B46" s="54" t="s">
        <v>620</v>
      </c>
      <c r="C46" s="49"/>
    </row>
    <row r="47" spans="1:3" ht="23.25" thickBot="1">
      <c r="A47" s="49"/>
      <c r="B47" s="55" t="s">
        <v>584</v>
      </c>
      <c r="C47" s="49"/>
    </row>
    <row r="48" spans="1:3" ht="12" customHeight="1">
      <c r="A48" s="49"/>
      <c r="B48" s="56" t="s">
        <v>585</v>
      </c>
      <c r="C48" s="49"/>
    </row>
    <row r="49" spans="1:3">
      <c r="A49" s="49"/>
      <c r="B49" s="54" t="s">
        <v>586</v>
      </c>
      <c r="C49" s="49"/>
    </row>
    <row r="50" spans="1:3">
      <c r="A50" s="49"/>
      <c r="B50" s="54" t="s">
        <v>1355</v>
      </c>
      <c r="C50" s="49"/>
    </row>
    <row r="51" spans="1:3" ht="22.5">
      <c r="A51" s="49"/>
      <c r="B51" s="54" t="s">
        <v>629</v>
      </c>
      <c r="C51" s="49"/>
    </row>
    <row r="52" spans="1:3" ht="34.5" thickBot="1">
      <c r="A52" s="49"/>
      <c r="B52" s="271" t="s">
        <v>1356</v>
      </c>
      <c r="C52" s="49"/>
    </row>
    <row r="53" spans="1:3" ht="12" customHeight="1">
      <c r="A53" s="49"/>
      <c r="B53" s="56" t="s">
        <v>1348</v>
      </c>
      <c r="C53" s="49"/>
    </row>
    <row r="54" spans="1:3" ht="22.5">
      <c r="A54" s="49"/>
      <c r="B54" s="54" t="s">
        <v>1357</v>
      </c>
      <c r="C54" s="49"/>
    </row>
    <row r="55" spans="1:3" ht="33.75">
      <c r="A55" s="49"/>
      <c r="B55" s="54" t="s">
        <v>1349</v>
      </c>
      <c r="C55" s="49"/>
    </row>
    <row r="56" spans="1:3">
      <c r="A56" s="49"/>
      <c r="B56" s="54" t="s">
        <v>1350</v>
      </c>
      <c r="C56" s="49"/>
    </row>
    <row r="57" spans="1:3">
      <c r="A57" s="49"/>
      <c r="B57" s="54" t="s">
        <v>621</v>
      </c>
      <c r="C57" s="49"/>
    </row>
    <row r="58" spans="1:3" ht="22.5">
      <c r="A58" s="49"/>
      <c r="B58" s="54" t="s">
        <v>622</v>
      </c>
      <c r="C58" s="49"/>
    </row>
    <row r="59" spans="1:3" ht="23.25" thickBot="1">
      <c r="A59" s="49"/>
      <c r="B59" s="55" t="s">
        <v>1351</v>
      </c>
      <c r="C59" s="49"/>
    </row>
    <row r="60" spans="1:3" ht="13.5" customHeight="1">
      <c r="A60" s="160"/>
      <c r="B60" s="161" t="s">
        <v>677</v>
      </c>
      <c r="C60" s="49"/>
    </row>
    <row r="61" spans="1:3" ht="22.5">
      <c r="A61" s="49"/>
      <c r="B61" s="54" t="s">
        <v>678</v>
      </c>
      <c r="C61" s="49"/>
    </row>
    <row r="62" spans="1:3" ht="23.25" thickBot="1">
      <c r="A62" s="49"/>
      <c r="B62" s="55" t="s">
        <v>676</v>
      </c>
      <c r="C62" s="49"/>
    </row>
    <row r="63" spans="1:3" ht="1.5" customHeight="1">
      <c r="A63" s="49"/>
      <c r="B63" s="159"/>
      <c r="C63" s="49"/>
    </row>
    <row r="64" spans="1:3" ht="22.5">
      <c r="A64" s="49"/>
      <c r="B64" s="60" t="s">
        <v>587</v>
      </c>
      <c r="C64" s="49"/>
    </row>
    <row r="65" spans="1:3">
      <c r="A65" s="49"/>
      <c r="B65" s="49"/>
      <c r="C65"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1106"/>
  <sheetViews>
    <sheetView showGridLines="0" zoomScaleNormal="100"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671</v>
      </c>
      <c r="B2" s="115"/>
      <c r="C2" s="115"/>
      <c r="D2" s="115"/>
      <c r="E2" s="115"/>
      <c r="F2" s="115"/>
      <c r="G2" s="115"/>
      <c r="H2" s="115"/>
      <c r="I2" s="115"/>
      <c r="J2" s="73"/>
      <c r="K2" s="73"/>
      <c r="L2" s="115"/>
      <c r="M2" s="73"/>
      <c r="N2" s="112"/>
      <c r="O2" s="112"/>
      <c r="P2" s="112"/>
      <c r="Q2" s="112"/>
      <c r="R2" s="73"/>
      <c r="S2" s="73"/>
    </row>
    <row r="3" spans="1:20">
      <c r="A3" s="115" t="s">
        <v>1635</v>
      </c>
      <c r="B3" s="115"/>
      <c r="C3" s="115"/>
      <c r="D3" s="115"/>
      <c r="E3" s="115"/>
      <c r="F3" s="115"/>
      <c r="G3" s="115"/>
      <c r="H3" s="115"/>
      <c r="I3" s="115"/>
      <c r="J3" s="73"/>
      <c r="K3" s="73"/>
      <c r="L3" s="115"/>
      <c r="M3" s="73"/>
      <c r="N3" s="112"/>
      <c r="O3" s="112"/>
      <c r="P3" s="112"/>
      <c r="Q3" s="112"/>
      <c r="R3" s="73"/>
      <c r="S3" s="73"/>
    </row>
    <row r="4" spans="1:20">
      <c r="A4" s="65" t="s">
        <v>1636</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1" t="s">
        <v>1463</v>
      </c>
      <c r="B6" s="462"/>
      <c r="C6" s="103"/>
      <c r="D6" s="67"/>
      <c r="E6" s="67"/>
      <c r="F6" s="67"/>
      <c r="G6" s="67"/>
      <c r="H6" s="67"/>
      <c r="I6" s="71"/>
      <c r="J6" s="461" t="s">
        <v>1465</v>
      </c>
      <c r="K6" s="462"/>
      <c r="L6" s="461" t="s">
        <v>1466</v>
      </c>
      <c r="M6" s="462"/>
      <c r="N6" s="459" t="s">
        <v>1467</v>
      </c>
      <c r="O6" s="460"/>
      <c r="P6" s="459" t="s">
        <v>1468</v>
      </c>
      <c r="Q6" s="460"/>
      <c r="R6" s="67"/>
      <c r="S6" s="67"/>
    </row>
    <row r="7" spans="1:20" ht="44.25" customHeight="1">
      <c r="A7" s="337" t="s">
        <v>653</v>
      </c>
      <c r="B7" s="337" t="s">
        <v>654</v>
      </c>
      <c r="C7" s="338" t="s">
        <v>660</v>
      </c>
      <c r="D7" s="338" t="s">
        <v>1462</v>
      </c>
      <c r="E7" s="338" t="s">
        <v>648</v>
      </c>
      <c r="F7" s="338" t="s">
        <v>649</v>
      </c>
      <c r="G7" s="338" t="s">
        <v>651</v>
      </c>
      <c r="H7" s="340" t="s">
        <v>1464</v>
      </c>
      <c r="I7" s="338" t="s">
        <v>652</v>
      </c>
      <c r="J7" s="337" t="s">
        <v>655</v>
      </c>
      <c r="K7" s="337" t="s">
        <v>658</v>
      </c>
      <c r="L7" s="337" t="s">
        <v>656</v>
      </c>
      <c r="M7" s="337" t="s">
        <v>657</v>
      </c>
      <c r="N7" s="339" t="s">
        <v>1301</v>
      </c>
      <c r="O7" s="339" t="s">
        <v>1302</v>
      </c>
      <c r="P7" s="339" t="s">
        <v>1287</v>
      </c>
      <c r="Q7" s="338" t="s">
        <v>1288</v>
      </c>
      <c r="R7" s="338" t="s">
        <v>662</v>
      </c>
      <c r="S7" s="338" t="s">
        <v>1469</v>
      </c>
      <c r="T7" s="340" t="s">
        <v>1353</v>
      </c>
    </row>
    <row r="8" spans="1:20" ht="38.25">
      <c r="A8" s="191">
        <v>70</v>
      </c>
      <c r="B8" s="68"/>
      <c r="C8" s="212" t="s">
        <v>47</v>
      </c>
      <c r="D8" s="213">
        <v>45659</v>
      </c>
      <c r="E8" s="191" t="s">
        <v>1637</v>
      </c>
      <c r="F8" s="191" t="s">
        <v>3</v>
      </c>
      <c r="G8" s="191">
        <v>2247356</v>
      </c>
      <c r="H8" s="68"/>
      <c r="I8" s="197" t="s">
        <v>2712</v>
      </c>
      <c r="J8" s="68"/>
      <c r="K8" s="68"/>
      <c r="L8" s="68"/>
      <c r="M8" s="68"/>
      <c r="N8" s="348"/>
      <c r="O8" s="348"/>
      <c r="P8" s="214">
        <v>0</v>
      </c>
      <c r="Q8" s="214">
        <v>110</v>
      </c>
      <c r="R8" s="68" t="s">
        <v>1479</v>
      </c>
      <c r="S8" s="349"/>
      <c r="T8" s="272"/>
    </row>
    <row r="9" spans="1:20" ht="38.25">
      <c r="A9" s="191" t="s">
        <v>550</v>
      </c>
      <c r="B9" s="68"/>
      <c r="C9" s="212" t="s">
        <v>589</v>
      </c>
      <c r="D9" s="213">
        <v>45659</v>
      </c>
      <c r="E9" s="191" t="s">
        <v>1638</v>
      </c>
      <c r="F9" s="191" t="s">
        <v>3</v>
      </c>
      <c r="G9" s="191">
        <v>2247391</v>
      </c>
      <c r="H9" s="68"/>
      <c r="I9" s="197" t="s">
        <v>1590</v>
      </c>
      <c r="J9" s="68"/>
      <c r="K9" s="68"/>
      <c r="L9" s="68"/>
      <c r="M9" s="68"/>
      <c r="N9" s="348"/>
      <c r="O9" s="348"/>
      <c r="P9" s="214">
        <v>0</v>
      </c>
      <c r="Q9" s="214">
        <v>2097.7600000000002</v>
      </c>
      <c r="R9" s="68" t="s">
        <v>1479</v>
      </c>
      <c r="S9" s="349"/>
      <c r="T9" s="272"/>
    </row>
    <row r="10" spans="1:20" ht="38.25">
      <c r="A10" s="191">
        <v>70</v>
      </c>
      <c r="B10" s="68"/>
      <c r="C10" s="212" t="s">
        <v>47</v>
      </c>
      <c r="D10" s="213">
        <v>45659</v>
      </c>
      <c r="E10" s="191" t="s">
        <v>1639</v>
      </c>
      <c r="F10" s="191" t="s">
        <v>3</v>
      </c>
      <c r="G10" s="191">
        <v>2247412</v>
      </c>
      <c r="H10" s="68"/>
      <c r="I10" s="197" t="s">
        <v>2713</v>
      </c>
      <c r="J10" s="68"/>
      <c r="K10" s="68"/>
      <c r="L10" s="68"/>
      <c r="M10" s="68"/>
      <c r="N10" s="348"/>
      <c r="O10" s="348"/>
      <c r="P10" s="214">
        <v>0</v>
      </c>
      <c r="Q10" s="214">
        <v>110</v>
      </c>
      <c r="R10" s="68" t="s">
        <v>1479</v>
      </c>
      <c r="S10" s="349"/>
      <c r="T10" s="272"/>
    </row>
    <row r="11" spans="1:20" ht="63.75">
      <c r="A11" s="191">
        <v>310</v>
      </c>
      <c r="B11" s="68"/>
      <c r="C11" s="212" t="s">
        <v>131</v>
      </c>
      <c r="D11" s="213">
        <v>45659</v>
      </c>
      <c r="E11" s="191" t="s">
        <v>1640</v>
      </c>
      <c r="F11" s="191" t="s">
        <v>3</v>
      </c>
      <c r="G11" s="191">
        <v>2247439</v>
      </c>
      <c r="H11" s="68"/>
      <c r="I11" s="197" t="s">
        <v>2714</v>
      </c>
      <c r="J11" s="68"/>
      <c r="K11" s="68"/>
      <c r="L11" s="68"/>
      <c r="M11" s="68"/>
      <c r="N11" s="348"/>
      <c r="O11" s="348"/>
      <c r="P11" s="214">
        <v>0</v>
      </c>
      <c r="Q11" s="214">
        <v>371</v>
      </c>
      <c r="R11" s="68" t="s">
        <v>1479</v>
      </c>
      <c r="S11" s="349"/>
      <c r="T11" s="272"/>
    </row>
    <row r="12" spans="1:20" ht="51">
      <c r="A12" s="191">
        <v>46</v>
      </c>
      <c r="B12" s="68"/>
      <c r="C12" s="212" t="s">
        <v>1367</v>
      </c>
      <c r="D12" s="213">
        <v>45659</v>
      </c>
      <c r="E12" s="191" t="s">
        <v>1641</v>
      </c>
      <c r="F12" s="191" t="s">
        <v>3</v>
      </c>
      <c r="G12" s="191">
        <v>2247475</v>
      </c>
      <c r="H12" s="68"/>
      <c r="I12" s="197" t="s">
        <v>2715</v>
      </c>
      <c r="J12" s="68"/>
      <c r="K12" s="68"/>
      <c r="L12" s="68"/>
      <c r="M12" s="68"/>
      <c r="N12" s="348"/>
      <c r="O12" s="348"/>
      <c r="P12" s="214">
        <v>0</v>
      </c>
      <c r="Q12" s="214">
        <v>10000</v>
      </c>
      <c r="R12" s="68" t="s">
        <v>1479</v>
      </c>
      <c r="S12" s="349"/>
      <c r="T12" s="272"/>
    </row>
    <row r="13" spans="1:20" ht="51">
      <c r="A13" s="191">
        <v>203</v>
      </c>
      <c r="B13" s="68"/>
      <c r="C13" s="212" t="s">
        <v>86</v>
      </c>
      <c r="D13" s="213">
        <v>45659</v>
      </c>
      <c r="E13" s="191" t="s">
        <v>1642</v>
      </c>
      <c r="F13" s="191" t="s">
        <v>3</v>
      </c>
      <c r="G13" s="191">
        <v>2247492</v>
      </c>
      <c r="H13" s="68"/>
      <c r="I13" s="197" t="s">
        <v>2716</v>
      </c>
      <c r="J13" s="68"/>
      <c r="K13" s="68"/>
      <c r="L13" s="68"/>
      <c r="M13" s="68"/>
      <c r="N13" s="348"/>
      <c r="O13" s="348"/>
      <c r="P13" s="214">
        <v>0</v>
      </c>
      <c r="Q13" s="214">
        <v>66.599999999999994</v>
      </c>
      <c r="R13" s="68" t="s">
        <v>1479</v>
      </c>
      <c r="S13" s="349"/>
      <c r="T13" s="272"/>
    </row>
    <row r="14" spans="1:20" ht="51">
      <c r="A14" s="191">
        <v>30</v>
      </c>
      <c r="B14" s="68"/>
      <c r="C14" s="212" t="s">
        <v>638</v>
      </c>
      <c r="D14" s="213">
        <v>45659</v>
      </c>
      <c r="E14" s="191" t="s">
        <v>1643</v>
      </c>
      <c r="F14" s="191" t="s">
        <v>3</v>
      </c>
      <c r="G14" s="191">
        <v>2247505</v>
      </c>
      <c r="H14" s="68"/>
      <c r="I14" s="197" t="s">
        <v>2717</v>
      </c>
      <c r="J14" s="68"/>
      <c r="K14" s="68"/>
      <c r="L14" s="68"/>
      <c r="M14" s="68"/>
      <c r="N14" s="348"/>
      <c r="O14" s="348"/>
      <c r="P14" s="214">
        <v>0</v>
      </c>
      <c r="Q14" s="214">
        <v>200</v>
      </c>
      <c r="R14" s="68" t="s">
        <v>1479</v>
      </c>
      <c r="S14" s="349"/>
      <c r="T14" s="272"/>
    </row>
    <row r="15" spans="1:20" ht="51">
      <c r="A15" s="191">
        <v>46</v>
      </c>
      <c r="B15" s="68"/>
      <c r="C15" s="212" t="s">
        <v>1367</v>
      </c>
      <c r="D15" s="213">
        <v>45659</v>
      </c>
      <c r="E15" s="191" t="s">
        <v>1644</v>
      </c>
      <c r="F15" s="191" t="s">
        <v>3</v>
      </c>
      <c r="G15" s="191">
        <v>2247511</v>
      </c>
      <c r="H15" s="68"/>
      <c r="I15" s="197" t="s">
        <v>2718</v>
      </c>
      <c r="J15" s="68"/>
      <c r="K15" s="68"/>
      <c r="L15" s="68"/>
      <c r="M15" s="68"/>
      <c r="N15" s="348"/>
      <c r="O15" s="348"/>
      <c r="P15" s="214">
        <v>0</v>
      </c>
      <c r="Q15" s="214">
        <v>54</v>
      </c>
      <c r="R15" s="68" t="s">
        <v>1479</v>
      </c>
      <c r="S15" s="349"/>
      <c r="T15" s="272"/>
    </row>
    <row r="16" spans="1:20" ht="38.25">
      <c r="A16" s="191">
        <v>70</v>
      </c>
      <c r="B16" s="68"/>
      <c r="C16" s="212" t="s">
        <v>47</v>
      </c>
      <c r="D16" s="213">
        <v>45659</v>
      </c>
      <c r="E16" s="191" t="s">
        <v>1645</v>
      </c>
      <c r="F16" s="191" t="s">
        <v>3</v>
      </c>
      <c r="G16" s="191">
        <v>2247515</v>
      </c>
      <c r="H16" s="68"/>
      <c r="I16" s="197" t="s">
        <v>2719</v>
      </c>
      <c r="J16" s="68"/>
      <c r="K16" s="68"/>
      <c r="L16" s="68"/>
      <c r="M16" s="68"/>
      <c r="N16" s="348"/>
      <c r="O16" s="348"/>
      <c r="P16" s="214">
        <v>0</v>
      </c>
      <c r="Q16" s="214">
        <v>110</v>
      </c>
      <c r="R16" s="68" t="s">
        <v>1479</v>
      </c>
      <c r="S16" s="349"/>
      <c r="T16" s="272"/>
    </row>
    <row r="17" spans="1:20" ht="51">
      <c r="A17" s="191">
        <v>81</v>
      </c>
      <c r="B17" s="68"/>
      <c r="C17" s="212" t="s">
        <v>49</v>
      </c>
      <c r="D17" s="213">
        <v>45659</v>
      </c>
      <c r="E17" s="191" t="s">
        <v>1646</v>
      </c>
      <c r="F17" s="191" t="s">
        <v>3</v>
      </c>
      <c r="G17" s="191">
        <v>2247516</v>
      </c>
      <c r="H17" s="68"/>
      <c r="I17" s="197" t="s">
        <v>2720</v>
      </c>
      <c r="J17" s="68"/>
      <c r="K17" s="68"/>
      <c r="L17" s="68"/>
      <c r="M17" s="68"/>
      <c r="N17" s="348"/>
      <c r="O17" s="348"/>
      <c r="P17" s="214">
        <v>0</v>
      </c>
      <c r="Q17" s="214">
        <v>25</v>
      </c>
      <c r="R17" s="68" t="s">
        <v>1479</v>
      </c>
      <c r="S17" s="349"/>
      <c r="T17" s="272"/>
    </row>
    <row r="18" spans="1:20" ht="51">
      <c r="A18" s="191">
        <v>670</v>
      </c>
      <c r="B18" s="68"/>
      <c r="C18" s="212" t="s">
        <v>178</v>
      </c>
      <c r="D18" s="213">
        <v>45659</v>
      </c>
      <c r="E18" s="191" t="s">
        <v>1647</v>
      </c>
      <c r="F18" s="191" t="s">
        <v>3</v>
      </c>
      <c r="G18" s="191">
        <v>2247517</v>
      </c>
      <c r="H18" s="68"/>
      <c r="I18" s="197" t="s">
        <v>2721</v>
      </c>
      <c r="J18" s="68"/>
      <c r="K18" s="68"/>
      <c r="L18" s="68"/>
      <c r="M18" s="68"/>
      <c r="N18" s="348"/>
      <c r="O18" s="348"/>
      <c r="P18" s="214">
        <v>0</v>
      </c>
      <c r="Q18" s="214">
        <v>5247</v>
      </c>
      <c r="R18" s="68" t="s">
        <v>1479</v>
      </c>
      <c r="S18" s="349"/>
      <c r="T18" s="272"/>
    </row>
    <row r="19" spans="1:20" ht="89.25">
      <c r="A19" s="191">
        <v>587</v>
      </c>
      <c r="B19" s="68"/>
      <c r="C19" s="212" t="s">
        <v>669</v>
      </c>
      <c r="D19" s="213">
        <v>45659</v>
      </c>
      <c r="E19" s="191" t="s">
        <v>1648</v>
      </c>
      <c r="F19" s="191" t="s">
        <v>3</v>
      </c>
      <c r="G19" s="191">
        <v>2247340</v>
      </c>
      <c r="H19" s="68"/>
      <c r="I19" s="197" t="s">
        <v>2722</v>
      </c>
      <c r="J19" s="68"/>
      <c r="K19" s="68"/>
      <c r="L19" s="68"/>
      <c r="M19" s="68"/>
      <c r="N19" s="348"/>
      <c r="O19" s="348"/>
      <c r="P19" s="214">
        <v>0</v>
      </c>
      <c r="Q19" s="214">
        <v>2381932.23</v>
      </c>
      <c r="R19" s="68" t="s">
        <v>1479</v>
      </c>
      <c r="S19" s="349"/>
      <c r="T19" s="272"/>
    </row>
    <row r="20" spans="1:20" ht="51">
      <c r="A20" s="191">
        <v>578</v>
      </c>
      <c r="B20" s="68"/>
      <c r="C20" s="212" t="s">
        <v>168</v>
      </c>
      <c r="D20" s="213">
        <v>45659</v>
      </c>
      <c r="E20" s="191" t="s">
        <v>1649</v>
      </c>
      <c r="F20" s="191" t="s">
        <v>3</v>
      </c>
      <c r="G20" s="191">
        <v>2247357</v>
      </c>
      <c r="H20" s="68"/>
      <c r="I20" s="197" t="s">
        <v>2723</v>
      </c>
      <c r="J20" s="68"/>
      <c r="K20" s="68"/>
      <c r="L20" s="68"/>
      <c r="M20" s="68"/>
      <c r="N20" s="348"/>
      <c r="O20" s="348"/>
      <c r="P20" s="214">
        <v>0</v>
      </c>
      <c r="Q20" s="214">
        <v>14423.11</v>
      </c>
      <c r="R20" s="68" t="s">
        <v>1479</v>
      </c>
      <c r="S20" s="349"/>
      <c r="T20" s="272"/>
    </row>
    <row r="21" spans="1:20" ht="51">
      <c r="A21" s="191">
        <v>578</v>
      </c>
      <c r="B21" s="68"/>
      <c r="C21" s="212" t="s">
        <v>168</v>
      </c>
      <c r="D21" s="213">
        <v>45659</v>
      </c>
      <c r="E21" s="191" t="s">
        <v>1650</v>
      </c>
      <c r="F21" s="191" t="s">
        <v>3</v>
      </c>
      <c r="G21" s="191">
        <v>2247358</v>
      </c>
      <c r="H21" s="68"/>
      <c r="I21" s="197" t="s">
        <v>2724</v>
      </c>
      <c r="J21" s="68"/>
      <c r="K21" s="68"/>
      <c r="L21" s="68"/>
      <c r="M21" s="68"/>
      <c r="N21" s="348"/>
      <c r="O21" s="348"/>
      <c r="P21" s="214">
        <v>0</v>
      </c>
      <c r="Q21" s="214">
        <v>15300</v>
      </c>
      <c r="R21" s="68" t="s">
        <v>1479</v>
      </c>
      <c r="S21" s="349"/>
      <c r="T21" s="272"/>
    </row>
    <row r="22" spans="1:20" ht="51">
      <c r="A22" s="191">
        <v>578</v>
      </c>
      <c r="B22" s="68"/>
      <c r="C22" s="212" t="s">
        <v>168</v>
      </c>
      <c r="D22" s="213">
        <v>45659</v>
      </c>
      <c r="E22" s="191" t="s">
        <v>1651</v>
      </c>
      <c r="F22" s="191" t="s">
        <v>3</v>
      </c>
      <c r="G22" s="191">
        <v>2247359</v>
      </c>
      <c r="H22" s="68"/>
      <c r="I22" s="197" t="s">
        <v>2725</v>
      </c>
      <c r="J22" s="68"/>
      <c r="K22" s="68"/>
      <c r="L22" s="68"/>
      <c r="M22" s="68"/>
      <c r="N22" s="348"/>
      <c r="O22" s="348"/>
      <c r="P22" s="214">
        <v>0</v>
      </c>
      <c r="Q22" s="214">
        <v>10215.52</v>
      </c>
      <c r="R22" s="68" t="s">
        <v>1479</v>
      </c>
      <c r="S22" s="349"/>
      <c r="T22" s="272"/>
    </row>
    <row r="23" spans="1:20" ht="51">
      <c r="A23" s="191">
        <v>30</v>
      </c>
      <c r="B23" s="68"/>
      <c r="C23" s="212" t="s">
        <v>638</v>
      </c>
      <c r="D23" s="213">
        <v>45659</v>
      </c>
      <c r="E23" s="191" t="s">
        <v>1652</v>
      </c>
      <c r="F23" s="191" t="s">
        <v>3</v>
      </c>
      <c r="G23" s="191">
        <v>2247361</v>
      </c>
      <c r="H23" s="68"/>
      <c r="I23" s="197" t="s">
        <v>2726</v>
      </c>
      <c r="J23" s="68"/>
      <c r="K23" s="68"/>
      <c r="L23" s="68"/>
      <c r="M23" s="68"/>
      <c r="N23" s="348"/>
      <c r="O23" s="348"/>
      <c r="P23" s="214">
        <v>0</v>
      </c>
      <c r="Q23" s="214">
        <v>100</v>
      </c>
      <c r="R23" s="68" t="s">
        <v>1479</v>
      </c>
      <c r="S23" s="349"/>
      <c r="T23" s="272"/>
    </row>
    <row r="24" spans="1:20" ht="63.75">
      <c r="A24" s="191">
        <v>20</v>
      </c>
      <c r="B24" s="68"/>
      <c r="C24" s="212" t="s">
        <v>41</v>
      </c>
      <c r="D24" s="213">
        <v>45659</v>
      </c>
      <c r="E24" s="191" t="s">
        <v>1653</v>
      </c>
      <c r="F24" s="191" t="s">
        <v>3</v>
      </c>
      <c r="G24" s="191">
        <v>2247374</v>
      </c>
      <c r="H24" s="68"/>
      <c r="I24" s="197" t="s">
        <v>2727</v>
      </c>
      <c r="J24" s="68"/>
      <c r="K24" s="68"/>
      <c r="L24" s="68"/>
      <c r="M24" s="68"/>
      <c r="N24" s="348"/>
      <c r="O24" s="348"/>
      <c r="P24" s="214">
        <v>0</v>
      </c>
      <c r="Q24" s="214">
        <v>9468329</v>
      </c>
      <c r="R24" s="68" t="s">
        <v>1479</v>
      </c>
      <c r="S24" s="349"/>
      <c r="T24" s="272"/>
    </row>
    <row r="25" spans="1:20" ht="51">
      <c r="A25" s="191">
        <v>599</v>
      </c>
      <c r="B25" s="68"/>
      <c r="C25" s="212" t="s">
        <v>1245</v>
      </c>
      <c r="D25" s="213">
        <v>45659</v>
      </c>
      <c r="E25" s="191" t="s">
        <v>1654</v>
      </c>
      <c r="F25" s="191" t="s">
        <v>3</v>
      </c>
      <c r="G25" s="191">
        <v>2247397</v>
      </c>
      <c r="H25" s="68"/>
      <c r="I25" s="197" t="s">
        <v>2728</v>
      </c>
      <c r="J25" s="68"/>
      <c r="K25" s="68"/>
      <c r="L25" s="68"/>
      <c r="M25" s="68"/>
      <c r="N25" s="348"/>
      <c r="O25" s="348"/>
      <c r="P25" s="214">
        <v>0</v>
      </c>
      <c r="Q25" s="214">
        <v>7068</v>
      </c>
      <c r="R25" s="68" t="s">
        <v>1479</v>
      </c>
      <c r="S25" s="349"/>
      <c r="T25" s="272"/>
    </row>
    <row r="26" spans="1:20" ht="51">
      <c r="A26" s="191">
        <v>599</v>
      </c>
      <c r="B26" s="68"/>
      <c r="C26" s="212" t="s">
        <v>1245</v>
      </c>
      <c r="D26" s="213">
        <v>45659</v>
      </c>
      <c r="E26" s="191" t="s">
        <v>1655</v>
      </c>
      <c r="F26" s="191" t="s">
        <v>3</v>
      </c>
      <c r="G26" s="191">
        <v>2247402</v>
      </c>
      <c r="H26" s="68"/>
      <c r="I26" s="197" t="s">
        <v>2729</v>
      </c>
      <c r="J26" s="68"/>
      <c r="K26" s="68"/>
      <c r="L26" s="68"/>
      <c r="M26" s="68"/>
      <c r="N26" s="348"/>
      <c r="O26" s="348"/>
      <c r="P26" s="214">
        <v>0</v>
      </c>
      <c r="Q26" s="214">
        <v>7.9</v>
      </c>
      <c r="R26" s="68" t="s">
        <v>1479</v>
      </c>
      <c r="S26" s="349"/>
      <c r="T26" s="272"/>
    </row>
    <row r="27" spans="1:20" ht="51">
      <c r="A27" s="191">
        <v>599</v>
      </c>
      <c r="B27" s="68"/>
      <c r="C27" s="212" t="s">
        <v>1245</v>
      </c>
      <c r="D27" s="213">
        <v>45659</v>
      </c>
      <c r="E27" s="191" t="s">
        <v>1656</v>
      </c>
      <c r="F27" s="191" t="s">
        <v>3</v>
      </c>
      <c r="G27" s="191">
        <v>2247404</v>
      </c>
      <c r="H27" s="68"/>
      <c r="I27" s="197" t="s">
        <v>2730</v>
      </c>
      <c r="J27" s="68"/>
      <c r="K27" s="68"/>
      <c r="L27" s="68"/>
      <c r="M27" s="68"/>
      <c r="N27" s="348"/>
      <c r="O27" s="348"/>
      <c r="P27" s="214">
        <v>0</v>
      </c>
      <c r="Q27" s="214">
        <v>1182.3</v>
      </c>
      <c r="R27" s="68" t="s">
        <v>1479</v>
      </c>
      <c r="S27" s="349"/>
      <c r="T27" s="272"/>
    </row>
    <row r="28" spans="1:20" ht="38.25">
      <c r="A28" s="191" t="s">
        <v>550</v>
      </c>
      <c r="B28" s="68"/>
      <c r="C28" s="212" t="s">
        <v>589</v>
      </c>
      <c r="D28" s="213">
        <v>45659</v>
      </c>
      <c r="E28" s="191" t="s">
        <v>1657</v>
      </c>
      <c r="F28" s="191" t="s">
        <v>3</v>
      </c>
      <c r="G28" s="191">
        <v>2247405</v>
      </c>
      <c r="H28" s="68"/>
      <c r="I28" s="197" t="s">
        <v>2731</v>
      </c>
      <c r="J28" s="68"/>
      <c r="K28" s="68"/>
      <c r="L28" s="68"/>
      <c r="M28" s="68"/>
      <c r="N28" s="348"/>
      <c r="O28" s="348"/>
      <c r="P28" s="214">
        <v>0</v>
      </c>
      <c r="Q28" s="214">
        <v>2.4900000000000002</v>
      </c>
      <c r="R28" s="68" t="s">
        <v>1479</v>
      </c>
      <c r="S28" s="349"/>
      <c r="T28" s="272"/>
    </row>
    <row r="29" spans="1:20" ht="51">
      <c r="A29" s="191">
        <v>599</v>
      </c>
      <c r="B29" s="68"/>
      <c r="C29" s="212" t="s">
        <v>1245</v>
      </c>
      <c r="D29" s="213">
        <v>45659</v>
      </c>
      <c r="E29" s="191" t="s">
        <v>1658</v>
      </c>
      <c r="F29" s="191" t="s">
        <v>3</v>
      </c>
      <c r="G29" s="191">
        <v>2247406</v>
      </c>
      <c r="H29" s="68"/>
      <c r="I29" s="197" t="s">
        <v>2732</v>
      </c>
      <c r="J29" s="68"/>
      <c r="K29" s="68"/>
      <c r="L29" s="68"/>
      <c r="M29" s="68"/>
      <c r="N29" s="348"/>
      <c r="O29" s="348"/>
      <c r="P29" s="214">
        <v>0</v>
      </c>
      <c r="Q29" s="214">
        <v>1138.27</v>
      </c>
      <c r="R29" s="68" t="s">
        <v>1479</v>
      </c>
      <c r="S29" s="349"/>
      <c r="T29" s="272"/>
    </row>
    <row r="30" spans="1:20" ht="51">
      <c r="A30" s="191">
        <v>599</v>
      </c>
      <c r="B30" s="68"/>
      <c r="C30" s="212" t="s">
        <v>1245</v>
      </c>
      <c r="D30" s="213">
        <v>45659</v>
      </c>
      <c r="E30" s="191" t="s">
        <v>1659</v>
      </c>
      <c r="F30" s="191" t="s">
        <v>3</v>
      </c>
      <c r="G30" s="191">
        <v>2247407</v>
      </c>
      <c r="H30" s="68"/>
      <c r="I30" s="197" t="s">
        <v>2733</v>
      </c>
      <c r="J30" s="68"/>
      <c r="K30" s="68"/>
      <c r="L30" s="68"/>
      <c r="M30" s="68"/>
      <c r="N30" s="348"/>
      <c r="O30" s="348"/>
      <c r="P30" s="214">
        <v>0</v>
      </c>
      <c r="Q30" s="214">
        <v>32.5</v>
      </c>
      <c r="R30" s="68" t="s">
        <v>1479</v>
      </c>
      <c r="S30" s="349"/>
      <c r="T30" s="272"/>
    </row>
    <row r="31" spans="1:20" ht="51">
      <c r="A31" s="191">
        <v>599</v>
      </c>
      <c r="B31" s="68"/>
      <c r="C31" s="212" t="s">
        <v>1245</v>
      </c>
      <c r="D31" s="213">
        <v>45659</v>
      </c>
      <c r="E31" s="191" t="s">
        <v>1660</v>
      </c>
      <c r="F31" s="191" t="s">
        <v>3</v>
      </c>
      <c r="G31" s="191">
        <v>2247409</v>
      </c>
      <c r="H31" s="68"/>
      <c r="I31" s="197" t="s">
        <v>2734</v>
      </c>
      <c r="J31" s="68"/>
      <c r="K31" s="68"/>
      <c r="L31" s="68"/>
      <c r="M31" s="68"/>
      <c r="N31" s="348"/>
      <c r="O31" s="348"/>
      <c r="P31" s="214">
        <v>0</v>
      </c>
      <c r="Q31" s="214">
        <v>2.99</v>
      </c>
      <c r="R31" s="68" t="s">
        <v>1479</v>
      </c>
      <c r="S31" s="349"/>
      <c r="T31" s="272"/>
    </row>
    <row r="32" spans="1:20" ht="51">
      <c r="A32" s="191">
        <v>599</v>
      </c>
      <c r="B32" s="68"/>
      <c r="C32" s="212" t="s">
        <v>1245</v>
      </c>
      <c r="D32" s="213">
        <v>45659</v>
      </c>
      <c r="E32" s="191" t="s">
        <v>1661</v>
      </c>
      <c r="F32" s="191" t="s">
        <v>3</v>
      </c>
      <c r="G32" s="191">
        <v>2247410</v>
      </c>
      <c r="H32" s="68"/>
      <c r="I32" s="197" t="s">
        <v>2735</v>
      </c>
      <c r="J32" s="68"/>
      <c r="K32" s="68"/>
      <c r="L32" s="68"/>
      <c r="M32" s="68"/>
      <c r="N32" s="348"/>
      <c r="O32" s="348"/>
      <c r="P32" s="214">
        <v>0</v>
      </c>
      <c r="Q32" s="214">
        <v>1698.76</v>
      </c>
      <c r="R32" s="68" t="s">
        <v>1479</v>
      </c>
      <c r="S32" s="349"/>
      <c r="T32" s="272"/>
    </row>
    <row r="33" spans="1:20" ht="51">
      <c r="A33" s="191">
        <v>599</v>
      </c>
      <c r="B33" s="68"/>
      <c r="C33" s="212" t="s">
        <v>1245</v>
      </c>
      <c r="D33" s="213">
        <v>45659</v>
      </c>
      <c r="E33" s="191" t="s">
        <v>1662</v>
      </c>
      <c r="F33" s="191" t="s">
        <v>3</v>
      </c>
      <c r="G33" s="191">
        <v>2247411</v>
      </c>
      <c r="H33" s="68"/>
      <c r="I33" s="197" t="s">
        <v>2736</v>
      </c>
      <c r="J33" s="68"/>
      <c r="K33" s="68"/>
      <c r="L33" s="68"/>
      <c r="M33" s="68"/>
      <c r="N33" s="348"/>
      <c r="O33" s="348"/>
      <c r="P33" s="214">
        <v>0</v>
      </c>
      <c r="Q33" s="214">
        <v>76033.820000000007</v>
      </c>
      <c r="R33" s="68" t="s">
        <v>1479</v>
      </c>
      <c r="S33" s="349"/>
      <c r="T33" s="272"/>
    </row>
    <row r="34" spans="1:20" ht="51">
      <c r="A34" s="191">
        <v>599</v>
      </c>
      <c r="B34" s="68"/>
      <c r="C34" s="212" t="s">
        <v>1245</v>
      </c>
      <c r="D34" s="213">
        <v>45659</v>
      </c>
      <c r="E34" s="191" t="s">
        <v>1663</v>
      </c>
      <c r="F34" s="191" t="s">
        <v>3</v>
      </c>
      <c r="G34" s="191">
        <v>2247414</v>
      </c>
      <c r="H34" s="68"/>
      <c r="I34" s="197" t="s">
        <v>2728</v>
      </c>
      <c r="J34" s="68"/>
      <c r="K34" s="68"/>
      <c r="L34" s="68"/>
      <c r="M34" s="68"/>
      <c r="N34" s="348"/>
      <c r="O34" s="348"/>
      <c r="P34" s="214">
        <v>0</v>
      </c>
      <c r="Q34" s="214">
        <v>11.9</v>
      </c>
      <c r="R34" s="68" t="s">
        <v>1479</v>
      </c>
      <c r="S34" s="349"/>
      <c r="T34" s="272"/>
    </row>
    <row r="35" spans="1:20" ht="51">
      <c r="A35" s="191">
        <v>599</v>
      </c>
      <c r="B35" s="68"/>
      <c r="C35" s="212" t="s">
        <v>1245</v>
      </c>
      <c r="D35" s="213">
        <v>45659</v>
      </c>
      <c r="E35" s="191" t="s">
        <v>1664</v>
      </c>
      <c r="F35" s="191" t="s">
        <v>3</v>
      </c>
      <c r="G35" s="191">
        <v>2247415</v>
      </c>
      <c r="H35" s="68"/>
      <c r="I35" s="197" t="s">
        <v>2737</v>
      </c>
      <c r="J35" s="68"/>
      <c r="K35" s="68"/>
      <c r="L35" s="68"/>
      <c r="M35" s="68"/>
      <c r="N35" s="348"/>
      <c r="O35" s="348"/>
      <c r="P35" s="214">
        <v>0</v>
      </c>
      <c r="Q35" s="214">
        <v>200</v>
      </c>
      <c r="R35" s="68" t="s">
        <v>1479</v>
      </c>
      <c r="S35" s="349"/>
      <c r="T35" s="272"/>
    </row>
    <row r="36" spans="1:20" ht="51">
      <c r="A36" s="191">
        <v>599</v>
      </c>
      <c r="B36" s="68"/>
      <c r="C36" s="212" t="s">
        <v>1245</v>
      </c>
      <c r="D36" s="213">
        <v>45659</v>
      </c>
      <c r="E36" s="191" t="s">
        <v>1665</v>
      </c>
      <c r="F36" s="191" t="s">
        <v>3</v>
      </c>
      <c r="G36" s="191">
        <v>2247416</v>
      </c>
      <c r="H36" s="68"/>
      <c r="I36" s="197" t="s">
        <v>2738</v>
      </c>
      <c r="J36" s="68"/>
      <c r="K36" s="68"/>
      <c r="L36" s="68"/>
      <c r="M36" s="68"/>
      <c r="N36" s="348"/>
      <c r="O36" s="348"/>
      <c r="P36" s="214">
        <v>0</v>
      </c>
      <c r="Q36" s="214">
        <v>29</v>
      </c>
      <c r="R36" s="68" t="s">
        <v>1479</v>
      </c>
      <c r="S36" s="349"/>
      <c r="T36" s="272"/>
    </row>
    <row r="37" spans="1:20" ht="51">
      <c r="A37" s="191">
        <v>660</v>
      </c>
      <c r="B37" s="68"/>
      <c r="C37" s="212" t="s">
        <v>176</v>
      </c>
      <c r="D37" s="213">
        <v>45659</v>
      </c>
      <c r="E37" s="191" t="s">
        <v>1666</v>
      </c>
      <c r="F37" s="191" t="s">
        <v>3</v>
      </c>
      <c r="G37" s="191">
        <v>2247430</v>
      </c>
      <c r="H37" s="68"/>
      <c r="I37" s="197" t="s">
        <v>2739</v>
      </c>
      <c r="J37" s="68"/>
      <c r="K37" s="68"/>
      <c r="L37" s="68"/>
      <c r="M37" s="68"/>
      <c r="N37" s="348"/>
      <c r="O37" s="348"/>
      <c r="P37" s="214">
        <v>0</v>
      </c>
      <c r="Q37" s="214">
        <v>491</v>
      </c>
      <c r="R37" s="68" t="s">
        <v>1479</v>
      </c>
      <c r="S37" s="349"/>
      <c r="T37" s="272"/>
    </row>
    <row r="38" spans="1:20" ht="51">
      <c r="A38" s="191">
        <v>660</v>
      </c>
      <c r="B38" s="68"/>
      <c r="C38" s="212" t="s">
        <v>176</v>
      </c>
      <c r="D38" s="213">
        <v>45659</v>
      </c>
      <c r="E38" s="191" t="s">
        <v>1667</v>
      </c>
      <c r="F38" s="191" t="s">
        <v>3</v>
      </c>
      <c r="G38" s="191">
        <v>2247432</v>
      </c>
      <c r="H38" s="68"/>
      <c r="I38" s="197" t="s">
        <v>2740</v>
      </c>
      <c r="J38" s="68"/>
      <c r="K38" s="68"/>
      <c r="L38" s="68"/>
      <c r="M38" s="68"/>
      <c r="N38" s="348"/>
      <c r="O38" s="348"/>
      <c r="P38" s="214">
        <v>0</v>
      </c>
      <c r="Q38" s="214">
        <v>101.02</v>
      </c>
      <c r="R38" s="68" t="s">
        <v>1479</v>
      </c>
      <c r="S38" s="349"/>
      <c r="T38" s="272"/>
    </row>
    <row r="39" spans="1:20" ht="38.25">
      <c r="A39" s="191">
        <v>15</v>
      </c>
      <c r="B39" s="68"/>
      <c r="C39" s="212" t="s">
        <v>39</v>
      </c>
      <c r="D39" s="213">
        <v>45659</v>
      </c>
      <c r="E39" s="191" t="s">
        <v>1668</v>
      </c>
      <c r="F39" s="191" t="s">
        <v>3</v>
      </c>
      <c r="G39" s="191">
        <v>2247526</v>
      </c>
      <c r="H39" s="68"/>
      <c r="I39" s="197" t="s">
        <v>2741</v>
      </c>
      <c r="J39" s="68"/>
      <c r="K39" s="68"/>
      <c r="L39" s="68"/>
      <c r="M39" s="68"/>
      <c r="N39" s="348"/>
      <c r="O39" s="348"/>
      <c r="P39" s="214">
        <v>0</v>
      </c>
      <c r="Q39" s="214">
        <v>1246</v>
      </c>
      <c r="R39" s="68" t="s">
        <v>1479</v>
      </c>
      <c r="S39" s="349"/>
      <c r="T39" s="272"/>
    </row>
    <row r="40" spans="1:20" ht="63.75">
      <c r="A40" s="191" t="s">
        <v>544</v>
      </c>
      <c r="B40" s="68"/>
      <c r="C40" s="212" t="s">
        <v>679</v>
      </c>
      <c r="D40" s="213">
        <v>45659</v>
      </c>
      <c r="E40" s="191" t="s">
        <v>1669</v>
      </c>
      <c r="F40" s="191" t="s">
        <v>6</v>
      </c>
      <c r="G40" s="191">
        <v>2146842</v>
      </c>
      <c r="H40" s="68"/>
      <c r="I40" s="197" t="s">
        <v>2742</v>
      </c>
      <c r="J40" s="68"/>
      <c r="K40" s="68"/>
      <c r="L40" s="68"/>
      <c r="M40" s="68"/>
      <c r="N40" s="348"/>
      <c r="O40" s="348"/>
      <c r="P40" s="214">
        <v>0</v>
      </c>
      <c r="Q40" s="214">
        <v>708174.95</v>
      </c>
      <c r="R40" s="68" t="s">
        <v>1479</v>
      </c>
      <c r="S40" s="349"/>
      <c r="T40" s="272"/>
    </row>
    <row r="41" spans="1:20" ht="63.75">
      <c r="A41" s="191" t="s">
        <v>544</v>
      </c>
      <c r="B41" s="68"/>
      <c r="C41" s="212" t="s">
        <v>679</v>
      </c>
      <c r="D41" s="213">
        <v>45659</v>
      </c>
      <c r="E41" s="191" t="s">
        <v>1670</v>
      </c>
      <c r="F41" s="191" t="s">
        <v>6</v>
      </c>
      <c r="G41" s="191">
        <v>2146843</v>
      </c>
      <c r="H41" s="68"/>
      <c r="I41" s="197" t="s">
        <v>2743</v>
      </c>
      <c r="J41" s="68"/>
      <c r="K41" s="68"/>
      <c r="L41" s="68"/>
      <c r="M41" s="68"/>
      <c r="N41" s="348"/>
      <c r="O41" s="348"/>
      <c r="P41" s="214">
        <v>0</v>
      </c>
      <c r="Q41" s="214">
        <v>339601.51</v>
      </c>
      <c r="R41" s="68" t="s">
        <v>1479</v>
      </c>
      <c r="S41" s="349"/>
      <c r="T41" s="272"/>
    </row>
    <row r="42" spans="1:20" ht="38.25">
      <c r="A42" s="191">
        <v>283</v>
      </c>
      <c r="B42" s="68"/>
      <c r="C42" s="212" t="s">
        <v>115</v>
      </c>
      <c r="D42" s="213">
        <v>45659</v>
      </c>
      <c r="E42" s="191" t="s">
        <v>1671</v>
      </c>
      <c r="F42" s="191" t="s">
        <v>6</v>
      </c>
      <c r="G42" s="191">
        <v>2146972</v>
      </c>
      <c r="H42" s="68"/>
      <c r="I42" s="197" t="s">
        <v>1584</v>
      </c>
      <c r="J42" s="68"/>
      <c r="K42" s="68"/>
      <c r="L42" s="68"/>
      <c r="M42" s="68"/>
      <c r="N42" s="348"/>
      <c r="O42" s="348"/>
      <c r="P42" s="214">
        <v>0</v>
      </c>
      <c r="Q42" s="214">
        <v>289575.39</v>
      </c>
      <c r="R42" s="68" t="s">
        <v>1479</v>
      </c>
      <c r="S42" s="349"/>
      <c r="T42" s="272"/>
    </row>
    <row r="43" spans="1:20" ht="63.75">
      <c r="A43" s="191">
        <v>340</v>
      </c>
      <c r="B43" s="68"/>
      <c r="C43" s="212" t="s">
        <v>136</v>
      </c>
      <c r="D43" s="213">
        <v>45659</v>
      </c>
      <c r="E43" s="191" t="s">
        <v>1672</v>
      </c>
      <c r="F43" s="191" t="s">
        <v>6</v>
      </c>
      <c r="G43" s="191">
        <v>2978640</v>
      </c>
      <c r="H43" s="68"/>
      <c r="I43" s="197" t="s">
        <v>2744</v>
      </c>
      <c r="J43" s="68"/>
      <c r="K43" s="68"/>
      <c r="L43" s="68"/>
      <c r="M43" s="68"/>
      <c r="N43" s="348"/>
      <c r="O43" s="348"/>
      <c r="P43" s="214">
        <v>0</v>
      </c>
      <c r="Q43" s="214">
        <v>77593.460000000006</v>
      </c>
      <c r="R43" s="68" t="s">
        <v>1479</v>
      </c>
      <c r="S43" s="349"/>
      <c r="T43" s="272"/>
    </row>
    <row r="44" spans="1:20" ht="51">
      <c r="A44" s="191">
        <v>340</v>
      </c>
      <c r="B44" s="68"/>
      <c r="C44" s="212" t="s">
        <v>136</v>
      </c>
      <c r="D44" s="213">
        <v>45659</v>
      </c>
      <c r="E44" s="191" t="s">
        <v>1673</v>
      </c>
      <c r="F44" s="191" t="s">
        <v>14</v>
      </c>
      <c r="G44" s="191">
        <v>2978641</v>
      </c>
      <c r="H44" s="68"/>
      <c r="I44" s="197" t="s">
        <v>2745</v>
      </c>
      <c r="J44" s="68"/>
      <c r="K44" s="68"/>
      <c r="L44" s="68"/>
      <c r="M44" s="68"/>
      <c r="N44" s="348"/>
      <c r="O44" s="348"/>
      <c r="P44" s="214">
        <v>60</v>
      </c>
      <c r="Q44" s="214">
        <v>0</v>
      </c>
      <c r="R44" s="68" t="s">
        <v>1479</v>
      </c>
      <c r="S44" s="349"/>
      <c r="T44" s="272"/>
    </row>
    <row r="45" spans="1:20" ht="63.75">
      <c r="A45" s="191">
        <v>513</v>
      </c>
      <c r="B45" s="68"/>
      <c r="C45" s="212" t="s">
        <v>160</v>
      </c>
      <c r="D45" s="213">
        <v>45659</v>
      </c>
      <c r="E45" s="191" t="s">
        <v>1674</v>
      </c>
      <c r="F45" s="191" t="s">
        <v>14</v>
      </c>
      <c r="G45" s="191">
        <v>2978495</v>
      </c>
      <c r="H45" s="68"/>
      <c r="I45" s="197" t="s">
        <v>2746</v>
      </c>
      <c r="J45" s="68"/>
      <c r="K45" s="68"/>
      <c r="L45" s="68"/>
      <c r="M45" s="68"/>
      <c r="N45" s="348"/>
      <c r="O45" s="348"/>
      <c r="P45" s="214">
        <v>60</v>
      </c>
      <c r="Q45" s="214">
        <v>0</v>
      </c>
      <c r="R45" s="68" t="s">
        <v>1479</v>
      </c>
      <c r="S45" s="349"/>
      <c r="T45" s="272"/>
    </row>
    <row r="46" spans="1:20" ht="63.75">
      <c r="A46" s="191">
        <v>117</v>
      </c>
      <c r="B46" s="68"/>
      <c r="C46" s="212" t="s">
        <v>54</v>
      </c>
      <c r="D46" s="213">
        <v>45659</v>
      </c>
      <c r="E46" s="191" t="s">
        <v>1675</v>
      </c>
      <c r="F46" s="191" t="s">
        <v>10</v>
      </c>
      <c r="G46" s="191">
        <v>1115614</v>
      </c>
      <c r="H46" s="68"/>
      <c r="I46" s="197" t="s">
        <v>2747</v>
      </c>
      <c r="J46" s="68"/>
      <c r="K46" s="68"/>
      <c r="L46" s="68"/>
      <c r="M46" s="68"/>
      <c r="N46" s="348"/>
      <c r="O46" s="348"/>
      <c r="P46" s="214">
        <v>60</v>
      </c>
      <c r="Q46" s="214">
        <v>0</v>
      </c>
      <c r="R46" s="68" t="s">
        <v>1479</v>
      </c>
      <c r="S46" s="349"/>
      <c r="T46" s="272"/>
    </row>
    <row r="47" spans="1:20" ht="51">
      <c r="A47" s="191" t="s">
        <v>550</v>
      </c>
      <c r="B47" s="68"/>
      <c r="C47" s="212" t="s">
        <v>589</v>
      </c>
      <c r="D47" s="213">
        <v>45660</v>
      </c>
      <c r="E47" s="191" t="s">
        <v>1676</v>
      </c>
      <c r="F47" s="191" t="s">
        <v>3</v>
      </c>
      <c r="G47" s="191">
        <v>2247727</v>
      </c>
      <c r="H47" s="68"/>
      <c r="I47" s="197" t="s">
        <v>2748</v>
      </c>
      <c r="J47" s="68"/>
      <c r="K47" s="68"/>
      <c r="L47" s="68"/>
      <c r="M47" s="68"/>
      <c r="N47" s="348"/>
      <c r="O47" s="348"/>
      <c r="P47" s="214">
        <v>0</v>
      </c>
      <c r="Q47" s="214">
        <v>411.67</v>
      </c>
      <c r="R47" s="68" t="s">
        <v>1479</v>
      </c>
      <c r="S47" s="349"/>
      <c r="T47" s="272"/>
    </row>
    <row r="48" spans="1:20" ht="51">
      <c r="A48" s="191">
        <v>591</v>
      </c>
      <c r="B48" s="68"/>
      <c r="C48" s="212" t="s">
        <v>670</v>
      </c>
      <c r="D48" s="213">
        <v>45660</v>
      </c>
      <c r="E48" s="191" t="s">
        <v>1677</v>
      </c>
      <c r="F48" s="191" t="s">
        <v>3</v>
      </c>
      <c r="G48" s="191">
        <v>2247763</v>
      </c>
      <c r="H48" s="68"/>
      <c r="I48" s="197" t="s">
        <v>2749</v>
      </c>
      <c r="J48" s="68"/>
      <c r="K48" s="68"/>
      <c r="L48" s="68"/>
      <c r="M48" s="68"/>
      <c r="N48" s="348"/>
      <c r="O48" s="348"/>
      <c r="P48" s="214">
        <v>0</v>
      </c>
      <c r="Q48" s="214">
        <v>165</v>
      </c>
      <c r="R48" s="68" t="s">
        <v>1479</v>
      </c>
      <c r="S48" s="349"/>
      <c r="T48" s="272"/>
    </row>
    <row r="49" spans="1:20" ht="51">
      <c r="A49" s="191">
        <v>15</v>
      </c>
      <c r="B49" s="68"/>
      <c r="C49" s="212" t="s">
        <v>39</v>
      </c>
      <c r="D49" s="213">
        <v>45660</v>
      </c>
      <c r="E49" s="191" t="s">
        <v>1678</v>
      </c>
      <c r="F49" s="191" t="s">
        <v>3</v>
      </c>
      <c r="G49" s="191">
        <v>2247769</v>
      </c>
      <c r="H49" s="68"/>
      <c r="I49" s="197" t="s">
        <v>2750</v>
      </c>
      <c r="J49" s="68"/>
      <c r="K49" s="68"/>
      <c r="L49" s="68"/>
      <c r="M49" s="68"/>
      <c r="N49" s="348"/>
      <c r="O49" s="348"/>
      <c r="P49" s="214">
        <v>0</v>
      </c>
      <c r="Q49" s="214">
        <v>149.6</v>
      </c>
      <c r="R49" s="68" t="s">
        <v>1479</v>
      </c>
      <c r="S49" s="349"/>
      <c r="T49" s="272"/>
    </row>
    <row r="50" spans="1:20" ht="51">
      <c r="A50" s="191">
        <v>15</v>
      </c>
      <c r="B50" s="68"/>
      <c r="C50" s="212" t="s">
        <v>39</v>
      </c>
      <c r="D50" s="213">
        <v>45660</v>
      </c>
      <c r="E50" s="191" t="s">
        <v>1679</v>
      </c>
      <c r="F50" s="191" t="s">
        <v>3</v>
      </c>
      <c r="G50" s="191">
        <v>2247770</v>
      </c>
      <c r="H50" s="68"/>
      <c r="I50" s="197" t="s">
        <v>2751</v>
      </c>
      <c r="J50" s="68"/>
      <c r="K50" s="68"/>
      <c r="L50" s="68"/>
      <c r="M50" s="68"/>
      <c r="N50" s="348"/>
      <c r="O50" s="348"/>
      <c r="P50" s="214">
        <v>0</v>
      </c>
      <c r="Q50" s="214">
        <v>74.8</v>
      </c>
      <c r="R50" s="68" t="s">
        <v>1479</v>
      </c>
      <c r="S50" s="349"/>
      <c r="T50" s="272"/>
    </row>
    <row r="51" spans="1:20" ht="51">
      <c r="A51" s="191">
        <v>132</v>
      </c>
      <c r="B51" s="68"/>
      <c r="C51" s="212" t="s">
        <v>59</v>
      </c>
      <c r="D51" s="213">
        <v>45660</v>
      </c>
      <c r="E51" s="191" t="s">
        <v>1680</v>
      </c>
      <c r="F51" s="191" t="s">
        <v>3</v>
      </c>
      <c r="G51" s="191">
        <v>2247777</v>
      </c>
      <c r="H51" s="68"/>
      <c r="I51" s="197" t="s">
        <v>2752</v>
      </c>
      <c r="J51" s="68"/>
      <c r="K51" s="68"/>
      <c r="L51" s="68"/>
      <c r="M51" s="68"/>
      <c r="N51" s="348"/>
      <c r="O51" s="348"/>
      <c r="P51" s="214">
        <v>0</v>
      </c>
      <c r="Q51" s="214">
        <v>371</v>
      </c>
      <c r="R51" s="68" t="s">
        <v>1479</v>
      </c>
      <c r="S51" s="349"/>
      <c r="T51" s="272"/>
    </row>
    <row r="52" spans="1:20" ht="51">
      <c r="A52" s="191">
        <v>132</v>
      </c>
      <c r="B52" s="68"/>
      <c r="C52" s="212" t="s">
        <v>59</v>
      </c>
      <c r="D52" s="213">
        <v>45660</v>
      </c>
      <c r="E52" s="191" t="s">
        <v>1681</v>
      </c>
      <c r="F52" s="191" t="s">
        <v>3</v>
      </c>
      <c r="G52" s="191">
        <v>2247778</v>
      </c>
      <c r="H52" s="68"/>
      <c r="I52" s="197" t="s">
        <v>2752</v>
      </c>
      <c r="J52" s="68"/>
      <c r="K52" s="68"/>
      <c r="L52" s="68"/>
      <c r="M52" s="68"/>
      <c r="N52" s="348"/>
      <c r="O52" s="348"/>
      <c r="P52" s="214">
        <v>0</v>
      </c>
      <c r="Q52" s="214">
        <v>371</v>
      </c>
      <c r="R52" s="68" t="s">
        <v>1479</v>
      </c>
      <c r="S52" s="349"/>
      <c r="T52" s="272"/>
    </row>
    <row r="53" spans="1:20" ht="51">
      <c r="A53" s="191">
        <v>132</v>
      </c>
      <c r="B53" s="68"/>
      <c r="C53" s="212" t="s">
        <v>59</v>
      </c>
      <c r="D53" s="213">
        <v>45660</v>
      </c>
      <c r="E53" s="191" t="s">
        <v>1682</v>
      </c>
      <c r="F53" s="191" t="s">
        <v>3</v>
      </c>
      <c r="G53" s="191">
        <v>2247779</v>
      </c>
      <c r="H53" s="68"/>
      <c r="I53" s="197" t="s">
        <v>2752</v>
      </c>
      <c r="J53" s="68"/>
      <c r="K53" s="68"/>
      <c r="L53" s="68"/>
      <c r="M53" s="68"/>
      <c r="N53" s="348"/>
      <c r="O53" s="348"/>
      <c r="P53" s="214">
        <v>0</v>
      </c>
      <c r="Q53" s="214">
        <v>371</v>
      </c>
      <c r="R53" s="68" t="s">
        <v>1479</v>
      </c>
      <c r="S53" s="349"/>
      <c r="T53" s="272"/>
    </row>
    <row r="54" spans="1:20" ht="51">
      <c r="A54" s="191">
        <v>66</v>
      </c>
      <c r="B54" s="68"/>
      <c r="C54" s="212" t="s">
        <v>46</v>
      </c>
      <c r="D54" s="213">
        <v>45660</v>
      </c>
      <c r="E54" s="191" t="s">
        <v>1683</v>
      </c>
      <c r="F54" s="191" t="s">
        <v>3</v>
      </c>
      <c r="G54" s="191">
        <v>2247810</v>
      </c>
      <c r="H54" s="68"/>
      <c r="I54" s="197" t="s">
        <v>2753</v>
      </c>
      <c r="J54" s="68"/>
      <c r="K54" s="68"/>
      <c r="L54" s="68"/>
      <c r="M54" s="68"/>
      <c r="N54" s="348"/>
      <c r="O54" s="348"/>
      <c r="P54" s="214">
        <v>0</v>
      </c>
      <c r="Q54" s="214">
        <v>36</v>
      </c>
      <c r="R54" s="68" t="s">
        <v>1479</v>
      </c>
      <c r="S54" s="349"/>
      <c r="T54" s="272"/>
    </row>
    <row r="55" spans="1:20" ht="51">
      <c r="A55" s="191">
        <v>35</v>
      </c>
      <c r="B55" s="68"/>
      <c r="C55" s="212" t="s">
        <v>43</v>
      </c>
      <c r="D55" s="213">
        <v>45660</v>
      </c>
      <c r="E55" s="191" t="s">
        <v>1684</v>
      </c>
      <c r="F55" s="191" t="s">
        <v>3</v>
      </c>
      <c r="G55" s="191">
        <v>2247813</v>
      </c>
      <c r="H55" s="68"/>
      <c r="I55" s="197" t="s">
        <v>2754</v>
      </c>
      <c r="J55" s="68"/>
      <c r="K55" s="68"/>
      <c r="L55" s="68"/>
      <c r="M55" s="68"/>
      <c r="N55" s="348"/>
      <c r="O55" s="348"/>
      <c r="P55" s="214">
        <v>0</v>
      </c>
      <c r="Q55" s="214">
        <v>3513.93</v>
      </c>
      <c r="R55" s="68" t="s">
        <v>1479</v>
      </c>
      <c r="S55" s="349"/>
      <c r="T55" s="272"/>
    </row>
    <row r="56" spans="1:20" ht="51">
      <c r="A56" s="191" t="s">
        <v>550</v>
      </c>
      <c r="B56" s="68"/>
      <c r="C56" s="212" t="s">
        <v>589</v>
      </c>
      <c r="D56" s="213">
        <v>45660</v>
      </c>
      <c r="E56" s="191" t="s">
        <v>1685</v>
      </c>
      <c r="F56" s="191" t="s">
        <v>3</v>
      </c>
      <c r="G56" s="191">
        <v>2247819</v>
      </c>
      <c r="H56" s="68"/>
      <c r="I56" s="197" t="s">
        <v>2755</v>
      </c>
      <c r="J56" s="68"/>
      <c r="K56" s="68"/>
      <c r="L56" s="68"/>
      <c r="M56" s="68"/>
      <c r="N56" s="348"/>
      <c r="O56" s="348"/>
      <c r="P56" s="214">
        <v>0</v>
      </c>
      <c r="Q56" s="214">
        <v>4957.58</v>
      </c>
      <c r="R56" s="68" t="s">
        <v>1479</v>
      </c>
      <c r="S56" s="349"/>
      <c r="T56" s="272"/>
    </row>
    <row r="57" spans="1:20" ht="51">
      <c r="A57" s="191">
        <v>599</v>
      </c>
      <c r="B57" s="68"/>
      <c r="C57" s="212" t="s">
        <v>1245</v>
      </c>
      <c r="D57" s="213">
        <v>45660</v>
      </c>
      <c r="E57" s="191" t="s">
        <v>1686</v>
      </c>
      <c r="F57" s="191" t="s">
        <v>3</v>
      </c>
      <c r="G57" s="191">
        <v>2247824</v>
      </c>
      <c r="H57" s="68"/>
      <c r="I57" s="197" t="s">
        <v>2756</v>
      </c>
      <c r="J57" s="68"/>
      <c r="K57" s="68"/>
      <c r="L57" s="68"/>
      <c r="M57" s="68"/>
      <c r="N57" s="348"/>
      <c r="O57" s="348"/>
      <c r="P57" s="214">
        <v>0</v>
      </c>
      <c r="Q57" s="214">
        <v>36.4</v>
      </c>
      <c r="R57" s="68" t="s">
        <v>1479</v>
      </c>
      <c r="S57" s="349"/>
      <c r="T57" s="272"/>
    </row>
    <row r="58" spans="1:20" ht="38.25">
      <c r="A58" s="191">
        <v>86</v>
      </c>
      <c r="B58" s="68"/>
      <c r="C58" s="212" t="s">
        <v>50</v>
      </c>
      <c r="D58" s="213">
        <v>45660</v>
      </c>
      <c r="E58" s="191" t="s">
        <v>1687</v>
      </c>
      <c r="F58" s="191" t="s">
        <v>3</v>
      </c>
      <c r="G58" s="191">
        <v>2247841</v>
      </c>
      <c r="H58" s="68"/>
      <c r="I58" s="197" t="s">
        <v>2757</v>
      </c>
      <c r="J58" s="68"/>
      <c r="K58" s="68"/>
      <c r="L58" s="68"/>
      <c r="M58" s="68"/>
      <c r="N58" s="348"/>
      <c r="O58" s="348"/>
      <c r="P58" s="214">
        <v>0</v>
      </c>
      <c r="Q58" s="214">
        <v>0.02</v>
      </c>
      <c r="R58" s="68" t="s">
        <v>1479</v>
      </c>
      <c r="S58" s="349"/>
      <c r="T58" s="272"/>
    </row>
    <row r="59" spans="1:20" ht="51">
      <c r="A59" s="191">
        <v>383</v>
      </c>
      <c r="B59" s="68"/>
      <c r="C59" s="212" t="s">
        <v>1242</v>
      </c>
      <c r="D59" s="213">
        <v>45660</v>
      </c>
      <c r="E59" s="191" t="s">
        <v>1688</v>
      </c>
      <c r="F59" s="191" t="s">
        <v>3</v>
      </c>
      <c r="G59" s="191">
        <v>2247857</v>
      </c>
      <c r="H59" s="68"/>
      <c r="I59" s="197" t="s">
        <v>2758</v>
      </c>
      <c r="J59" s="68"/>
      <c r="K59" s="68"/>
      <c r="L59" s="68"/>
      <c r="M59" s="68"/>
      <c r="N59" s="348"/>
      <c r="O59" s="348"/>
      <c r="P59" s="214">
        <v>0</v>
      </c>
      <c r="Q59" s="214">
        <v>3998</v>
      </c>
      <c r="R59" s="68" t="s">
        <v>1479</v>
      </c>
      <c r="S59" s="349"/>
      <c r="T59" s="272"/>
    </row>
    <row r="60" spans="1:20" ht="51">
      <c r="A60" s="191">
        <v>383</v>
      </c>
      <c r="B60" s="68"/>
      <c r="C60" s="212" t="s">
        <v>1242</v>
      </c>
      <c r="D60" s="213">
        <v>45660</v>
      </c>
      <c r="E60" s="191" t="s">
        <v>1689</v>
      </c>
      <c r="F60" s="191" t="s">
        <v>3</v>
      </c>
      <c r="G60" s="191">
        <v>2247858</v>
      </c>
      <c r="H60" s="68"/>
      <c r="I60" s="197" t="s">
        <v>2759</v>
      </c>
      <c r="J60" s="68"/>
      <c r="K60" s="68"/>
      <c r="L60" s="68"/>
      <c r="M60" s="68"/>
      <c r="N60" s="348"/>
      <c r="O60" s="348"/>
      <c r="P60" s="214">
        <v>0</v>
      </c>
      <c r="Q60" s="214">
        <v>1378</v>
      </c>
      <c r="R60" s="68" t="s">
        <v>1479</v>
      </c>
      <c r="S60" s="349"/>
      <c r="T60" s="272"/>
    </row>
    <row r="61" spans="1:20" ht="51">
      <c r="A61" s="191">
        <v>383</v>
      </c>
      <c r="B61" s="68"/>
      <c r="C61" s="212" t="s">
        <v>1242</v>
      </c>
      <c r="D61" s="213">
        <v>45660</v>
      </c>
      <c r="E61" s="191" t="s">
        <v>1690</v>
      </c>
      <c r="F61" s="191" t="s">
        <v>3</v>
      </c>
      <c r="G61" s="191">
        <v>2247859</v>
      </c>
      <c r="H61" s="68"/>
      <c r="I61" s="197" t="s">
        <v>2760</v>
      </c>
      <c r="J61" s="68"/>
      <c r="K61" s="68"/>
      <c r="L61" s="68"/>
      <c r="M61" s="68"/>
      <c r="N61" s="348"/>
      <c r="O61" s="348"/>
      <c r="P61" s="214">
        <v>0</v>
      </c>
      <c r="Q61" s="214">
        <v>6</v>
      </c>
      <c r="R61" s="68" t="s">
        <v>1479</v>
      </c>
      <c r="S61" s="349"/>
      <c r="T61" s="272"/>
    </row>
    <row r="62" spans="1:20" ht="51">
      <c r="A62" s="191">
        <v>383</v>
      </c>
      <c r="B62" s="68"/>
      <c r="C62" s="212" t="s">
        <v>1242</v>
      </c>
      <c r="D62" s="213">
        <v>45660</v>
      </c>
      <c r="E62" s="191" t="s">
        <v>1691</v>
      </c>
      <c r="F62" s="191" t="s">
        <v>3</v>
      </c>
      <c r="G62" s="191">
        <v>2247860</v>
      </c>
      <c r="H62" s="68"/>
      <c r="I62" s="197" t="s">
        <v>2761</v>
      </c>
      <c r="J62" s="68"/>
      <c r="K62" s="68"/>
      <c r="L62" s="68"/>
      <c r="M62" s="68"/>
      <c r="N62" s="348"/>
      <c r="O62" s="348"/>
      <c r="P62" s="214">
        <v>0</v>
      </c>
      <c r="Q62" s="214">
        <v>2142</v>
      </c>
      <c r="R62" s="68" t="s">
        <v>1479</v>
      </c>
      <c r="S62" s="349"/>
      <c r="T62" s="272"/>
    </row>
    <row r="63" spans="1:20" ht="51">
      <c r="A63" s="191">
        <v>383</v>
      </c>
      <c r="B63" s="68"/>
      <c r="C63" s="212" t="s">
        <v>1242</v>
      </c>
      <c r="D63" s="213">
        <v>45660</v>
      </c>
      <c r="E63" s="191" t="s">
        <v>1692</v>
      </c>
      <c r="F63" s="191" t="s">
        <v>3</v>
      </c>
      <c r="G63" s="191">
        <v>2247861</v>
      </c>
      <c r="H63" s="68"/>
      <c r="I63" s="197" t="s">
        <v>2762</v>
      </c>
      <c r="J63" s="68"/>
      <c r="K63" s="68"/>
      <c r="L63" s="68"/>
      <c r="M63" s="68"/>
      <c r="N63" s="348"/>
      <c r="O63" s="348"/>
      <c r="P63" s="214">
        <v>0</v>
      </c>
      <c r="Q63" s="214">
        <v>7275</v>
      </c>
      <c r="R63" s="68" t="s">
        <v>1479</v>
      </c>
      <c r="S63" s="349"/>
      <c r="T63" s="272"/>
    </row>
    <row r="64" spans="1:20" ht="51">
      <c r="A64" s="191">
        <v>119</v>
      </c>
      <c r="B64" s="68"/>
      <c r="C64" s="212" t="s">
        <v>55</v>
      </c>
      <c r="D64" s="213">
        <v>45660</v>
      </c>
      <c r="E64" s="191" t="s">
        <v>1693</v>
      </c>
      <c r="F64" s="191" t="s">
        <v>3</v>
      </c>
      <c r="G64" s="191">
        <v>2247709</v>
      </c>
      <c r="H64" s="68"/>
      <c r="I64" s="197" t="s">
        <v>2763</v>
      </c>
      <c r="J64" s="68"/>
      <c r="K64" s="68"/>
      <c r="L64" s="68"/>
      <c r="M64" s="68"/>
      <c r="N64" s="348"/>
      <c r="O64" s="348"/>
      <c r="P64" s="214">
        <v>0</v>
      </c>
      <c r="Q64" s="214">
        <v>150</v>
      </c>
      <c r="R64" s="68" t="s">
        <v>1479</v>
      </c>
      <c r="S64" s="349"/>
      <c r="T64" s="272"/>
    </row>
    <row r="65" spans="1:20" ht="51">
      <c r="A65" s="191" t="s">
        <v>550</v>
      </c>
      <c r="B65" s="68"/>
      <c r="C65" s="212" t="s">
        <v>589</v>
      </c>
      <c r="D65" s="213">
        <v>45660</v>
      </c>
      <c r="E65" s="191" t="s">
        <v>1694</v>
      </c>
      <c r="F65" s="191" t="s">
        <v>3</v>
      </c>
      <c r="G65" s="191">
        <v>2247710</v>
      </c>
      <c r="H65" s="68"/>
      <c r="I65" s="197" t="s">
        <v>2764</v>
      </c>
      <c r="J65" s="68"/>
      <c r="K65" s="68"/>
      <c r="L65" s="68"/>
      <c r="M65" s="68"/>
      <c r="N65" s="348"/>
      <c r="O65" s="348"/>
      <c r="P65" s="214">
        <v>0</v>
      </c>
      <c r="Q65" s="214">
        <v>4062</v>
      </c>
      <c r="R65" s="68" t="s">
        <v>1479</v>
      </c>
      <c r="S65" s="349"/>
      <c r="T65" s="272"/>
    </row>
    <row r="66" spans="1:20" ht="38.25">
      <c r="A66" s="191">
        <v>578</v>
      </c>
      <c r="B66" s="68"/>
      <c r="C66" s="212" t="s">
        <v>168</v>
      </c>
      <c r="D66" s="213">
        <v>45660</v>
      </c>
      <c r="E66" s="191" t="s">
        <v>1695</v>
      </c>
      <c r="F66" s="191" t="s">
        <v>3</v>
      </c>
      <c r="G66" s="191">
        <v>2247720</v>
      </c>
      <c r="H66" s="68"/>
      <c r="I66" s="197" t="s">
        <v>2765</v>
      </c>
      <c r="J66" s="68"/>
      <c r="K66" s="68"/>
      <c r="L66" s="68"/>
      <c r="M66" s="68"/>
      <c r="N66" s="348"/>
      <c r="O66" s="348"/>
      <c r="P66" s="214">
        <v>0</v>
      </c>
      <c r="Q66" s="214">
        <v>17752.8</v>
      </c>
      <c r="R66" s="68" t="s">
        <v>1479</v>
      </c>
      <c r="S66" s="349"/>
      <c r="T66" s="272"/>
    </row>
    <row r="67" spans="1:20" ht="38.25">
      <c r="A67" s="191">
        <v>578</v>
      </c>
      <c r="B67" s="68"/>
      <c r="C67" s="212" t="s">
        <v>168</v>
      </c>
      <c r="D67" s="213">
        <v>45660</v>
      </c>
      <c r="E67" s="191" t="s">
        <v>1696</v>
      </c>
      <c r="F67" s="191" t="s">
        <v>3</v>
      </c>
      <c r="G67" s="191">
        <v>2247722</v>
      </c>
      <c r="H67" s="68"/>
      <c r="I67" s="197" t="s">
        <v>2766</v>
      </c>
      <c r="J67" s="68"/>
      <c r="K67" s="68"/>
      <c r="L67" s="68"/>
      <c r="M67" s="68"/>
      <c r="N67" s="348"/>
      <c r="O67" s="348"/>
      <c r="P67" s="214">
        <v>0</v>
      </c>
      <c r="Q67" s="214">
        <v>13367.14</v>
      </c>
      <c r="R67" s="68" t="s">
        <v>1479</v>
      </c>
      <c r="S67" s="349"/>
      <c r="T67" s="272"/>
    </row>
    <row r="68" spans="1:20" ht="51">
      <c r="A68" s="191">
        <v>47</v>
      </c>
      <c r="B68" s="68"/>
      <c r="C68" s="212" t="s">
        <v>45</v>
      </c>
      <c r="D68" s="213">
        <v>45660</v>
      </c>
      <c r="E68" s="191" t="s">
        <v>1697</v>
      </c>
      <c r="F68" s="191" t="s">
        <v>3</v>
      </c>
      <c r="G68" s="191">
        <v>2247731</v>
      </c>
      <c r="H68" s="68"/>
      <c r="I68" s="197" t="s">
        <v>2767</v>
      </c>
      <c r="J68" s="68"/>
      <c r="K68" s="68"/>
      <c r="L68" s="68"/>
      <c r="M68" s="68"/>
      <c r="N68" s="348"/>
      <c r="O68" s="348"/>
      <c r="P68" s="214">
        <v>0</v>
      </c>
      <c r="Q68" s="214">
        <v>1648</v>
      </c>
      <c r="R68" s="68" t="s">
        <v>1479</v>
      </c>
      <c r="S68" s="349"/>
      <c r="T68" s="272"/>
    </row>
    <row r="69" spans="1:20" ht="51">
      <c r="A69" s="191">
        <v>47</v>
      </c>
      <c r="B69" s="68"/>
      <c r="C69" s="212" t="s">
        <v>45</v>
      </c>
      <c r="D69" s="213">
        <v>45660</v>
      </c>
      <c r="E69" s="191" t="s">
        <v>1698</v>
      </c>
      <c r="F69" s="191" t="s">
        <v>3</v>
      </c>
      <c r="G69" s="191">
        <v>2247732</v>
      </c>
      <c r="H69" s="68"/>
      <c r="I69" s="197" t="s">
        <v>2768</v>
      </c>
      <c r="J69" s="68"/>
      <c r="K69" s="68"/>
      <c r="L69" s="68"/>
      <c r="M69" s="68"/>
      <c r="N69" s="348"/>
      <c r="O69" s="348"/>
      <c r="P69" s="214">
        <v>0</v>
      </c>
      <c r="Q69" s="214">
        <v>2122.73</v>
      </c>
      <c r="R69" s="68" t="s">
        <v>1479</v>
      </c>
      <c r="S69" s="349"/>
      <c r="T69" s="272"/>
    </row>
    <row r="70" spans="1:20" ht="38.25">
      <c r="A70" s="191">
        <v>670</v>
      </c>
      <c r="B70" s="68"/>
      <c r="C70" s="212" t="s">
        <v>178</v>
      </c>
      <c r="D70" s="213">
        <v>45660</v>
      </c>
      <c r="E70" s="191" t="s">
        <v>1699</v>
      </c>
      <c r="F70" s="191" t="s">
        <v>3</v>
      </c>
      <c r="G70" s="191">
        <v>2247753</v>
      </c>
      <c r="H70" s="68"/>
      <c r="I70" s="197" t="s">
        <v>2769</v>
      </c>
      <c r="J70" s="68"/>
      <c r="K70" s="68"/>
      <c r="L70" s="68"/>
      <c r="M70" s="68"/>
      <c r="N70" s="348"/>
      <c r="O70" s="348"/>
      <c r="P70" s="214">
        <v>0</v>
      </c>
      <c r="Q70" s="214">
        <v>49320</v>
      </c>
      <c r="R70" s="68" t="s">
        <v>1479</v>
      </c>
      <c r="S70" s="349"/>
      <c r="T70" s="272"/>
    </row>
    <row r="71" spans="1:20" ht="51">
      <c r="A71" s="191" t="s">
        <v>550</v>
      </c>
      <c r="B71" s="68"/>
      <c r="C71" s="212" t="s">
        <v>589</v>
      </c>
      <c r="D71" s="213">
        <v>45660</v>
      </c>
      <c r="E71" s="191" t="s">
        <v>1700</v>
      </c>
      <c r="F71" s="191" t="s">
        <v>3</v>
      </c>
      <c r="G71" s="191">
        <v>2247759</v>
      </c>
      <c r="H71" s="68"/>
      <c r="I71" s="197" t="s">
        <v>2770</v>
      </c>
      <c r="J71" s="68"/>
      <c r="K71" s="68"/>
      <c r="L71" s="68"/>
      <c r="M71" s="68"/>
      <c r="N71" s="348"/>
      <c r="O71" s="348"/>
      <c r="P71" s="214">
        <v>0</v>
      </c>
      <c r="Q71" s="214">
        <v>1200</v>
      </c>
      <c r="R71" s="68" t="s">
        <v>1479</v>
      </c>
      <c r="S71" s="349"/>
      <c r="T71" s="272"/>
    </row>
    <row r="72" spans="1:20" ht="51">
      <c r="A72" s="191">
        <v>291</v>
      </c>
      <c r="B72" s="68"/>
      <c r="C72" s="212" t="s">
        <v>119</v>
      </c>
      <c r="D72" s="213">
        <v>45660</v>
      </c>
      <c r="E72" s="191" t="s">
        <v>1701</v>
      </c>
      <c r="F72" s="191" t="s">
        <v>3</v>
      </c>
      <c r="G72" s="191">
        <v>2247761</v>
      </c>
      <c r="H72" s="68"/>
      <c r="I72" s="197" t="s">
        <v>2771</v>
      </c>
      <c r="J72" s="68"/>
      <c r="K72" s="68"/>
      <c r="L72" s="68"/>
      <c r="M72" s="68"/>
      <c r="N72" s="348"/>
      <c r="O72" s="348"/>
      <c r="P72" s="214">
        <v>0</v>
      </c>
      <c r="Q72" s="214">
        <v>15141.54</v>
      </c>
      <c r="R72" s="68" t="s">
        <v>1479</v>
      </c>
      <c r="S72" s="349"/>
      <c r="T72" s="272"/>
    </row>
    <row r="73" spans="1:20" ht="51">
      <c r="A73" s="191">
        <v>383</v>
      </c>
      <c r="B73" s="68"/>
      <c r="C73" s="212" t="s">
        <v>1242</v>
      </c>
      <c r="D73" s="213">
        <v>45660</v>
      </c>
      <c r="E73" s="191" t="s">
        <v>1702</v>
      </c>
      <c r="F73" s="191" t="s">
        <v>3</v>
      </c>
      <c r="G73" s="191">
        <v>2247863</v>
      </c>
      <c r="H73" s="68"/>
      <c r="I73" s="197" t="s">
        <v>2772</v>
      </c>
      <c r="J73" s="68"/>
      <c r="K73" s="68"/>
      <c r="L73" s="68"/>
      <c r="M73" s="68"/>
      <c r="N73" s="348"/>
      <c r="O73" s="348"/>
      <c r="P73" s="214">
        <v>0</v>
      </c>
      <c r="Q73" s="214">
        <v>318</v>
      </c>
      <c r="R73" s="68" t="s">
        <v>1479</v>
      </c>
      <c r="S73" s="349"/>
      <c r="T73" s="272"/>
    </row>
    <row r="74" spans="1:20" ht="51">
      <c r="A74" s="191">
        <v>383</v>
      </c>
      <c r="B74" s="68"/>
      <c r="C74" s="212" t="s">
        <v>1242</v>
      </c>
      <c r="D74" s="213">
        <v>45660</v>
      </c>
      <c r="E74" s="191" t="s">
        <v>1703</v>
      </c>
      <c r="F74" s="191" t="s">
        <v>3</v>
      </c>
      <c r="G74" s="191">
        <v>2247864</v>
      </c>
      <c r="H74" s="68"/>
      <c r="I74" s="197" t="s">
        <v>2773</v>
      </c>
      <c r="J74" s="68"/>
      <c r="K74" s="68"/>
      <c r="L74" s="68"/>
      <c r="M74" s="68"/>
      <c r="N74" s="348"/>
      <c r="O74" s="348"/>
      <c r="P74" s="214">
        <v>0</v>
      </c>
      <c r="Q74" s="214">
        <v>2605</v>
      </c>
      <c r="R74" s="68" t="s">
        <v>1479</v>
      </c>
      <c r="S74" s="349"/>
      <c r="T74" s="272"/>
    </row>
    <row r="75" spans="1:20" ht="51">
      <c r="A75" s="191">
        <v>383</v>
      </c>
      <c r="B75" s="68"/>
      <c r="C75" s="212" t="s">
        <v>1242</v>
      </c>
      <c r="D75" s="213">
        <v>45660</v>
      </c>
      <c r="E75" s="191" t="s">
        <v>1704</v>
      </c>
      <c r="F75" s="191" t="s">
        <v>3</v>
      </c>
      <c r="G75" s="191">
        <v>2247865</v>
      </c>
      <c r="H75" s="68"/>
      <c r="I75" s="197" t="s">
        <v>2774</v>
      </c>
      <c r="J75" s="68"/>
      <c r="K75" s="68"/>
      <c r="L75" s="68"/>
      <c r="M75" s="68"/>
      <c r="N75" s="348"/>
      <c r="O75" s="348"/>
      <c r="P75" s="214">
        <v>0</v>
      </c>
      <c r="Q75" s="214">
        <v>450</v>
      </c>
      <c r="R75" s="68" t="s">
        <v>1479</v>
      </c>
      <c r="S75" s="349"/>
      <c r="T75" s="272"/>
    </row>
    <row r="76" spans="1:20" ht="63.75">
      <c r="A76" s="191">
        <v>513</v>
      </c>
      <c r="B76" s="68"/>
      <c r="C76" s="212" t="s">
        <v>160</v>
      </c>
      <c r="D76" s="213">
        <v>45660</v>
      </c>
      <c r="E76" s="191" t="s">
        <v>1705</v>
      </c>
      <c r="F76" s="191" t="s">
        <v>14</v>
      </c>
      <c r="G76" s="191">
        <v>2979407</v>
      </c>
      <c r="H76" s="68"/>
      <c r="I76" s="197" t="s">
        <v>2775</v>
      </c>
      <c r="J76" s="68"/>
      <c r="K76" s="68"/>
      <c r="L76" s="68"/>
      <c r="M76" s="68"/>
      <c r="N76" s="348"/>
      <c r="O76" s="348"/>
      <c r="P76" s="214">
        <v>60</v>
      </c>
      <c r="Q76" s="214">
        <v>0</v>
      </c>
      <c r="R76" s="68" t="s">
        <v>1479</v>
      </c>
      <c r="S76" s="349"/>
      <c r="T76" s="272"/>
    </row>
    <row r="77" spans="1:20" ht="63.75">
      <c r="A77" s="191" t="s">
        <v>544</v>
      </c>
      <c r="B77" s="68"/>
      <c r="C77" s="212" t="s">
        <v>679</v>
      </c>
      <c r="D77" s="213">
        <v>45660</v>
      </c>
      <c r="E77" s="191" t="s">
        <v>1706</v>
      </c>
      <c r="F77" s="191" t="s">
        <v>6</v>
      </c>
      <c r="G77" s="191">
        <v>2147709</v>
      </c>
      <c r="H77" s="68"/>
      <c r="I77" s="197" t="s">
        <v>2776</v>
      </c>
      <c r="J77" s="68"/>
      <c r="K77" s="68"/>
      <c r="L77" s="68"/>
      <c r="M77" s="68"/>
      <c r="N77" s="348"/>
      <c r="O77" s="348"/>
      <c r="P77" s="214">
        <v>0</v>
      </c>
      <c r="Q77" s="214">
        <v>507949.6</v>
      </c>
      <c r="R77" s="68" t="s">
        <v>1479</v>
      </c>
      <c r="S77" s="349"/>
      <c r="T77" s="272"/>
    </row>
    <row r="78" spans="1:20" ht="76.5">
      <c r="A78" s="191" t="s">
        <v>544</v>
      </c>
      <c r="B78" s="68"/>
      <c r="C78" s="212" t="s">
        <v>679</v>
      </c>
      <c r="D78" s="213">
        <v>45660</v>
      </c>
      <c r="E78" s="191" t="s">
        <v>1707</v>
      </c>
      <c r="F78" s="191" t="s">
        <v>6</v>
      </c>
      <c r="G78" s="191">
        <v>2147710</v>
      </c>
      <c r="H78" s="68"/>
      <c r="I78" s="197" t="s">
        <v>2777</v>
      </c>
      <c r="J78" s="68"/>
      <c r="K78" s="68"/>
      <c r="L78" s="68"/>
      <c r="M78" s="68"/>
      <c r="N78" s="348"/>
      <c r="O78" s="348"/>
      <c r="P78" s="214">
        <v>0</v>
      </c>
      <c r="Q78" s="214">
        <v>229112.7</v>
      </c>
      <c r="R78" s="68" t="s">
        <v>1479</v>
      </c>
      <c r="S78" s="349"/>
      <c r="T78" s="272"/>
    </row>
    <row r="79" spans="1:20" ht="63.75">
      <c r="A79" s="191" t="s">
        <v>544</v>
      </c>
      <c r="B79" s="68"/>
      <c r="C79" s="212" t="s">
        <v>679</v>
      </c>
      <c r="D79" s="213">
        <v>45660</v>
      </c>
      <c r="E79" s="191" t="s">
        <v>1708</v>
      </c>
      <c r="F79" s="191" t="s">
        <v>6</v>
      </c>
      <c r="G79" s="191">
        <v>2147712</v>
      </c>
      <c r="H79" s="68"/>
      <c r="I79" s="197" t="s">
        <v>2778</v>
      </c>
      <c r="J79" s="68"/>
      <c r="K79" s="68"/>
      <c r="L79" s="68"/>
      <c r="M79" s="68"/>
      <c r="N79" s="348"/>
      <c r="O79" s="348"/>
      <c r="P79" s="214">
        <v>0</v>
      </c>
      <c r="Q79" s="214">
        <v>321.74</v>
      </c>
      <c r="R79" s="68" t="s">
        <v>1479</v>
      </c>
      <c r="S79" s="349"/>
      <c r="T79" s="272"/>
    </row>
    <row r="80" spans="1:20" ht="63.75">
      <c r="A80" s="191">
        <v>513</v>
      </c>
      <c r="B80" s="68"/>
      <c r="C80" s="212" t="s">
        <v>160</v>
      </c>
      <c r="D80" s="213">
        <v>45660</v>
      </c>
      <c r="E80" s="191" t="s">
        <v>1709</v>
      </c>
      <c r="F80" s="191" t="s">
        <v>14</v>
      </c>
      <c r="G80" s="191">
        <v>2979409</v>
      </c>
      <c r="H80" s="68"/>
      <c r="I80" s="197" t="s">
        <v>2779</v>
      </c>
      <c r="J80" s="68"/>
      <c r="K80" s="68"/>
      <c r="L80" s="68"/>
      <c r="M80" s="68"/>
      <c r="N80" s="348"/>
      <c r="O80" s="348"/>
      <c r="P80" s="214">
        <v>60</v>
      </c>
      <c r="Q80" s="214">
        <v>0</v>
      </c>
      <c r="R80" s="68" t="s">
        <v>1479</v>
      </c>
      <c r="S80" s="349"/>
      <c r="T80" s="272"/>
    </row>
    <row r="81" spans="1:20" ht="89.25">
      <c r="A81" s="191" t="s">
        <v>542</v>
      </c>
      <c r="B81" s="68"/>
      <c r="C81" s="212" t="s">
        <v>687</v>
      </c>
      <c r="D81" s="213">
        <v>45660</v>
      </c>
      <c r="E81" s="191" t="s">
        <v>1710</v>
      </c>
      <c r="F81" s="191" t="s">
        <v>20</v>
      </c>
      <c r="G81" s="191">
        <v>1115657</v>
      </c>
      <c r="H81" s="68"/>
      <c r="I81" s="197" t="s">
        <v>2780</v>
      </c>
      <c r="J81" s="68"/>
      <c r="K81" s="68"/>
      <c r="L81" s="68"/>
      <c r="M81" s="68"/>
      <c r="N81" s="348"/>
      <c r="O81" s="348"/>
      <c r="P81" s="214">
        <v>52272466.109999999</v>
      </c>
      <c r="Q81" s="214">
        <v>0</v>
      </c>
      <c r="R81" s="68" t="s">
        <v>1479</v>
      </c>
      <c r="S81" s="349"/>
      <c r="T81" s="272"/>
    </row>
    <row r="82" spans="1:20" ht="76.5">
      <c r="A82" s="191">
        <v>117</v>
      </c>
      <c r="B82" s="68"/>
      <c r="C82" s="212" t="s">
        <v>54</v>
      </c>
      <c r="D82" s="213">
        <v>45660</v>
      </c>
      <c r="E82" s="191" t="s">
        <v>1711</v>
      </c>
      <c r="F82" s="191" t="s">
        <v>10</v>
      </c>
      <c r="G82" s="191">
        <v>1115658</v>
      </c>
      <c r="H82" s="68"/>
      <c r="I82" s="197" t="s">
        <v>2781</v>
      </c>
      <c r="J82" s="68"/>
      <c r="K82" s="68"/>
      <c r="L82" s="68"/>
      <c r="M82" s="68"/>
      <c r="N82" s="348"/>
      <c r="O82" s="348"/>
      <c r="P82" s="214">
        <v>60</v>
      </c>
      <c r="Q82" s="214">
        <v>0</v>
      </c>
      <c r="R82" s="68" t="s">
        <v>1479</v>
      </c>
      <c r="S82" s="349"/>
      <c r="T82" s="272"/>
    </row>
    <row r="83" spans="1:20" ht="63.75">
      <c r="A83" s="191">
        <v>117</v>
      </c>
      <c r="B83" s="68"/>
      <c r="C83" s="212" t="s">
        <v>54</v>
      </c>
      <c r="D83" s="213">
        <v>45660</v>
      </c>
      <c r="E83" s="191" t="s">
        <v>1712</v>
      </c>
      <c r="F83" s="191" t="s">
        <v>10</v>
      </c>
      <c r="G83" s="191">
        <v>1115666</v>
      </c>
      <c r="H83" s="68"/>
      <c r="I83" s="197" t="s">
        <v>2782</v>
      </c>
      <c r="J83" s="68"/>
      <c r="K83" s="68"/>
      <c r="L83" s="68"/>
      <c r="M83" s="68"/>
      <c r="N83" s="348"/>
      <c r="O83" s="348"/>
      <c r="P83" s="214">
        <v>60</v>
      </c>
      <c r="Q83" s="214">
        <v>0</v>
      </c>
      <c r="R83" s="68" t="s">
        <v>1479</v>
      </c>
      <c r="S83" s="349"/>
      <c r="T83" s="272"/>
    </row>
    <row r="84" spans="1:20" ht="76.5">
      <c r="A84" s="191">
        <v>513</v>
      </c>
      <c r="B84" s="68"/>
      <c r="C84" s="212" t="s">
        <v>160</v>
      </c>
      <c r="D84" s="213">
        <v>45660</v>
      </c>
      <c r="E84" s="191" t="s">
        <v>1713</v>
      </c>
      <c r="F84" s="191" t="s">
        <v>10</v>
      </c>
      <c r="G84" s="191">
        <v>1115687</v>
      </c>
      <c r="H84" s="68"/>
      <c r="I84" s="197" t="s">
        <v>2783</v>
      </c>
      <c r="J84" s="68"/>
      <c r="K84" s="68"/>
      <c r="L84" s="68"/>
      <c r="M84" s="68"/>
      <c r="N84" s="348"/>
      <c r="O84" s="348"/>
      <c r="P84" s="214">
        <v>60</v>
      </c>
      <c r="Q84" s="214">
        <v>0</v>
      </c>
      <c r="R84" s="68" t="s">
        <v>1479</v>
      </c>
      <c r="S84" s="349"/>
      <c r="T84" s="272"/>
    </row>
    <row r="85" spans="1:20" ht="76.5">
      <c r="A85" s="191">
        <v>513</v>
      </c>
      <c r="B85" s="68"/>
      <c r="C85" s="212" t="s">
        <v>160</v>
      </c>
      <c r="D85" s="213">
        <v>45660</v>
      </c>
      <c r="E85" s="191" t="s">
        <v>1714</v>
      </c>
      <c r="F85" s="191" t="s">
        <v>6</v>
      </c>
      <c r="G85" s="191">
        <v>1115655</v>
      </c>
      <c r="H85" s="68"/>
      <c r="I85" s="197" t="s">
        <v>2784</v>
      </c>
      <c r="J85" s="68"/>
      <c r="K85" s="68"/>
      <c r="L85" s="68"/>
      <c r="M85" s="68"/>
      <c r="N85" s="348"/>
      <c r="O85" s="348"/>
      <c r="P85" s="214">
        <v>0</v>
      </c>
      <c r="Q85" s="214">
        <v>72094.460000000006</v>
      </c>
      <c r="R85" s="68" t="s">
        <v>1479</v>
      </c>
      <c r="S85" s="349"/>
      <c r="T85" s="272"/>
    </row>
    <row r="86" spans="1:20" ht="76.5">
      <c r="A86" s="191">
        <v>513</v>
      </c>
      <c r="B86" s="68"/>
      <c r="C86" s="212" t="s">
        <v>160</v>
      </c>
      <c r="D86" s="213">
        <v>45660</v>
      </c>
      <c r="E86" s="191" t="s">
        <v>1715</v>
      </c>
      <c r="F86" s="191" t="s">
        <v>6</v>
      </c>
      <c r="G86" s="191">
        <v>1115651</v>
      </c>
      <c r="H86" s="68"/>
      <c r="I86" s="197" t="s">
        <v>2785</v>
      </c>
      <c r="J86" s="68"/>
      <c r="K86" s="68"/>
      <c r="L86" s="68"/>
      <c r="M86" s="68"/>
      <c r="N86" s="348"/>
      <c r="O86" s="348"/>
      <c r="P86" s="214">
        <v>0</v>
      </c>
      <c r="Q86" s="214">
        <v>51496</v>
      </c>
      <c r="R86" s="68" t="s">
        <v>1479</v>
      </c>
      <c r="S86" s="349"/>
      <c r="T86" s="272"/>
    </row>
    <row r="87" spans="1:20" ht="63.75">
      <c r="A87" s="191">
        <v>513</v>
      </c>
      <c r="B87" s="68"/>
      <c r="C87" s="212" t="s">
        <v>160</v>
      </c>
      <c r="D87" s="213">
        <v>45660</v>
      </c>
      <c r="E87" s="191" t="s">
        <v>1716</v>
      </c>
      <c r="F87" s="191" t="s">
        <v>14</v>
      </c>
      <c r="G87" s="191">
        <v>2980206</v>
      </c>
      <c r="H87" s="68"/>
      <c r="I87" s="197" t="s">
        <v>2786</v>
      </c>
      <c r="J87" s="68"/>
      <c r="K87" s="68"/>
      <c r="L87" s="68"/>
      <c r="M87" s="68"/>
      <c r="N87" s="348"/>
      <c r="O87" s="348"/>
      <c r="P87" s="214">
        <v>60</v>
      </c>
      <c r="Q87" s="214">
        <v>0</v>
      </c>
      <c r="R87" s="68" t="s">
        <v>1479</v>
      </c>
      <c r="S87" s="349"/>
      <c r="T87" s="272"/>
    </row>
    <row r="88" spans="1:20" ht="63.75">
      <c r="A88" s="191">
        <v>513</v>
      </c>
      <c r="B88" s="68"/>
      <c r="C88" s="212" t="s">
        <v>160</v>
      </c>
      <c r="D88" s="213">
        <v>45660</v>
      </c>
      <c r="E88" s="191" t="s">
        <v>1717</v>
      </c>
      <c r="F88" s="191" t="s">
        <v>14</v>
      </c>
      <c r="G88" s="191">
        <v>2980209</v>
      </c>
      <c r="H88" s="68"/>
      <c r="I88" s="197" t="s">
        <v>2787</v>
      </c>
      <c r="J88" s="68"/>
      <c r="K88" s="68"/>
      <c r="L88" s="68"/>
      <c r="M88" s="68"/>
      <c r="N88" s="348"/>
      <c r="O88" s="348"/>
      <c r="P88" s="214">
        <v>60</v>
      </c>
      <c r="Q88" s="214">
        <v>0</v>
      </c>
      <c r="R88" s="68" t="s">
        <v>1479</v>
      </c>
      <c r="S88" s="349"/>
      <c r="T88" s="272"/>
    </row>
    <row r="89" spans="1:20" ht="51">
      <c r="A89" s="191">
        <v>513</v>
      </c>
      <c r="B89" s="68"/>
      <c r="C89" s="212" t="s">
        <v>160</v>
      </c>
      <c r="D89" s="213">
        <v>45660</v>
      </c>
      <c r="E89" s="191" t="s">
        <v>1718</v>
      </c>
      <c r="F89" s="191" t="s">
        <v>14</v>
      </c>
      <c r="G89" s="191">
        <v>2980215</v>
      </c>
      <c r="H89" s="68"/>
      <c r="I89" s="197" t="s">
        <v>2788</v>
      </c>
      <c r="J89" s="68"/>
      <c r="K89" s="68"/>
      <c r="L89" s="68"/>
      <c r="M89" s="68"/>
      <c r="N89" s="348"/>
      <c r="O89" s="348"/>
      <c r="P89" s="214">
        <v>60</v>
      </c>
      <c r="Q89" s="214">
        <v>0</v>
      </c>
      <c r="R89" s="68" t="s">
        <v>1479</v>
      </c>
      <c r="S89" s="349"/>
      <c r="T89" s="272"/>
    </row>
    <row r="90" spans="1:20" ht="51">
      <c r="A90" s="191">
        <v>513</v>
      </c>
      <c r="B90" s="68"/>
      <c r="C90" s="212" t="s">
        <v>160</v>
      </c>
      <c r="D90" s="213">
        <v>45660</v>
      </c>
      <c r="E90" s="191" t="s">
        <v>1719</v>
      </c>
      <c r="F90" s="191" t="s">
        <v>14</v>
      </c>
      <c r="G90" s="191">
        <v>2980219</v>
      </c>
      <c r="H90" s="68"/>
      <c r="I90" s="197" t="s">
        <v>2789</v>
      </c>
      <c r="J90" s="68"/>
      <c r="K90" s="68"/>
      <c r="L90" s="68"/>
      <c r="M90" s="68"/>
      <c r="N90" s="348"/>
      <c r="O90" s="348"/>
      <c r="P90" s="214">
        <v>60</v>
      </c>
      <c r="Q90" s="214">
        <v>0</v>
      </c>
      <c r="R90" s="68" t="s">
        <v>1479</v>
      </c>
      <c r="S90" s="349"/>
      <c r="T90" s="272"/>
    </row>
    <row r="91" spans="1:20" ht="89.25">
      <c r="A91" s="191">
        <v>513</v>
      </c>
      <c r="B91" s="68"/>
      <c r="C91" s="212" t="s">
        <v>160</v>
      </c>
      <c r="D91" s="213">
        <v>45660</v>
      </c>
      <c r="E91" s="191" t="s">
        <v>1738</v>
      </c>
      <c r="F91" s="191" t="s">
        <v>10</v>
      </c>
      <c r="G91" s="191">
        <v>1115654</v>
      </c>
      <c r="H91" s="68"/>
      <c r="I91" s="197" t="s">
        <v>2808</v>
      </c>
      <c r="J91" s="68"/>
      <c r="K91" s="68"/>
      <c r="L91" s="68"/>
      <c r="M91" s="68"/>
      <c r="N91" s="348"/>
      <c r="O91" s="348"/>
      <c r="P91" s="214">
        <v>96257.86</v>
      </c>
      <c r="Q91" s="214">
        <v>0</v>
      </c>
      <c r="R91" s="68" t="s">
        <v>1479</v>
      </c>
      <c r="S91" s="349"/>
      <c r="T91" s="272"/>
    </row>
    <row r="92" spans="1:20" ht="89.25">
      <c r="A92" s="191">
        <v>513</v>
      </c>
      <c r="B92" s="68"/>
      <c r="C92" s="212" t="s">
        <v>160</v>
      </c>
      <c r="D92" s="213">
        <v>45660</v>
      </c>
      <c r="E92" s="191" t="s">
        <v>1741</v>
      </c>
      <c r="F92" s="191" t="s">
        <v>10</v>
      </c>
      <c r="G92" s="191">
        <v>1115648</v>
      </c>
      <c r="H92" s="68"/>
      <c r="I92" s="197" t="s">
        <v>2811</v>
      </c>
      <c r="J92" s="68"/>
      <c r="K92" s="68"/>
      <c r="L92" s="68"/>
      <c r="M92" s="68"/>
      <c r="N92" s="348"/>
      <c r="O92" s="348"/>
      <c r="P92" s="214">
        <v>68858.47</v>
      </c>
      <c r="Q92" s="214">
        <v>0</v>
      </c>
      <c r="R92" s="68" t="s">
        <v>1479</v>
      </c>
      <c r="S92" s="349"/>
      <c r="T92" s="272"/>
    </row>
    <row r="93" spans="1:20" ht="76.5">
      <c r="A93" s="191">
        <v>117</v>
      </c>
      <c r="B93" s="68"/>
      <c r="C93" s="212" t="s">
        <v>54</v>
      </c>
      <c r="D93" s="213">
        <v>45660</v>
      </c>
      <c r="E93" s="191" t="s">
        <v>1742</v>
      </c>
      <c r="F93" s="191" t="s">
        <v>10</v>
      </c>
      <c r="G93" s="191">
        <v>1115702</v>
      </c>
      <c r="H93" s="68"/>
      <c r="I93" s="197" t="s">
        <v>2812</v>
      </c>
      <c r="J93" s="68"/>
      <c r="K93" s="68"/>
      <c r="L93" s="68"/>
      <c r="M93" s="68"/>
      <c r="N93" s="348"/>
      <c r="O93" s="348"/>
      <c r="P93" s="214">
        <v>60</v>
      </c>
      <c r="Q93" s="214">
        <v>0</v>
      </c>
      <c r="R93" s="68" t="s">
        <v>1479</v>
      </c>
      <c r="S93" s="349"/>
      <c r="T93" s="272"/>
    </row>
    <row r="94" spans="1:20" ht="38.25">
      <c r="A94" s="191" t="s">
        <v>550</v>
      </c>
      <c r="B94" s="68"/>
      <c r="C94" s="212" t="s">
        <v>589</v>
      </c>
      <c r="D94" s="213">
        <v>45663</v>
      </c>
      <c r="E94" s="191" t="s">
        <v>1743</v>
      </c>
      <c r="F94" s="191" t="s">
        <v>3</v>
      </c>
      <c r="G94" s="191">
        <v>2248040</v>
      </c>
      <c r="H94" s="68"/>
      <c r="I94" s="197" t="s">
        <v>1591</v>
      </c>
      <c r="J94" s="68"/>
      <c r="K94" s="68"/>
      <c r="L94" s="68"/>
      <c r="M94" s="68"/>
      <c r="N94" s="348"/>
      <c r="O94" s="348"/>
      <c r="P94" s="214">
        <v>0</v>
      </c>
      <c r="Q94" s="214">
        <v>900</v>
      </c>
      <c r="R94" s="68" t="s">
        <v>1479</v>
      </c>
      <c r="S94" s="349"/>
      <c r="T94" s="272"/>
    </row>
    <row r="95" spans="1:20" ht="38.25">
      <c r="A95" s="191" t="s">
        <v>550</v>
      </c>
      <c r="B95" s="68"/>
      <c r="C95" s="212" t="s">
        <v>589</v>
      </c>
      <c r="D95" s="213">
        <v>45663</v>
      </c>
      <c r="E95" s="191" t="s">
        <v>1744</v>
      </c>
      <c r="F95" s="191" t="s">
        <v>3</v>
      </c>
      <c r="G95" s="191">
        <v>2248045</v>
      </c>
      <c r="H95" s="68"/>
      <c r="I95" s="197" t="s">
        <v>2813</v>
      </c>
      <c r="J95" s="68"/>
      <c r="K95" s="68"/>
      <c r="L95" s="68"/>
      <c r="M95" s="68"/>
      <c r="N95" s="348"/>
      <c r="O95" s="348"/>
      <c r="P95" s="214">
        <v>0</v>
      </c>
      <c r="Q95" s="214">
        <v>11025.64</v>
      </c>
      <c r="R95" s="68" t="s">
        <v>1479</v>
      </c>
      <c r="S95" s="349"/>
      <c r="T95" s="272"/>
    </row>
    <row r="96" spans="1:20" ht="38.25">
      <c r="A96" s="191">
        <v>46</v>
      </c>
      <c r="B96" s="68"/>
      <c r="C96" s="212" t="s">
        <v>1367</v>
      </c>
      <c r="D96" s="213">
        <v>45663</v>
      </c>
      <c r="E96" s="191" t="s">
        <v>1745</v>
      </c>
      <c r="F96" s="191" t="s">
        <v>3</v>
      </c>
      <c r="G96" s="191">
        <v>2248120</v>
      </c>
      <c r="H96" s="68"/>
      <c r="I96" s="197" t="s">
        <v>2814</v>
      </c>
      <c r="J96" s="68"/>
      <c r="K96" s="68"/>
      <c r="L96" s="68"/>
      <c r="M96" s="68"/>
      <c r="N96" s="348"/>
      <c r="O96" s="348"/>
      <c r="P96" s="214">
        <v>0</v>
      </c>
      <c r="Q96" s="214">
        <v>1917</v>
      </c>
      <c r="R96" s="68" t="s">
        <v>1479</v>
      </c>
      <c r="S96" s="349"/>
      <c r="T96" s="272"/>
    </row>
    <row r="97" spans="1:20" ht="51">
      <c r="A97" s="191">
        <v>15</v>
      </c>
      <c r="B97" s="68"/>
      <c r="C97" s="212" t="s">
        <v>39</v>
      </c>
      <c r="D97" s="213">
        <v>45663</v>
      </c>
      <c r="E97" s="191" t="s">
        <v>1746</v>
      </c>
      <c r="F97" s="191" t="s">
        <v>3</v>
      </c>
      <c r="G97" s="191">
        <v>2248169</v>
      </c>
      <c r="H97" s="68"/>
      <c r="I97" s="197" t="s">
        <v>2815</v>
      </c>
      <c r="J97" s="68"/>
      <c r="K97" s="68"/>
      <c r="L97" s="68"/>
      <c r="M97" s="68"/>
      <c r="N97" s="348"/>
      <c r="O97" s="348"/>
      <c r="P97" s="214">
        <v>0</v>
      </c>
      <c r="Q97" s="214">
        <v>10000</v>
      </c>
      <c r="R97" s="68" t="s">
        <v>1479</v>
      </c>
      <c r="S97" s="349"/>
      <c r="T97" s="272"/>
    </row>
    <row r="98" spans="1:20" ht="63.75">
      <c r="A98" s="191">
        <v>206</v>
      </c>
      <c r="B98" s="68"/>
      <c r="C98" s="212" t="s">
        <v>87</v>
      </c>
      <c r="D98" s="213">
        <v>45663</v>
      </c>
      <c r="E98" s="191" t="s">
        <v>1747</v>
      </c>
      <c r="F98" s="191" t="s">
        <v>3</v>
      </c>
      <c r="G98" s="191">
        <v>2248174</v>
      </c>
      <c r="H98" s="68"/>
      <c r="I98" s="197" t="s">
        <v>2816</v>
      </c>
      <c r="J98" s="68"/>
      <c r="K98" s="68"/>
      <c r="L98" s="68"/>
      <c r="M98" s="68"/>
      <c r="N98" s="348"/>
      <c r="O98" s="348"/>
      <c r="P98" s="214">
        <v>0</v>
      </c>
      <c r="Q98" s="214">
        <v>46.6</v>
      </c>
      <c r="R98" s="68" t="s">
        <v>1479</v>
      </c>
      <c r="S98" s="349"/>
      <c r="T98" s="272"/>
    </row>
    <row r="99" spans="1:20" ht="51">
      <c r="A99" s="191" t="s">
        <v>541</v>
      </c>
      <c r="B99" s="68"/>
      <c r="C99" s="212" t="s">
        <v>590</v>
      </c>
      <c r="D99" s="213">
        <v>45663</v>
      </c>
      <c r="E99" s="191" t="s">
        <v>1748</v>
      </c>
      <c r="F99" s="191" t="s">
        <v>3</v>
      </c>
      <c r="G99" s="191">
        <v>2248122</v>
      </c>
      <c r="H99" s="68"/>
      <c r="I99" s="197" t="s">
        <v>2817</v>
      </c>
      <c r="J99" s="68"/>
      <c r="K99" s="68"/>
      <c r="L99" s="68"/>
      <c r="M99" s="68"/>
      <c r="N99" s="348"/>
      <c r="O99" s="348"/>
      <c r="P99" s="214">
        <v>0</v>
      </c>
      <c r="Q99" s="214">
        <v>7735.3</v>
      </c>
      <c r="R99" s="68" t="s">
        <v>1479</v>
      </c>
      <c r="S99" s="349"/>
      <c r="T99" s="272"/>
    </row>
    <row r="100" spans="1:20" ht="51">
      <c r="A100" s="191">
        <v>283</v>
      </c>
      <c r="B100" s="68"/>
      <c r="C100" s="212" t="s">
        <v>115</v>
      </c>
      <c r="D100" s="213">
        <v>45663</v>
      </c>
      <c r="E100" s="191" t="s">
        <v>1749</v>
      </c>
      <c r="F100" s="191" t="s">
        <v>3</v>
      </c>
      <c r="G100" s="191">
        <v>2248119</v>
      </c>
      <c r="H100" s="68"/>
      <c r="I100" s="197" t="s">
        <v>2818</v>
      </c>
      <c r="J100" s="68"/>
      <c r="K100" s="68"/>
      <c r="L100" s="68"/>
      <c r="M100" s="68"/>
      <c r="N100" s="348"/>
      <c r="O100" s="348"/>
      <c r="P100" s="214">
        <v>0</v>
      </c>
      <c r="Q100" s="214">
        <v>357.37</v>
      </c>
      <c r="R100" s="68" t="s">
        <v>1479</v>
      </c>
      <c r="S100" s="349"/>
      <c r="T100" s="272"/>
    </row>
    <row r="101" spans="1:20" ht="51">
      <c r="A101" s="191">
        <v>291</v>
      </c>
      <c r="B101" s="68"/>
      <c r="C101" s="212" t="s">
        <v>119</v>
      </c>
      <c r="D101" s="213">
        <v>45663</v>
      </c>
      <c r="E101" s="191" t="s">
        <v>1750</v>
      </c>
      <c r="F101" s="191" t="s">
        <v>3</v>
      </c>
      <c r="G101" s="191">
        <v>2248075</v>
      </c>
      <c r="H101" s="68"/>
      <c r="I101" s="197" t="s">
        <v>2819</v>
      </c>
      <c r="J101" s="68"/>
      <c r="K101" s="68"/>
      <c r="L101" s="68"/>
      <c r="M101" s="68"/>
      <c r="N101" s="348"/>
      <c r="O101" s="348"/>
      <c r="P101" s="214">
        <v>0</v>
      </c>
      <c r="Q101" s="214">
        <v>16810.3</v>
      </c>
      <c r="R101" s="68" t="s">
        <v>1479</v>
      </c>
      <c r="S101" s="349"/>
      <c r="T101" s="272"/>
    </row>
    <row r="102" spans="1:20" ht="63.75">
      <c r="A102" s="191">
        <v>660</v>
      </c>
      <c r="B102" s="68"/>
      <c r="C102" s="212" t="s">
        <v>176</v>
      </c>
      <c r="D102" s="213">
        <v>45663</v>
      </c>
      <c r="E102" s="191" t="s">
        <v>1751</v>
      </c>
      <c r="F102" s="191" t="s">
        <v>3</v>
      </c>
      <c r="G102" s="191">
        <v>2248041</v>
      </c>
      <c r="H102" s="68"/>
      <c r="I102" s="197" t="s">
        <v>2820</v>
      </c>
      <c r="J102" s="68"/>
      <c r="K102" s="68"/>
      <c r="L102" s="68"/>
      <c r="M102" s="68"/>
      <c r="N102" s="348"/>
      <c r="O102" s="348"/>
      <c r="P102" s="214">
        <v>0</v>
      </c>
      <c r="Q102" s="214">
        <v>416</v>
      </c>
      <c r="R102" s="68" t="s">
        <v>1479</v>
      </c>
      <c r="S102" s="349"/>
      <c r="T102" s="272"/>
    </row>
    <row r="103" spans="1:20" ht="63.75">
      <c r="A103" s="191">
        <v>269</v>
      </c>
      <c r="B103" s="68"/>
      <c r="C103" s="212" t="s">
        <v>109</v>
      </c>
      <c r="D103" s="213">
        <v>45663</v>
      </c>
      <c r="E103" s="191" t="s">
        <v>1751</v>
      </c>
      <c r="F103" s="191" t="s">
        <v>3</v>
      </c>
      <c r="G103" s="191">
        <v>2248041</v>
      </c>
      <c r="H103" s="68"/>
      <c r="I103" s="197" t="s">
        <v>2820</v>
      </c>
      <c r="J103" s="68"/>
      <c r="K103" s="68"/>
      <c r="L103" s="68"/>
      <c r="M103" s="68"/>
      <c r="N103" s="348"/>
      <c r="O103" s="348"/>
      <c r="P103" s="214">
        <v>0</v>
      </c>
      <c r="Q103" s="214">
        <v>6981.21</v>
      </c>
      <c r="R103" s="68" t="s">
        <v>1479</v>
      </c>
      <c r="S103" s="349"/>
      <c r="T103" s="272"/>
    </row>
    <row r="104" spans="1:20" ht="63.75">
      <c r="A104" s="191">
        <v>269</v>
      </c>
      <c r="B104" s="68"/>
      <c r="C104" s="212" t="s">
        <v>109</v>
      </c>
      <c r="D104" s="213">
        <v>45663</v>
      </c>
      <c r="E104" s="191" t="s">
        <v>1751</v>
      </c>
      <c r="F104" s="191" t="s">
        <v>3</v>
      </c>
      <c r="G104" s="191">
        <v>2248041</v>
      </c>
      <c r="H104" s="68"/>
      <c r="I104" s="197" t="s">
        <v>2820</v>
      </c>
      <c r="J104" s="68"/>
      <c r="K104" s="68"/>
      <c r="L104" s="68"/>
      <c r="M104" s="68"/>
      <c r="N104" s="348"/>
      <c r="O104" s="348"/>
      <c r="P104" s="214">
        <v>0</v>
      </c>
      <c r="Q104" s="214">
        <v>1363.95</v>
      </c>
      <c r="R104" s="68" t="s">
        <v>1479</v>
      </c>
      <c r="S104" s="349"/>
      <c r="T104" s="272"/>
    </row>
    <row r="105" spans="1:20" ht="51">
      <c r="A105" s="191" t="s">
        <v>541</v>
      </c>
      <c r="B105" s="68"/>
      <c r="C105" s="212" t="s">
        <v>590</v>
      </c>
      <c r="D105" s="213">
        <v>45663</v>
      </c>
      <c r="E105" s="191" t="s">
        <v>1752</v>
      </c>
      <c r="F105" s="191" t="s">
        <v>3</v>
      </c>
      <c r="G105" s="191">
        <v>2248126</v>
      </c>
      <c r="H105" s="68"/>
      <c r="I105" s="197" t="s">
        <v>2821</v>
      </c>
      <c r="J105" s="68"/>
      <c r="K105" s="68"/>
      <c r="L105" s="68"/>
      <c r="M105" s="68"/>
      <c r="N105" s="348"/>
      <c r="O105" s="348"/>
      <c r="P105" s="214">
        <v>0</v>
      </c>
      <c r="Q105" s="214">
        <v>9347.94</v>
      </c>
      <c r="R105" s="68" t="s">
        <v>1479</v>
      </c>
      <c r="S105" s="349"/>
      <c r="T105" s="272"/>
    </row>
    <row r="106" spans="1:20" ht="63.75">
      <c r="A106" s="191">
        <v>342</v>
      </c>
      <c r="B106" s="68"/>
      <c r="C106" s="212" t="s">
        <v>137</v>
      </c>
      <c r="D106" s="213">
        <v>45663</v>
      </c>
      <c r="E106" s="191" t="s">
        <v>1753</v>
      </c>
      <c r="F106" s="191" t="s">
        <v>6</v>
      </c>
      <c r="G106" s="191">
        <v>2148418</v>
      </c>
      <c r="H106" s="68"/>
      <c r="I106" s="197" t="s">
        <v>2822</v>
      </c>
      <c r="J106" s="68"/>
      <c r="K106" s="68"/>
      <c r="L106" s="68"/>
      <c r="M106" s="68"/>
      <c r="N106" s="348"/>
      <c r="O106" s="348"/>
      <c r="P106" s="214">
        <v>0</v>
      </c>
      <c r="Q106" s="214">
        <v>4723689.6900000004</v>
      </c>
      <c r="R106" s="68" t="s">
        <v>1479</v>
      </c>
      <c r="S106" s="349"/>
      <c r="T106" s="272"/>
    </row>
    <row r="107" spans="1:20" ht="63.75">
      <c r="A107" s="191" t="s">
        <v>542</v>
      </c>
      <c r="B107" s="68"/>
      <c r="C107" s="212" t="s">
        <v>687</v>
      </c>
      <c r="D107" s="213">
        <v>45663</v>
      </c>
      <c r="E107" s="191" t="s">
        <v>1754</v>
      </c>
      <c r="F107" s="191" t="s">
        <v>10</v>
      </c>
      <c r="G107" s="191">
        <v>19592</v>
      </c>
      <c r="H107" s="68"/>
      <c r="I107" s="197" t="s">
        <v>2823</v>
      </c>
      <c r="J107" s="68"/>
      <c r="K107" s="68"/>
      <c r="L107" s="68"/>
      <c r="M107" s="68"/>
      <c r="N107" s="348"/>
      <c r="O107" s="348"/>
      <c r="P107" s="214">
        <v>28893.35</v>
      </c>
      <c r="Q107" s="214">
        <v>0</v>
      </c>
      <c r="R107" s="68" t="s">
        <v>1479</v>
      </c>
      <c r="S107" s="349"/>
      <c r="T107" s="272"/>
    </row>
    <row r="108" spans="1:20" ht="63.75">
      <c r="A108" s="191" t="s">
        <v>544</v>
      </c>
      <c r="B108" s="68"/>
      <c r="C108" s="212" t="s">
        <v>679</v>
      </c>
      <c r="D108" s="213">
        <v>45663</v>
      </c>
      <c r="E108" s="191" t="s">
        <v>1755</v>
      </c>
      <c r="F108" s="191" t="s">
        <v>6</v>
      </c>
      <c r="G108" s="191">
        <v>2148826</v>
      </c>
      <c r="H108" s="68"/>
      <c r="I108" s="197" t="s">
        <v>2824</v>
      </c>
      <c r="J108" s="68"/>
      <c r="K108" s="68"/>
      <c r="L108" s="68"/>
      <c r="M108" s="68"/>
      <c r="N108" s="348"/>
      <c r="O108" s="348"/>
      <c r="P108" s="214">
        <v>0</v>
      </c>
      <c r="Q108" s="214">
        <v>3402995.88</v>
      </c>
      <c r="R108" s="68" t="s">
        <v>1479</v>
      </c>
      <c r="S108" s="349"/>
      <c r="T108" s="272"/>
    </row>
    <row r="109" spans="1:20" ht="63.75">
      <c r="A109" s="191" t="s">
        <v>544</v>
      </c>
      <c r="B109" s="68"/>
      <c r="C109" s="212" t="s">
        <v>679</v>
      </c>
      <c r="D109" s="213">
        <v>45663</v>
      </c>
      <c r="E109" s="191" t="s">
        <v>1756</v>
      </c>
      <c r="F109" s="191" t="s">
        <v>6</v>
      </c>
      <c r="G109" s="191">
        <v>2148827</v>
      </c>
      <c r="H109" s="68"/>
      <c r="I109" s="197" t="s">
        <v>2825</v>
      </c>
      <c r="J109" s="68"/>
      <c r="K109" s="68"/>
      <c r="L109" s="68"/>
      <c r="M109" s="68"/>
      <c r="N109" s="348"/>
      <c r="O109" s="348"/>
      <c r="P109" s="214">
        <v>0</v>
      </c>
      <c r="Q109" s="214">
        <v>504561.02</v>
      </c>
      <c r="R109" s="68" t="s">
        <v>1479</v>
      </c>
      <c r="S109" s="349"/>
      <c r="T109" s="272"/>
    </row>
    <row r="110" spans="1:20" ht="63.75">
      <c r="A110" s="191" t="s">
        <v>544</v>
      </c>
      <c r="B110" s="68"/>
      <c r="C110" s="212" t="s">
        <v>679</v>
      </c>
      <c r="D110" s="213">
        <v>45663</v>
      </c>
      <c r="E110" s="191" t="s">
        <v>1757</v>
      </c>
      <c r="F110" s="191" t="s">
        <v>6</v>
      </c>
      <c r="G110" s="191">
        <v>2148829</v>
      </c>
      <c r="H110" s="68"/>
      <c r="I110" s="197" t="s">
        <v>2826</v>
      </c>
      <c r="J110" s="68"/>
      <c r="K110" s="68"/>
      <c r="L110" s="68"/>
      <c r="M110" s="68"/>
      <c r="N110" s="348"/>
      <c r="O110" s="348"/>
      <c r="P110" s="214">
        <v>0</v>
      </c>
      <c r="Q110" s="214">
        <v>658768.18000000005</v>
      </c>
      <c r="R110" s="68" t="s">
        <v>1479</v>
      </c>
      <c r="S110" s="349"/>
      <c r="T110" s="272"/>
    </row>
    <row r="111" spans="1:20" ht="63.75">
      <c r="A111" s="191" t="s">
        <v>544</v>
      </c>
      <c r="B111" s="68"/>
      <c r="C111" s="212" t="s">
        <v>679</v>
      </c>
      <c r="D111" s="213">
        <v>45663</v>
      </c>
      <c r="E111" s="191" t="s">
        <v>1758</v>
      </c>
      <c r="F111" s="191" t="s">
        <v>6</v>
      </c>
      <c r="G111" s="191">
        <v>2148830</v>
      </c>
      <c r="H111" s="68"/>
      <c r="I111" s="197" t="s">
        <v>2827</v>
      </c>
      <c r="J111" s="68"/>
      <c r="K111" s="68"/>
      <c r="L111" s="68"/>
      <c r="M111" s="68"/>
      <c r="N111" s="348"/>
      <c r="O111" s="348"/>
      <c r="P111" s="214">
        <v>0</v>
      </c>
      <c r="Q111" s="214">
        <v>593970.37</v>
      </c>
      <c r="R111" s="68" t="s">
        <v>1479</v>
      </c>
      <c r="S111" s="349"/>
      <c r="T111" s="272"/>
    </row>
    <row r="112" spans="1:20" ht="76.5">
      <c r="A112" s="191" t="s">
        <v>542</v>
      </c>
      <c r="B112" s="68"/>
      <c r="C112" s="212" t="s">
        <v>687</v>
      </c>
      <c r="D112" s="213">
        <v>45663</v>
      </c>
      <c r="E112" s="191" t="s">
        <v>1759</v>
      </c>
      <c r="F112" s="191" t="s">
        <v>19</v>
      </c>
      <c r="G112" s="191">
        <v>19599</v>
      </c>
      <c r="H112" s="68"/>
      <c r="I112" s="197" t="s">
        <v>2828</v>
      </c>
      <c r="J112" s="68"/>
      <c r="K112" s="68"/>
      <c r="L112" s="68"/>
      <c r="M112" s="68"/>
      <c r="N112" s="348"/>
      <c r="O112" s="348"/>
      <c r="P112" s="214">
        <v>37337434.490000002</v>
      </c>
      <c r="Q112" s="214">
        <v>0</v>
      </c>
      <c r="R112" s="68" t="s">
        <v>1479</v>
      </c>
      <c r="S112" s="349"/>
      <c r="T112" s="272"/>
    </row>
    <row r="113" spans="1:20" ht="76.5">
      <c r="A113" s="191" t="s">
        <v>542</v>
      </c>
      <c r="B113" s="68"/>
      <c r="C113" s="212" t="s">
        <v>687</v>
      </c>
      <c r="D113" s="213">
        <v>45663</v>
      </c>
      <c r="E113" s="191" t="s">
        <v>1760</v>
      </c>
      <c r="F113" s="191" t="s">
        <v>10</v>
      </c>
      <c r="G113" s="191">
        <v>19599</v>
      </c>
      <c r="H113" s="68"/>
      <c r="I113" s="197" t="s">
        <v>2829</v>
      </c>
      <c r="J113" s="68"/>
      <c r="K113" s="68"/>
      <c r="L113" s="68"/>
      <c r="M113" s="68"/>
      <c r="N113" s="348"/>
      <c r="O113" s="348"/>
      <c r="P113" s="214">
        <v>37397.43</v>
      </c>
      <c r="Q113" s="214">
        <v>0</v>
      </c>
      <c r="R113" s="68" t="s">
        <v>1479</v>
      </c>
      <c r="S113" s="349"/>
      <c r="T113" s="272"/>
    </row>
    <row r="114" spans="1:20" ht="63.75">
      <c r="A114" s="191">
        <v>585</v>
      </c>
      <c r="B114" s="68"/>
      <c r="C114" s="212" t="s">
        <v>171</v>
      </c>
      <c r="D114" s="213">
        <v>45663</v>
      </c>
      <c r="E114" s="191" t="s">
        <v>1771</v>
      </c>
      <c r="F114" s="191" t="s">
        <v>6</v>
      </c>
      <c r="G114" s="191">
        <v>1115726</v>
      </c>
      <c r="H114" s="68"/>
      <c r="I114" s="197" t="s">
        <v>2840</v>
      </c>
      <c r="J114" s="68"/>
      <c r="K114" s="68"/>
      <c r="L114" s="68"/>
      <c r="M114" s="68"/>
      <c r="N114" s="348"/>
      <c r="O114" s="348"/>
      <c r="P114" s="214">
        <v>0</v>
      </c>
      <c r="Q114" s="214">
        <v>68428.5</v>
      </c>
      <c r="R114" s="68" t="s">
        <v>1479</v>
      </c>
      <c r="S114" s="349"/>
      <c r="T114" s="272"/>
    </row>
    <row r="115" spans="1:20" ht="76.5">
      <c r="A115" s="191">
        <v>117</v>
      </c>
      <c r="B115" s="68"/>
      <c r="C115" s="212" t="s">
        <v>54</v>
      </c>
      <c r="D115" s="213">
        <v>45663</v>
      </c>
      <c r="E115" s="191" t="s">
        <v>1779</v>
      </c>
      <c r="F115" s="191" t="s">
        <v>10</v>
      </c>
      <c r="G115" s="191">
        <v>1115741</v>
      </c>
      <c r="H115" s="68"/>
      <c r="I115" s="197" t="s">
        <v>2848</v>
      </c>
      <c r="J115" s="68"/>
      <c r="K115" s="68"/>
      <c r="L115" s="68"/>
      <c r="M115" s="68"/>
      <c r="N115" s="348"/>
      <c r="O115" s="348"/>
      <c r="P115" s="214">
        <v>60</v>
      </c>
      <c r="Q115" s="214">
        <v>0</v>
      </c>
      <c r="R115" s="68" t="s">
        <v>1479</v>
      </c>
      <c r="S115" s="349"/>
      <c r="T115" s="272"/>
    </row>
    <row r="116" spans="1:20" ht="76.5">
      <c r="A116" s="191">
        <v>117</v>
      </c>
      <c r="B116" s="68"/>
      <c r="C116" s="212" t="s">
        <v>54</v>
      </c>
      <c r="D116" s="213">
        <v>45663</v>
      </c>
      <c r="E116" s="191" t="s">
        <v>1780</v>
      </c>
      <c r="F116" s="191" t="s">
        <v>10</v>
      </c>
      <c r="G116" s="191">
        <v>1115746</v>
      </c>
      <c r="H116" s="68"/>
      <c r="I116" s="197" t="s">
        <v>2849</v>
      </c>
      <c r="J116" s="68"/>
      <c r="K116" s="68"/>
      <c r="L116" s="68"/>
      <c r="M116" s="68"/>
      <c r="N116" s="348"/>
      <c r="O116" s="348"/>
      <c r="P116" s="214">
        <v>60</v>
      </c>
      <c r="Q116" s="214">
        <v>0</v>
      </c>
      <c r="R116" s="68" t="s">
        <v>1479</v>
      </c>
      <c r="S116" s="349"/>
      <c r="T116" s="272"/>
    </row>
    <row r="117" spans="1:20" ht="38.25">
      <c r="A117" s="191">
        <v>670</v>
      </c>
      <c r="B117" s="68"/>
      <c r="C117" s="212" t="s">
        <v>178</v>
      </c>
      <c r="D117" s="213">
        <v>45664</v>
      </c>
      <c r="E117" s="191" t="s">
        <v>1781</v>
      </c>
      <c r="F117" s="191" t="s">
        <v>3</v>
      </c>
      <c r="G117" s="191">
        <v>2248430</v>
      </c>
      <c r="H117" s="68"/>
      <c r="I117" s="197" t="s">
        <v>2850</v>
      </c>
      <c r="J117" s="68"/>
      <c r="K117" s="68"/>
      <c r="L117" s="68"/>
      <c r="M117" s="68"/>
      <c r="N117" s="348"/>
      <c r="O117" s="348"/>
      <c r="P117" s="214">
        <v>0</v>
      </c>
      <c r="Q117" s="214">
        <v>45</v>
      </c>
      <c r="R117" s="68" t="s">
        <v>1479</v>
      </c>
      <c r="S117" s="349"/>
      <c r="T117" s="272"/>
    </row>
    <row r="118" spans="1:20" ht="63.75">
      <c r="A118" s="191">
        <v>291</v>
      </c>
      <c r="B118" s="68"/>
      <c r="C118" s="212" t="s">
        <v>119</v>
      </c>
      <c r="D118" s="213">
        <v>45664</v>
      </c>
      <c r="E118" s="191" t="s">
        <v>1782</v>
      </c>
      <c r="F118" s="191" t="s">
        <v>3</v>
      </c>
      <c r="G118" s="191">
        <v>2248509</v>
      </c>
      <c r="H118" s="68"/>
      <c r="I118" s="197" t="s">
        <v>2851</v>
      </c>
      <c r="J118" s="68"/>
      <c r="K118" s="68"/>
      <c r="L118" s="68"/>
      <c r="M118" s="68"/>
      <c r="N118" s="348"/>
      <c r="O118" s="348"/>
      <c r="P118" s="214">
        <v>0</v>
      </c>
      <c r="Q118" s="214">
        <v>2097.4499999999998</v>
      </c>
      <c r="R118" s="68" t="s">
        <v>1479</v>
      </c>
      <c r="S118" s="349"/>
      <c r="T118" s="272"/>
    </row>
    <row r="119" spans="1:20" ht="63.75">
      <c r="A119" s="191">
        <v>16</v>
      </c>
      <c r="B119" s="68"/>
      <c r="C119" s="212" t="s">
        <v>40</v>
      </c>
      <c r="D119" s="213">
        <v>45664</v>
      </c>
      <c r="E119" s="191" t="s">
        <v>1783</v>
      </c>
      <c r="F119" s="191" t="s">
        <v>3</v>
      </c>
      <c r="G119" s="191">
        <v>2248539</v>
      </c>
      <c r="H119" s="68"/>
      <c r="I119" s="197" t="s">
        <v>2852</v>
      </c>
      <c r="J119" s="68"/>
      <c r="K119" s="68"/>
      <c r="L119" s="68"/>
      <c r="M119" s="68"/>
      <c r="N119" s="348"/>
      <c r="O119" s="348"/>
      <c r="P119" s="214">
        <v>0</v>
      </c>
      <c r="Q119" s="214">
        <v>248</v>
      </c>
      <c r="R119" s="68" t="s">
        <v>1479</v>
      </c>
      <c r="S119" s="349"/>
      <c r="T119" s="272"/>
    </row>
    <row r="120" spans="1:20" ht="38.25">
      <c r="A120" s="191">
        <v>20</v>
      </c>
      <c r="B120" s="68"/>
      <c r="C120" s="212" t="s">
        <v>41</v>
      </c>
      <c r="D120" s="213">
        <v>45664</v>
      </c>
      <c r="E120" s="191" t="s">
        <v>1784</v>
      </c>
      <c r="F120" s="191" t="s">
        <v>3</v>
      </c>
      <c r="G120" s="191">
        <v>2248548</v>
      </c>
      <c r="H120" s="68"/>
      <c r="I120" s="197" t="s">
        <v>2853</v>
      </c>
      <c r="J120" s="68"/>
      <c r="K120" s="68"/>
      <c r="L120" s="68"/>
      <c r="M120" s="68"/>
      <c r="N120" s="348"/>
      <c r="O120" s="348"/>
      <c r="P120" s="214">
        <v>0</v>
      </c>
      <c r="Q120" s="214">
        <v>1.5</v>
      </c>
      <c r="R120" s="68" t="s">
        <v>1479</v>
      </c>
      <c r="S120" s="349"/>
      <c r="T120" s="272"/>
    </row>
    <row r="121" spans="1:20" ht="38.25">
      <c r="A121" s="191">
        <v>46</v>
      </c>
      <c r="B121" s="68"/>
      <c r="C121" s="212" t="s">
        <v>1367</v>
      </c>
      <c r="D121" s="213">
        <v>45664</v>
      </c>
      <c r="E121" s="191" t="s">
        <v>1785</v>
      </c>
      <c r="F121" s="191" t="s">
        <v>3</v>
      </c>
      <c r="G121" s="191">
        <v>2248560</v>
      </c>
      <c r="H121" s="68"/>
      <c r="I121" s="197" t="s">
        <v>2854</v>
      </c>
      <c r="J121" s="68"/>
      <c r="K121" s="68"/>
      <c r="L121" s="68"/>
      <c r="M121" s="68"/>
      <c r="N121" s="348"/>
      <c r="O121" s="348"/>
      <c r="P121" s="214">
        <v>0</v>
      </c>
      <c r="Q121" s="214">
        <v>222</v>
      </c>
      <c r="R121" s="68" t="s">
        <v>1479</v>
      </c>
      <c r="S121" s="349"/>
      <c r="T121" s="272"/>
    </row>
    <row r="122" spans="1:20" ht="51">
      <c r="A122" s="191">
        <v>30</v>
      </c>
      <c r="B122" s="68"/>
      <c r="C122" s="212" t="s">
        <v>638</v>
      </c>
      <c r="D122" s="213">
        <v>45664</v>
      </c>
      <c r="E122" s="191" t="s">
        <v>1786</v>
      </c>
      <c r="F122" s="191" t="s">
        <v>3</v>
      </c>
      <c r="G122" s="191">
        <v>2248570</v>
      </c>
      <c r="H122" s="68"/>
      <c r="I122" s="197" t="s">
        <v>2855</v>
      </c>
      <c r="J122" s="68"/>
      <c r="K122" s="68"/>
      <c r="L122" s="68"/>
      <c r="M122" s="68"/>
      <c r="N122" s="348"/>
      <c r="O122" s="348"/>
      <c r="P122" s="214">
        <v>0</v>
      </c>
      <c r="Q122" s="214">
        <v>450</v>
      </c>
      <c r="R122" s="68" t="s">
        <v>1479</v>
      </c>
      <c r="S122" s="349"/>
      <c r="T122" s="272"/>
    </row>
    <row r="123" spans="1:20" ht="51">
      <c r="A123" s="191">
        <v>163</v>
      </c>
      <c r="B123" s="68"/>
      <c r="C123" s="212" t="s">
        <v>78</v>
      </c>
      <c r="D123" s="213">
        <v>45664</v>
      </c>
      <c r="E123" s="191" t="s">
        <v>1787</v>
      </c>
      <c r="F123" s="191" t="s">
        <v>3</v>
      </c>
      <c r="G123" s="191">
        <v>2248421</v>
      </c>
      <c r="H123" s="68"/>
      <c r="I123" s="197" t="s">
        <v>2856</v>
      </c>
      <c r="J123" s="68"/>
      <c r="K123" s="68"/>
      <c r="L123" s="68"/>
      <c r="M123" s="68"/>
      <c r="N123" s="348"/>
      <c r="O123" s="348"/>
      <c r="P123" s="214">
        <v>0</v>
      </c>
      <c r="Q123" s="214">
        <v>8161.9</v>
      </c>
      <c r="R123" s="68" t="s">
        <v>1479</v>
      </c>
      <c r="S123" s="349"/>
      <c r="T123" s="272"/>
    </row>
    <row r="124" spans="1:20" ht="51">
      <c r="A124" s="191">
        <v>163</v>
      </c>
      <c r="B124" s="68"/>
      <c r="C124" s="212" t="s">
        <v>78</v>
      </c>
      <c r="D124" s="213">
        <v>45664</v>
      </c>
      <c r="E124" s="191" t="s">
        <v>1788</v>
      </c>
      <c r="F124" s="191" t="s">
        <v>3</v>
      </c>
      <c r="G124" s="191">
        <v>2248422</v>
      </c>
      <c r="H124" s="68"/>
      <c r="I124" s="197" t="s">
        <v>2857</v>
      </c>
      <c r="J124" s="68"/>
      <c r="K124" s="68"/>
      <c r="L124" s="68"/>
      <c r="M124" s="68"/>
      <c r="N124" s="348"/>
      <c r="O124" s="348"/>
      <c r="P124" s="214">
        <v>0</v>
      </c>
      <c r="Q124" s="214">
        <v>859.43</v>
      </c>
      <c r="R124" s="68" t="s">
        <v>1479</v>
      </c>
      <c r="S124" s="349"/>
      <c r="T124" s="272"/>
    </row>
    <row r="125" spans="1:20" ht="51">
      <c r="A125" s="191" t="s">
        <v>544</v>
      </c>
      <c r="B125" s="68"/>
      <c r="C125" s="212" t="s">
        <v>679</v>
      </c>
      <c r="D125" s="213">
        <v>45664</v>
      </c>
      <c r="E125" s="191" t="s">
        <v>1789</v>
      </c>
      <c r="F125" s="191" t="s">
        <v>3</v>
      </c>
      <c r="G125" s="191">
        <v>2248429</v>
      </c>
      <c r="H125" s="68"/>
      <c r="I125" s="197" t="s">
        <v>2858</v>
      </c>
      <c r="J125" s="68"/>
      <c r="K125" s="68"/>
      <c r="L125" s="68"/>
      <c r="M125" s="68"/>
      <c r="N125" s="348"/>
      <c r="O125" s="348"/>
      <c r="P125" s="214">
        <v>0</v>
      </c>
      <c r="Q125" s="214">
        <v>8193.4500000000007</v>
      </c>
      <c r="R125" s="68" t="s">
        <v>1479</v>
      </c>
      <c r="S125" s="349"/>
      <c r="T125" s="272"/>
    </row>
    <row r="126" spans="1:20" ht="51">
      <c r="A126" s="191">
        <v>47</v>
      </c>
      <c r="B126" s="68"/>
      <c r="C126" s="212" t="s">
        <v>45</v>
      </c>
      <c r="D126" s="213">
        <v>45664</v>
      </c>
      <c r="E126" s="191" t="s">
        <v>1790</v>
      </c>
      <c r="F126" s="191" t="s">
        <v>3</v>
      </c>
      <c r="G126" s="191">
        <v>2248480</v>
      </c>
      <c r="H126" s="68"/>
      <c r="I126" s="197" t="s">
        <v>2859</v>
      </c>
      <c r="J126" s="68"/>
      <c r="K126" s="68"/>
      <c r="L126" s="68"/>
      <c r="M126" s="68"/>
      <c r="N126" s="348"/>
      <c r="O126" s="348"/>
      <c r="P126" s="214">
        <v>0</v>
      </c>
      <c r="Q126" s="214">
        <v>186</v>
      </c>
      <c r="R126" s="68" t="s">
        <v>1479</v>
      </c>
      <c r="S126" s="349"/>
      <c r="T126" s="272"/>
    </row>
    <row r="127" spans="1:20" ht="63.75">
      <c r="A127" s="191">
        <v>513</v>
      </c>
      <c r="B127" s="68"/>
      <c r="C127" s="212" t="s">
        <v>160</v>
      </c>
      <c r="D127" s="213">
        <v>45664</v>
      </c>
      <c r="E127" s="191" t="s">
        <v>1792</v>
      </c>
      <c r="F127" s="191" t="s">
        <v>14</v>
      </c>
      <c r="G127" s="191">
        <v>2982559</v>
      </c>
      <c r="H127" s="68"/>
      <c r="I127" s="197" t="s">
        <v>2861</v>
      </c>
      <c r="J127" s="68"/>
      <c r="K127" s="68"/>
      <c r="L127" s="68"/>
      <c r="M127" s="68"/>
      <c r="N127" s="348"/>
      <c r="O127" s="348"/>
      <c r="P127" s="214">
        <v>60</v>
      </c>
      <c r="Q127" s="214">
        <v>0</v>
      </c>
      <c r="R127" s="68" t="s">
        <v>1479</v>
      </c>
      <c r="S127" s="349"/>
      <c r="T127" s="272"/>
    </row>
    <row r="128" spans="1:20" ht="114.75">
      <c r="A128" s="191">
        <v>86</v>
      </c>
      <c r="B128" s="68"/>
      <c r="C128" s="212" t="s">
        <v>50</v>
      </c>
      <c r="D128" s="213">
        <v>45664</v>
      </c>
      <c r="E128" s="191" t="s">
        <v>1793</v>
      </c>
      <c r="F128" s="191" t="s">
        <v>599</v>
      </c>
      <c r="G128" s="191">
        <v>22384</v>
      </c>
      <c r="H128" s="68"/>
      <c r="I128" s="197" t="s">
        <v>2862</v>
      </c>
      <c r="J128" s="68"/>
      <c r="K128" s="68"/>
      <c r="L128" s="68"/>
      <c r="M128" s="68"/>
      <c r="N128" s="348"/>
      <c r="O128" s="348"/>
      <c r="P128" s="214">
        <v>191824</v>
      </c>
      <c r="Q128" s="214">
        <v>0</v>
      </c>
      <c r="R128" s="68" t="s">
        <v>1479</v>
      </c>
      <c r="S128" s="349"/>
      <c r="T128" s="272"/>
    </row>
    <row r="129" spans="1:20" ht="102">
      <c r="A129" s="191">
        <v>373</v>
      </c>
      <c r="B129" s="68"/>
      <c r="C129" s="212" t="s">
        <v>605</v>
      </c>
      <c r="D129" s="213">
        <v>45664</v>
      </c>
      <c r="E129" s="191" t="s">
        <v>1794</v>
      </c>
      <c r="F129" s="191" t="s">
        <v>598</v>
      </c>
      <c r="G129" s="191">
        <v>10707555</v>
      </c>
      <c r="H129" s="68"/>
      <c r="I129" s="197" t="s">
        <v>2863</v>
      </c>
      <c r="J129" s="68"/>
      <c r="K129" s="68"/>
      <c r="L129" s="68"/>
      <c r="M129" s="68"/>
      <c r="N129" s="348"/>
      <c r="O129" s="348"/>
      <c r="P129" s="214">
        <v>0</v>
      </c>
      <c r="Q129" s="214">
        <v>1000000</v>
      </c>
      <c r="R129" s="68" t="s">
        <v>1479</v>
      </c>
      <c r="S129" s="349"/>
      <c r="T129" s="272"/>
    </row>
    <row r="130" spans="1:20" ht="63.75">
      <c r="A130" s="191" t="s">
        <v>542</v>
      </c>
      <c r="B130" s="68"/>
      <c r="C130" s="212" t="s">
        <v>687</v>
      </c>
      <c r="D130" s="213">
        <v>45664</v>
      </c>
      <c r="E130" s="191" t="s">
        <v>1795</v>
      </c>
      <c r="F130" s="191" t="s">
        <v>10</v>
      </c>
      <c r="G130" s="191">
        <v>19562</v>
      </c>
      <c r="H130" s="68"/>
      <c r="I130" s="197" t="s">
        <v>2864</v>
      </c>
      <c r="J130" s="68"/>
      <c r="K130" s="68"/>
      <c r="L130" s="68"/>
      <c r="M130" s="68"/>
      <c r="N130" s="348"/>
      <c r="O130" s="348"/>
      <c r="P130" s="214">
        <v>3984.34</v>
      </c>
      <c r="Q130" s="214">
        <v>0</v>
      </c>
      <c r="R130" s="68" t="s">
        <v>1479</v>
      </c>
      <c r="S130" s="349"/>
      <c r="T130" s="272"/>
    </row>
    <row r="131" spans="1:20" ht="38.25">
      <c r="A131" s="191">
        <v>283</v>
      </c>
      <c r="B131" s="68"/>
      <c r="C131" s="212" t="s">
        <v>115</v>
      </c>
      <c r="D131" s="213">
        <v>45664</v>
      </c>
      <c r="E131" s="191" t="s">
        <v>1803</v>
      </c>
      <c r="F131" s="191" t="s">
        <v>6</v>
      </c>
      <c r="G131" s="191">
        <v>2149398</v>
      </c>
      <c r="H131" s="68"/>
      <c r="I131" s="197" t="s">
        <v>2872</v>
      </c>
      <c r="J131" s="68"/>
      <c r="K131" s="68"/>
      <c r="L131" s="68"/>
      <c r="M131" s="68"/>
      <c r="N131" s="348"/>
      <c r="O131" s="348"/>
      <c r="P131" s="214">
        <v>0</v>
      </c>
      <c r="Q131" s="214">
        <v>5964.32</v>
      </c>
      <c r="R131" s="68" t="s">
        <v>1479</v>
      </c>
      <c r="S131" s="349"/>
      <c r="T131" s="272"/>
    </row>
    <row r="132" spans="1:20" ht="63.75">
      <c r="A132" s="191" t="s">
        <v>544</v>
      </c>
      <c r="B132" s="68"/>
      <c r="C132" s="212" t="s">
        <v>679</v>
      </c>
      <c r="D132" s="213">
        <v>45664</v>
      </c>
      <c r="E132" s="191" t="s">
        <v>1804</v>
      </c>
      <c r="F132" s="191" t="s">
        <v>6</v>
      </c>
      <c r="G132" s="191">
        <v>2149545</v>
      </c>
      <c r="H132" s="68"/>
      <c r="I132" s="197" t="s">
        <v>2873</v>
      </c>
      <c r="J132" s="68"/>
      <c r="K132" s="68"/>
      <c r="L132" s="68"/>
      <c r="M132" s="68"/>
      <c r="N132" s="348"/>
      <c r="O132" s="348"/>
      <c r="P132" s="214">
        <v>0</v>
      </c>
      <c r="Q132" s="214">
        <v>1417067.77</v>
      </c>
      <c r="R132" s="68" t="s">
        <v>1479</v>
      </c>
      <c r="S132" s="349"/>
      <c r="T132" s="272"/>
    </row>
    <row r="133" spans="1:20" ht="63.75">
      <c r="A133" s="191" t="s">
        <v>544</v>
      </c>
      <c r="B133" s="68"/>
      <c r="C133" s="212" t="s">
        <v>679</v>
      </c>
      <c r="D133" s="213">
        <v>45664</v>
      </c>
      <c r="E133" s="191" t="s">
        <v>1805</v>
      </c>
      <c r="F133" s="191" t="s">
        <v>6</v>
      </c>
      <c r="G133" s="191">
        <v>2149546</v>
      </c>
      <c r="H133" s="68"/>
      <c r="I133" s="197" t="s">
        <v>2874</v>
      </c>
      <c r="J133" s="68"/>
      <c r="K133" s="68"/>
      <c r="L133" s="68"/>
      <c r="M133" s="68"/>
      <c r="N133" s="348"/>
      <c r="O133" s="348"/>
      <c r="P133" s="214">
        <v>0</v>
      </c>
      <c r="Q133" s="214">
        <v>1545243.2</v>
      </c>
      <c r="R133" s="68" t="s">
        <v>1479</v>
      </c>
      <c r="S133" s="349"/>
      <c r="T133" s="272"/>
    </row>
    <row r="134" spans="1:20" ht="51">
      <c r="A134" s="191">
        <v>514</v>
      </c>
      <c r="B134" s="68"/>
      <c r="C134" s="212" t="s">
        <v>161</v>
      </c>
      <c r="D134" s="213">
        <v>45664</v>
      </c>
      <c r="E134" s="191" t="s">
        <v>1806</v>
      </c>
      <c r="F134" s="191" t="s">
        <v>6</v>
      </c>
      <c r="G134" s="191">
        <v>2983412</v>
      </c>
      <c r="H134" s="68"/>
      <c r="I134" s="197" t="s">
        <v>2875</v>
      </c>
      <c r="J134" s="68"/>
      <c r="K134" s="68"/>
      <c r="L134" s="68"/>
      <c r="M134" s="68"/>
      <c r="N134" s="348"/>
      <c r="O134" s="348"/>
      <c r="P134" s="214">
        <v>0</v>
      </c>
      <c r="Q134" s="214">
        <v>8995114.8399999999</v>
      </c>
      <c r="R134" s="68" t="s">
        <v>1479</v>
      </c>
      <c r="S134" s="349"/>
      <c r="T134" s="272"/>
    </row>
    <row r="135" spans="1:20" ht="51">
      <c r="A135" s="191">
        <v>514</v>
      </c>
      <c r="B135" s="68"/>
      <c r="C135" s="212" t="s">
        <v>161</v>
      </c>
      <c r="D135" s="213">
        <v>45664</v>
      </c>
      <c r="E135" s="191" t="s">
        <v>1807</v>
      </c>
      <c r="F135" s="191" t="s">
        <v>14</v>
      </c>
      <c r="G135" s="191">
        <v>2983413</v>
      </c>
      <c r="H135" s="68"/>
      <c r="I135" s="197" t="s">
        <v>2876</v>
      </c>
      <c r="J135" s="68"/>
      <c r="K135" s="68"/>
      <c r="L135" s="68"/>
      <c r="M135" s="68"/>
      <c r="N135" s="348"/>
      <c r="O135" s="348"/>
      <c r="P135" s="214">
        <v>60</v>
      </c>
      <c r="Q135" s="214">
        <v>0</v>
      </c>
      <c r="R135" s="68" t="s">
        <v>1479</v>
      </c>
      <c r="S135" s="349"/>
      <c r="T135" s="272"/>
    </row>
    <row r="136" spans="1:20" ht="38.25">
      <c r="A136" s="191">
        <v>10</v>
      </c>
      <c r="B136" s="68"/>
      <c r="C136" s="212" t="s">
        <v>38</v>
      </c>
      <c r="D136" s="213">
        <v>45664</v>
      </c>
      <c r="E136" s="191" t="s">
        <v>1808</v>
      </c>
      <c r="F136" s="191" t="s">
        <v>6</v>
      </c>
      <c r="G136" s="191">
        <v>2149680</v>
      </c>
      <c r="H136" s="68"/>
      <c r="I136" s="197" t="s">
        <v>2877</v>
      </c>
      <c r="J136" s="68"/>
      <c r="K136" s="68"/>
      <c r="L136" s="68"/>
      <c r="M136" s="68"/>
      <c r="N136" s="348"/>
      <c r="O136" s="348"/>
      <c r="P136" s="214">
        <v>0</v>
      </c>
      <c r="Q136" s="214">
        <v>283.55</v>
      </c>
      <c r="R136" s="68" t="s">
        <v>1479</v>
      </c>
      <c r="S136" s="349"/>
      <c r="T136" s="272"/>
    </row>
    <row r="137" spans="1:20" ht="63.75">
      <c r="A137" s="191">
        <v>117</v>
      </c>
      <c r="B137" s="68"/>
      <c r="C137" s="212" t="s">
        <v>54</v>
      </c>
      <c r="D137" s="213">
        <v>45664</v>
      </c>
      <c r="E137" s="191" t="s">
        <v>1809</v>
      </c>
      <c r="F137" s="191" t="s">
        <v>10</v>
      </c>
      <c r="G137" s="191">
        <v>1115827</v>
      </c>
      <c r="H137" s="68"/>
      <c r="I137" s="197" t="s">
        <v>2878</v>
      </c>
      <c r="J137" s="68"/>
      <c r="K137" s="68"/>
      <c r="L137" s="68"/>
      <c r="M137" s="68"/>
      <c r="N137" s="348"/>
      <c r="O137" s="348"/>
      <c r="P137" s="214">
        <v>60</v>
      </c>
      <c r="Q137" s="214">
        <v>0</v>
      </c>
      <c r="R137" s="68" t="s">
        <v>1479</v>
      </c>
      <c r="S137" s="349"/>
      <c r="T137" s="272"/>
    </row>
    <row r="138" spans="1:20" ht="76.5">
      <c r="A138" s="191">
        <v>513</v>
      </c>
      <c r="B138" s="68"/>
      <c r="C138" s="212" t="s">
        <v>160</v>
      </c>
      <c r="D138" s="213">
        <v>45664</v>
      </c>
      <c r="E138" s="191" t="s">
        <v>1810</v>
      </c>
      <c r="F138" s="191" t="s">
        <v>10</v>
      </c>
      <c r="G138" s="191">
        <v>1115837</v>
      </c>
      <c r="H138" s="68"/>
      <c r="I138" s="197" t="s">
        <v>2879</v>
      </c>
      <c r="J138" s="68"/>
      <c r="K138" s="68"/>
      <c r="L138" s="68"/>
      <c r="M138" s="68"/>
      <c r="N138" s="348"/>
      <c r="O138" s="348"/>
      <c r="P138" s="214">
        <v>60</v>
      </c>
      <c r="Q138" s="214">
        <v>0</v>
      </c>
      <c r="R138" s="68" t="s">
        <v>1479</v>
      </c>
      <c r="S138" s="349"/>
      <c r="T138" s="272"/>
    </row>
    <row r="139" spans="1:20" ht="76.5">
      <c r="A139" s="191">
        <v>513</v>
      </c>
      <c r="B139" s="68"/>
      <c r="C139" s="212" t="s">
        <v>160</v>
      </c>
      <c r="D139" s="213">
        <v>45664</v>
      </c>
      <c r="E139" s="191" t="s">
        <v>1811</v>
      </c>
      <c r="F139" s="191" t="s">
        <v>10</v>
      </c>
      <c r="G139" s="191">
        <v>1115838</v>
      </c>
      <c r="H139" s="68"/>
      <c r="I139" s="197" t="s">
        <v>2880</v>
      </c>
      <c r="J139" s="68"/>
      <c r="K139" s="68"/>
      <c r="L139" s="68"/>
      <c r="M139" s="68"/>
      <c r="N139" s="348"/>
      <c r="O139" s="348"/>
      <c r="P139" s="214">
        <v>60</v>
      </c>
      <c r="Q139" s="214">
        <v>0</v>
      </c>
      <c r="R139" s="68" t="s">
        <v>1479</v>
      </c>
      <c r="S139" s="349"/>
      <c r="T139" s="272"/>
    </row>
    <row r="140" spans="1:20" ht="89.25">
      <c r="A140" s="191" t="s">
        <v>542</v>
      </c>
      <c r="B140" s="68"/>
      <c r="C140" s="212" t="s">
        <v>687</v>
      </c>
      <c r="D140" s="213">
        <v>45664</v>
      </c>
      <c r="E140" s="191" t="s">
        <v>1812</v>
      </c>
      <c r="F140" s="191" t="s">
        <v>10</v>
      </c>
      <c r="G140" s="191">
        <v>1115846</v>
      </c>
      <c r="H140" s="68"/>
      <c r="I140" s="197" t="s">
        <v>2881</v>
      </c>
      <c r="J140" s="68"/>
      <c r="K140" s="68"/>
      <c r="L140" s="68"/>
      <c r="M140" s="68"/>
      <c r="N140" s="348"/>
      <c r="O140" s="348"/>
      <c r="P140" s="214">
        <v>1146000</v>
      </c>
      <c r="Q140" s="214">
        <v>0</v>
      </c>
      <c r="R140" s="68" t="s">
        <v>1479</v>
      </c>
      <c r="S140" s="349"/>
      <c r="T140" s="272"/>
    </row>
    <row r="141" spans="1:20" ht="63.75">
      <c r="A141" s="191">
        <v>597</v>
      </c>
      <c r="B141" s="68"/>
      <c r="C141" s="212" t="s">
        <v>673</v>
      </c>
      <c r="D141" s="213">
        <v>45665</v>
      </c>
      <c r="E141" s="191" t="s">
        <v>1813</v>
      </c>
      <c r="F141" s="191" t="s">
        <v>3</v>
      </c>
      <c r="G141" s="191">
        <v>2248787</v>
      </c>
      <c r="H141" s="68"/>
      <c r="I141" s="197" t="s">
        <v>2882</v>
      </c>
      <c r="J141" s="68"/>
      <c r="K141" s="68"/>
      <c r="L141" s="68"/>
      <c r="M141" s="68"/>
      <c r="N141" s="348"/>
      <c r="O141" s="348"/>
      <c r="P141" s="214">
        <v>0</v>
      </c>
      <c r="Q141" s="214">
        <v>4300.8</v>
      </c>
      <c r="R141" s="68" t="s">
        <v>1479</v>
      </c>
      <c r="S141" s="349"/>
      <c r="T141" s="272"/>
    </row>
    <row r="142" spans="1:20" ht="51">
      <c r="A142" s="191" t="s">
        <v>544</v>
      </c>
      <c r="B142" s="68"/>
      <c r="C142" s="212" t="s">
        <v>679</v>
      </c>
      <c r="D142" s="213">
        <v>45665</v>
      </c>
      <c r="E142" s="191" t="s">
        <v>1814</v>
      </c>
      <c r="F142" s="191" t="s">
        <v>3</v>
      </c>
      <c r="G142" s="191">
        <v>2248782</v>
      </c>
      <c r="H142" s="68"/>
      <c r="I142" s="197" t="s">
        <v>2883</v>
      </c>
      <c r="J142" s="68"/>
      <c r="K142" s="68"/>
      <c r="L142" s="68"/>
      <c r="M142" s="68"/>
      <c r="N142" s="348"/>
      <c r="O142" s="348"/>
      <c r="P142" s="214">
        <v>0</v>
      </c>
      <c r="Q142" s="214">
        <v>453296.7</v>
      </c>
      <c r="R142" s="68" t="s">
        <v>1479</v>
      </c>
      <c r="S142" s="349"/>
      <c r="T142" s="272"/>
    </row>
    <row r="143" spans="1:20" ht="51">
      <c r="A143" s="191">
        <v>70</v>
      </c>
      <c r="B143" s="68"/>
      <c r="C143" s="212" t="s">
        <v>47</v>
      </c>
      <c r="D143" s="213">
        <v>45665</v>
      </c>
      <c r="E143" s="191" t="s">
        <v>1815</v>
      </c>
      <c r="F143" s="191" t="s">
        <v>3</v>
      </c>
      <c r="G143" s="191">
        <v>2248786</v>
      </c>
      <c r="H143" s="68"/>
      <c r="I143" s="197" t="s">
        <v>2884</v>
      </c>
      <c r="J143" s="68"/>
      <c r="K143" s="68"/>
      <c r="L143" s="68"/>
      <c r="M143" s="68"/>
      <c r="N143" s="348"/>
      <c r="O143" s="348"/>
      <c r="P143" s="214">
        <v>0</v>
      </c>
      <c r="Q143" s="214">
        <v>680</v>
      </c>
      <c r="R143" s="68" t="s">
        <v>1479</v>
      </c>
      <c r="S143" s="349"/>
      <c r="T143" s="272"/>
    </row>
    <row r="144" spans="1:20" ht="51">
      <c r="A144" s="191">
        <v>291</v>
      </c>
      <c r="B144" s="68"/>
      <c r="C144" s="212" t="s">
        <v>119</v>
      </c>
      <c r="D144" s="213">
        <v>45665</v>
      </c>
      <c r="E144" s="191" t="s">
        <v>1816</v>
      </c>
      <c r="F144" s="191" t="s">
        <v>3</v>
      </c>
      <c r="G144" s="191">
        <v>2248791</v>
      </c>
      <c r="H144" s="68"/>
      <c r="I144" s="197" t="s">
        <v>2885</v>
      </c>
      <c r="J144" s="68"/>
      <c r="K144" s="68"/>
      <c r="L144" s="68"/>
      <c r="M144" s="68"/>
      <c r="N144" s="348"/>
      <c r="O144" s="348"/>
      <c r="P144" s="214">
        <v>0</v>
      </c>
      <c r="Q144" s="214">
        <v>22812.65</v>
      </c>
      <c r="R144" s="68" t="s">
        <v>1479</v>
      </c>
      <c r="S144" s="349"/>
      <c r="T144" s="272"/>
    </row>
    <row r="145" spans="1:20" ht="51">
      <c r="A145" s="191" t="s">
        <v>550</v>
      </c>
      <c r="B145" s="68"/>
      <c r="C145" s="212" t="s">
        <v>589</v>
      </c>
      <c r="D145" s="213">
        <v>45665</v>
      </c>
      <c r="E145" s="191" t="s">
        <v>1817</v>
      </c>
      <c r="F145" s="191" t="s">
        <v>3</v>
      </c>
      <c r="G145" s="191">
        <v>2248792</v>
      </c>
      <c r="H145" s="68"/>
      <c r="I145" s="197" t="s">
        <v>2886</v>
      </c>
      <c r="J145" s="68"/>
      <c r="K145" s="68"/>
      <c r="L145" s="68"/>
      <c r="M145" s="68"/>
      <c r="N145" s="348"/>
      <c r="O145" s="348"/>
      <c r="P145" s="214">
        <v>0</v>
      </c>
      <c r="Q145" s="214">
        <v>9333.52</v>
      </c>
      <c r="R145" s="68" t="s">
        <v>1479</v>
      </c>
      <c r="S145" s="349"/>
      <c r="T145" s="272"/>
    </row>
    <row r="146" spans="1:20" ht="51">
      <c r="A146" s="191" t="s">
        <v>544</v>
      </c>
      <c r="B146" s="68"/>
      <c r="C146" s="212" t="s">
        <v>679</v>
      </c>
      <c r="D146" s="213">
        <v>45665</v>
      </c>
      <c r="E146" s="191" t="s">
        <v>1818</v>
      </c>
      <c r="F146" s="191" t="s">
        <v>3</v>
      </c>
      <c r="G146" s="191">
        <v>2248915</v>
      </c>
      <c r="H146" s="68"/>
      <c r="I146" s="197" t="s">
        <v>2887</v>
      </c>
      <c r="J146" s="68"/>
      <c r="K146" s="68"/>
      <c r="L146" s="68"/>
      <c r="M146" s="68"/>
      <c r="N146" s="348"/>
      <c r="O146" s="348"/>
      <c r="P146" s="214">
        <v>0</v>
      </c>
      <c r="Q146" s="214">
        <v>7379.55</v>
      </c>
      <c r="R146" s="68" t="s">
        <v>1479</v>
      </c>
      <c r="S146" s="349"/>
      <c r="T146" s="272"/>
    </row>
    <row r="147" spans="1:20" ht="51">
      <c r="A147" s="191" t="s">
        <v>544</v>
      </c>
      <c r="B147" s="68"/>
      <c r="C147" s="212" t="s">
        <v>679</v>
      </c>
      <c r="D147" s="213">
        <v>45665</v>
      </c>
      <c r="E147" s="191" t="s">
        <v>1819</v>
      </c>
      <c r="F147" s="191" t="s">
        <v>3</v>
      </c>
      <c r="G147" s="191">
        <v>2248917</v>
      </c>
      <c r="H147" s="68"/>
      <c r="I147" s="197" t="s">
        <v>2888</v>
      </c>
      <c r="J147" s="68"/>
      <c r="K147" s="68"/>
      <c r="L147" s="68"/>
      <c r="M147" s="68"/>
      <c r="N147" s="348"/>
      <c r="O147" s="348"/>
      <c r="P147" s="214">
        <v>0</v>
      </c>
      <c r="Q147" s="214">
        <v>128.16999999999999</v>
      </c>
      <c r="R147" s="68" t="s">
        <v>1479</v>
      </c>
      <c r="S147" s="349"/>
      <c r="T147" s="272"/>
    </row>
    <row r="148" spans="1:20" ht="51">
      <c r="A148" s="191" t="s">
        <v>544</v>
      </c>
      <c r="B148" s="68"/>
      <c r="C148" s="212" t="s">
        <v>679</v>
      </c>
      <c r="D148" s="213">
        <v>45665</v>
      </c>
      <c r="E148" s="191" t="s">
        <v>1820</v>
      </c>
      <c r="F148" s="191" t="s">
        <v>3</v>
      </c>
      <c r="G148" s="191">
        <v>2248918</v>
      </c>
      <c r="H148" s="68"/>
      <c r="I148" s="197" t="s">
        <v>2889</v>
      </c>
      <c r="J148" s="68"/>
      <c r="K148" s="68"/>
      <c r="L148" s="68"/>
      <c r="M148" s="68"/>
      <c r="N148" s="348"/>
      <c r="O148" s="348"/>
      <c r="P148" s="214">
        <v>0</v>
      </c>
      <c r="Q148" s="214">
        <v>7507.01</v>
      </c>
      <c r="R148" s="68" t="s">
        <v>1479</v>
      </c>
      <c r="S148" s="349"/>
      <c r="T148" s="272"/>
    </row>
    <row r="149" spans="1:20" ht="51">
      <c r="A149" s="191" t="s">
        <v>544</v>
      </c>
      <c r="B149" s="68"/>
      <c r="C149" s="212" t="s">
        <v>679</v>
      </c>
      <c r="D149" s="213">
        <v>45665</v>
      </c>
      <c r="E149" s="191" t="s">
        <v>1821</v>
      </c>
      <c r="F149" s="191" t="s">
        <v>3</v>
      </c>
      <c r="G149" s="191">
        <v>2248919</v>
      </c>
      <c r="H149" s="68"/>
      <c r="I149" s="197" t="s">
        <v>2890</v>
      </c>
      <c r="J149" s="68"/>
      <c r="K149" s="68"/>
      <c r="L149" s="68"/>
      <c r="M149" s="68"/>
      <c r="N149" s="348"/>
      <c r="O149" s="348"/>
      <c r="P149" s="214">
        <v>0</v>
      </c>
      <c r="Q149" s="214">
        <v>7507.01</v>
      </c>
      <c r="R149" s="68" t="s">
        <v>1479</v>
      </c>
      <c r="S149" s="349"/>
      <c r="T149" s="272"/>
    </row>
    <row r="150" spans="1:20" ht="51">
      <c r="A150" s="191" t="s">
        <v>544</v>
      </c>
      <c r="B150" s="68"/>
      <c r="C150" s="212" t="s">
        <v>679</v>
      </c>
      <c r="D150" s="213">
        <v>45665</v>
      </c>
      <c r="E150" s="191" t="s">
        <v>1822</v>
      </c>
      <c r="F150" s="191" t="s">
        <v>3</v>
      </c>
      <c r="G150" s="191">
        <v>2248920</v>
      </c>
      <c r="H150" s="68"/>
      <c r="I150" s="197" t="s">
        <v>2891</v>
      </c>
      <c r="J150" s="68"/>
      <c r="K150" s="68"/>
      <c r="L150" s="68"/>
      <c r="M150" s="68"/>
      <c r="N150" s="348"/>
      <c r="O150" s="348"/>
      <c r="P150" s="214">
        <v>0</v>
      </c>
      <c r="Q150" s="214">
        <v>7507.01</v>
      </c>
      <c r="R150" s="68" t="s">
        <v>1479</v>
      </c>
      <c r="S150" s="349"/>
      <c r="T150" s="272"/>
    </row>
    <row r="151" spans="1:20" ht="63.75">
      <c r="A151" s="191" t="s">
        <v>544</v>
      </c>
      <c r="B151" s="68"/>
      <c r="C151" s="212" t="s">
        <v>679</v>
      </c>
      <c r="D151" s="213">
        <v>45665</v>
      </c>
      <c r="E151" s="191" t="s">
        <v>1823</v>
      </c>
      <c r="F151" s="191" t="s">
        <v>6</v>
      </c>
      <c r="G151" s="191">
        <v>2150002</v>
      </c>
      <c r="H151" s="68"/>
      <c r="I151" s="197" t="s">
        <v>2892</v>
      </c>
      <c r="J151" s="68"/>
      <c r="K151" s="68"/>
      <c r="L151" s="68"/>
      <c r="M151" s="68"/>
      <c r="N151" s="348"/>
      <c r="O151" s="348"/>
      <c r="P151" s="214">
        <v>0</v>
      </c>
      <c r="Q151" s="214">
        <v>346112.28</v>
      </c>
      <c r="R151" s="68" t="s">
        <v>1479</v>
      </c>
      <c r="S151" s="349"/>
      <c r="T151" s="272"/>
    </row>
    <row r="152" spans="1:20" ht="63.75">
      <c r="A152" s="191">
        <v>340</v>
      </c>
      <c r="B152" s="68"/>
      <c r="C152" s="212" t="s">
        <v>136</v>
      </c>
      <c r="D152" s="213">
        <v>45665</v>
      </c>
      <c r="E152" s="191" t="s">
        <v>1824</v>
      </c>
      <c r="F152" s="191" t="s">
        <v>6</v>
      </c>
      <c r="G152" s="191">
        <v>2984865</v>
      </c>
      <c r="H152" s="68"/>
      <c r="I152" s="197" t="s">
        <v>2893</v>
      </c>
      <c r="J152" s="68"/>
      <c r="K152" s="68"/>
      <c r="L152" s="68"/>
      <c r="M152" s="68"/>
      <c r="N152" s="348"/>
      <c r="O152" s="348"/>
      <c r="P152" s="214">
        <v>0</v>
      </c>
      <c r="Q152" s="214">
        <v>59150.49</v>
      </c>
      <c r="R152" s="68" t="s">
        <v>1479</v>
      </c>
      <c r="S152" s="349"/>
      <c r="T152" s="272"/>
    </row>
    <row r="153" spans="1:20" ht="63.75">
      <c r="A153" s="191">
        <v>340</v>
      </c>
      <c r="B153" s="68"/>
      <c r="C153" s="212" t="s">
        <v>136</v>
      </c>
      <c r="D153" s="213">
        <v>45665</v>
      </c>
      <c r="E153" s="191" t="s">
        <v>1825</v>
      </c>
      <c r="F153" s="191" t="s">
        <v>6</v>
      </c>
      <c r="G153" s="191">
        <v>2984867</v>
      </c>
      <c r="H153" s="68"/>
      <c r="I153" s="197" t="s">
        <v>2894</v>
      </c>
      <c r="J153" s="68"/>
      <c r="K153" s="68"/>
      <c r="L153" s="68"/>
      <c r="M153" s="68"/>
      <c r="N153" s="348"/>
      <c r="O153" s="348"/>
      <c r="P153" s="214">
        <v>0</v>
      </c>
      <c r="Q153" s="214">
        <v>65491.05</v>
      </c>
      <c r="R153" s="68" t="s">
        <v>1479</v>
      </c>
      <c r="S153" s="349"/>
      <c r="T153" s="272"/>
    </row>
    <row r="154" spans="1:20" ht="63.75">
      <c r="A154" s="191">
        <v>513</v>
      </c>
      <c r="B154" s="68"/>
      <c r="C154" s="212" t="s">
        <v>160</v>
      </c>
      <c r="D154" s="213">
        <v>45665</v>
      </c>
      <c r="E154" s="191" t="s">
        <v>1826</v>
      </c>
      <c r="F154" s="191" t="s">
        <v>14</v>
      </c>
      <c r="G154" s="191">
        <v>2984860</v>
      </c>
      <c r="H154" s="68"/>
      <c r="I154" s="197" t="s">
        <v>2895</v>
      </c>
      <c r="J154" s="68"/>
      <c r="K154" s="68"/>
      <c r="L154" s="68"/>
      <c r="M154" s="68"/>
      <c r="N154" s="348"/>
      <c r="O154" s="348"/>
      <c r="P154" s="214">
        <v>60</v>
      </c>
      <c r="Q154" s="214">
        <v>0</v>
      </c>
      <c r="R154" s="68" t="s">
        <v>1479</v>
      </c>
      <c r="S154" s="349"/>
      <c r="T154" s="272"/>
    </row>
    <row r="155" spans="1:20" ht="51">
      <c r="A155" s="191">
        <v>513</v>
      </c>
      <c r="B155" s="68"/>
      <c r="C155" s="212" t="s">
        <v>160</v>
      </c>
      <c r="D155" s="213">
        <v>45665</v>
      </c>
      <c r="E155" s="191" t="s">
        <v>1827</v>
      </c>
      <c r="F155" s="191" t="s">
        <v>14</v>
      </c>
      <c r="G155" s="191">
        <v>2984862</v>
      </c>
      <c r="H155" s="68"/>
      <c r="I155" s="197" t="s">
        <v>2896</v>
      </c>
      <c r="J155" s="68"/>
      <c r="K155" s="68"/>
      <c r="L155" s="68"/>
      <c r="M155" s="68"/>
      <c r="N155" s="348"/>
      <c r="O155" s="348"/>
      <c r="P155" s="214">
        <v>60</v>
      </c>
      <c r="Q155" s="214">
        <v>0</v>
      </c>
      <c r="R155" s="68" t="s">
        <v>1479</v>
      </c>
      <c r="S155" s="349"/>
      <c r="T155" s="272"/>
    </row>
    <row r="156" spans="1:20" ht="63.75">
      <c r="A156" s="191">
        <v>513</v>
      </c>
      <c r="B156" s="68"/>
      <c r="C156" s="212" t="s">
        <v>160</v>
      </c>
      <c r="D156" s="213">
        <v>45665</v>
      </c>
      <c r="E156" s="191" t="s">
        <v>1828</v>
      </c>
      <c r="F156" s="191" t="s">
        <v>14</v>
      </c>
      <c r="G156" s="191">
        <v>2984864</v>
      </c>
      <c r="H156" s="68"/>
      <c r="I156" s="197" t="s">
        <v>2897</v>
      </c>
      <c r="J156" s="68"/>
      <c r="K156" s="68"/>
      <c r="L156" s="68"/>
      <c r="M156" s="68"/>
      <c r="N156" s="348"/>
      <c r="O156" s="348"/>
      <c r="P156" s="214">
        <v>60</v>
      </c>
      <c r="Q156" s="214">
        <v>0</v>
      </c>
      <c r="R156" s="68" t="s">
        <v>1479</v>
      </c>
      <c r="S156" s="349"/>
      <c r="T156" s="272"/>
    </row>
    <row r="157" spans="1:20" ht="63.75">
      <c r="A157" s="191">
        <v>340</v>
      </c>
      <c r="B157" s="68"/>
      <c r="C157" s="212" t="s">
        <v>136</v>
      </c>
      <c r="D157" s="213">
        <v>45665</v>
      </c>
      <c r="E157" s="191" t="s">
        <v>1829</v>
      </c>
      <c r="F157" s="191" t="s">
        <v>14</v>
      </c>
      <c r="G157" s="191">
        <v>2984866</v>
      </c>
      <c r="H157" s="68"/>
      <c r="I157" s="197" t="s">
        <v>2898</v>
      </c>
      <c r="J157" s="68"/>
      <c r="K157" s="68"/>
      <c r="L157" s="68"/>
      <c r="M157" s="68"/>
      <c r="N157" s="348"/>
      <c r="O157" s="348"/>
      <c r="P157" s="214">
        <v>60</v>
      </c>
      <c r="Q157" s="214">
        <v>0</v>
      </c>
      <c r="R157" s="68" t="s">
        <v>1479</v>
      </c>
      <c r="S157" s="349"/>
      <c r="T157" s="272"/>
    </row>
    <row r="158" spans="1:20" ht="63.75">
      <c r="A158" s="191">
        <v>340</v>
      </c>
      <c r="B158" s="68"/>
      <c r="C158" s="212" t="s">
        <v>136</v>
      </c>
      <c r="D158" s="213">
        <v>45665</v>
      </c>
      <c r="E158" s="191" t="s">
        <v>1830</v>
      </c>
      <c r="F158" s="191" t="s">
        <v>14</v>
      </c>
      <c r="G158" s="191">
        <v>2984868</v>
      </c>
      <c r="H158" s="68"/>
      <c r="I158" s="197" t="s">
        <v>2899</v>
      </c>
      <c r="J158" s="68"/>
      <c r="K158" s="68"/>
      <c r="L158" s="68"/>
      <c r="M158" s="68"/>
      <c r="N158" s="348"/>
      <c r="O158" s="348"/>
      <c r="P158" s="214">
        <v>60</v>
      </c>
      <c r="Q158" s="214">
        <v>0</v>
      </c>
      <c r="R158" s="68" t="s">
        <v>1479</v>
      </c>
      <c r="S158" s="349"/>
      <c r="T158" s="272"/>
    </row>
    <row r="159" spans="1:20" ht="63.75">
      <c r="A159" s="191">
        <v>513</v>
      </c>
      <c r="B159" s="68"/>
      <c r="C159" s="212" t="s">
        <v>160</v>
      </c>
      <c r="D159" s="213">
        <v>45665</v>
      </c>
      <c r="E159" s="191" t="s">
        <v>1831</v>
      </c>
      <c r="F159" s="191" t="s">
        <v>14</v>
      </c>
      <c r="G159" s="191">
        <v>2984870</v>
      </c>
      <c r="H159" s="68"/>
      <c r="I159" s="197" t="s">
        <v>2900</v>
      </c>
      <c r="J159" s="68"/>
      <c r="K159" s="68"/>
      <c r="L159" s="68"/>
      <c r="M159" s="68"/>
      <c r="N159" s="348"/>
      <c r="O159" s="348"/>
      <c r="P159" s="214">
        <v>60</v>
      </c>
      <c r="Q159" s="214">
        <v>0</v>
      </c>
      <c r="R159" s="68" t="s">
        <v>1479</v>
      </c>
      <c r="S159" s="349"/>
      <c r="T159" s="272"/>
    </row>
    <row r="160" spans="1:20" ht="76.5">
      <c r="A160" s="191">
        <v>513</v>
      </c>
      <c r="B160" s="68"/>
      <c r="C160" s="212" t="s">
        <v>160</v>
      </c>
      <c r="D160" s="213">
        <v>45665</v>
      </c>
      <c r="E160" s="191" t="s">
        <v>1832</v>
      </c>
      <c r="F160" s="191" t="s">
        <v>10</v>
      </c>
      <c r="G160" s="191">
        <v>1115898</v>
      </c>
      <c r="H160" s="68"/>
      <c r="I160" s="197" t="s">
        <v>2901</v>
      </c>
      <c r="J160" s="68"/>
      <c r="K160" s="68"/>
      <c r="L160" s="68"/>
      <c r="M160" s="68"/>
      <c r="N160" s="348"/>
      <c r="O160" s="348"/>
      <c r="P160" s="214">
        <v>60</v>
      </c>
      <c r="Q160" s="214">
        <v>0</v>
      </c>
      <c r="R160" s="68" t="s">
        <v>1479</v>
      </c>
      <c r="S160" s="349"/>
      <c r="T160" s="272"/>
    </row>
    <row r="161" spans="1:20" ht="76.5">
      <c r="A161" s="191">
        <v>513</v>
      </c>
      <c r="B161" s="68"/>
      <c r="C161" s="212" t="s">
        <v>160</v>
      </c>
      <c r="D161" s="213">
        <v>45665</v>
      </c>
      <c r="E161" s="191" t="s">
        <v>1833</v>
      </c>
      <c r="F161" s="191" t="s">
        <v>10</v>
      </c>
      <c r="G161" s="191">
        <v>1115911</v>
      </c>
      <c r="H161" s="68"/>
      <c r="I161" s="197" t="s">
        <v>2902</v>
      </c>
      <c r="J161" s="68"/>
      <c r="K161" s="68"/>
      <c r="L161" s="68"/>
      <c r="M161" s="68"/>
      <c r="N161" s="348"/>
      <c r="O161" s="348"/>
      <c r="P161" s="214">
        <v>60</v>
      </c>
      <c r="Q161" s="214">
        <v>0</v>
      </c>
      <c r="R161" s="68" t="s">
        <v>1479</v>
      </c>
      <c r="S161" s="349"/>
      <c r="T161" s="272"/>
    </row>
    <row r="162" spans="1:20" ht="76.5">
      <c r="A162" s="191">
        <v>117</v>
      </c>
      <c r="B162" s="68"/>
      <c r="C162" s="212" t="s">
        <v>54</v>
      </c>
      <c r="D162" s="213">
        <v>45665</v>
      </c>
      <c r="E162" s="191" t="s">
        <v>1834</v>
      </c>
      <c r="F162" s="191" t="s">
        <v>10</v>
      </c>
      <c r="G162" s="191">
        <v>1115924</v>
      </c>
      <c r="H162" s="68"/>
      <c r="I162" s="197" t="s">
        <v>2903</v>
      </c>
      <c r="J162" s="68"/>
      <c r="K162" s="68"/>
      <c r="L162" s="68"/>
      <c r="M162" s="68"/>
      <c r="N162" s="348"/>
      <c r="O162" s="348"/>
      <c r="P162" s="214">
        <v>60</v>
      </c>
      <c r="Q162" s="214">
        <v>0</v>
      </c>
      <c r="R162" s="68" t="s">
        <v>1479</v>
      </c>
      <c r="S162" s="349"/>
      <c r="T162" s="272"/>
    </row>
    <row r="163" spans="1:20" ht="76.5">
      <c r="A163" s="191">
        <v>513</v>
      </c>
      <c r="B163" s="68"/>
      <c r="C163" s="212" t="s">
        <v>160</v>
      </c>
      <c r="D163" s="213">
        <v>45665</v>
      </c>
      <c r="E163" s="191" t="s">
        <v>1835</v>
      </c>
      <c r="F163" s="191" t="s">
        <v>10</v>
      </c>
      <c r="G163" s="191">
        <v>1115929</v>
      </c>
      <c r="H163" s="68"/>
      <c r="I163" s="197" t="s">
        <v>2904</v>
      </c>
      <c r="J163" s="68"/>
      <c r="K163" s="68"/>
      <c r="L163" s="68"/>
      <c r="M163" s="68"/>
      <c r="N163" s="348"/>
      <c r="O163" s="348"/>
      <c r="P163" s="214">
        <v>60</v>
      </c>
      <c r="Q163" s="214">
        <v>0</v>
      </c>
      <c r="R163" s="68" t="s">
        <v>1479</v>
      </c>
      <c r="S163" s="349"/>
      <c r="T163" s="272"/>
    </row>
    <row r="164" spans="1:20" ht="63.75">
      <c r="A164" s="191">
        <v>117</v>
      </c>
      <c r="B164" s="68"/>
      <c r="C164" s="212" t="s">
        <v>54</v>
      </c>
      <c r="D164" s="213">
        <v>45665</v>
      </c>
      <c r="E164" s="191" t="s">
        <v>1836</v>
      </c>
      <c r="F164" s="191" t="s">
        <v>10</v>
      </c>
      <c r="G164" s="191">
        <v>1115962</v>
      </c>
      <c r="H164" s="68"/>
      <c r="I164" s="197" t="s">
        <v>2905</v>
      </c>
      <c r="J164" s="68"/>
      <c r="K164" s="68"/>
      <c r="L164" s="68"/>
      <c r="M164" s="68"/>
      <c r="N164" s="348"/>
      <c r="O164" s="348"/>
      <c r="P164" s="214">
        <v>60</v>
      </c>
      <c r="Q164" s="214">
        <v>0</v>
      </c>
      <c r="R164" s="68" t="s">
        <v>1479</v>
      </c>
      <c r="S164" s="349"/>
      <c r="T164" s="272"/>
    </row>
    <row r="165" spans="1:20" ht="51">
      <c r="A165" s="191">
        <v>290</v>
      </c>
      <c r="B165" s="68"/>
      <c r="C165" s="212" t="s">
        <v>118</v>
      </c>
      <c r="D165" s="213">
        <v>45666</v>
      </c>
      <c r="E165" s="191" t="s">
        <v>1837</v>
      </c>
      <c r="F165" s="191" t="s">
        <v>3</v>
      </c>
      <c r="G165" s="191">
        <v>2249088</v>
      </c>
      <c r="H165" s="68"/>
      <c r="I165" s="197" t="s">
        <v>2906</v>
      </c>
      <c r="J165" s="68"/>
      <c r="K165" s="68"/>
      <c r="L165" s="68"/>
      <c r="M165" s="68"/>
      <c r="N165" s="348"/>
      <c r="O165" s="348"/>
      <c r="P165" s="214">
        <v>0</v>
      </c>
      <c r="Q165" s="214">
        <v>100</v>
      </c>
      <c r="R165" s="68" t="s">
        <v>1479</v>
      </c>
      <c r="S165" s="349"/>
      <c r="T165" s="272"/>
    </row>
    <row r="166" spans="1:20" ht="51">
      <c r="A166" s="191">
        <v>290</v>
      </c>
      <c r="B166" s="68"/>
      <c r="C166" s="212" t="s">
        <v>118</v>
      </c>
      <c r="D166" s="213">
        <v>45666</v>
      </c>
      <c r="E166" s="191" t="s">
        <v>1838</v>
      </c>
      <c r="F166" s="191" t="s">
        <v>3</v>
      </c>
      <c r="G166" s="191">
        <v>2249089</v>
      </c>
      <c r="H166" s="68"/>
      <c r="I166" s="197" t="s">
        <v>2907</v>
      </c>
      <c r="J166" s="68"/>
      <c r="K166" s="68"/>
      <c r="L166" s="68"/>
      <c r="M166" s="68"/>
      <c r="N166" s="348"/>
      <c r="O166" s="348"/>
      <c r="P166" s="214">
        <v>0</v>
      </c>
      <c r="Q166" s="214">
        <v>150</v>
      </c>
      <c r="R166" s="68" t="s">
        <v>1479</v>
      </c>
      <c r="S166" s="349"/>
      <c r="T166" s="272"/>
    </row>
    <row r="167" spans="1:20" ht="38.25">
      <c r="A167" s="191" t="s">
        <v>550</v>
      </c>
      <c r="B167" s="68"/>
      <c r="C167" s="212" t="s">
        <v>589</v>
      </c>
      <c r="D167" s="213">
        <v>45666</v>
      </c>
      <c r="E167" s="191" t="s">
        <v>1839</v>
      </c>
      <c r="F167" s="191" t="s">
        <v>3</v>
      </c>
      <c r="G167" s="191">
        <v>2249116</v>
      </c>
      <c r="H167" s="68"/>
      <c r="I167" s="197" t="s">
        <v>2908</v>
      </c>
      <c r="J167" s="68"/>
      <c r="K167" s="68"/>
      <c r="L167" s="68"/>
      <c r="M167" s="68"/>
      <c r="N167" s="348"/>
      <c r="O167" s="348"/>
      <c r="P167" s="214">
        <v>0</v>
      </c>
      <c r="Q167" s="214">
        <v>43</v>
      </c>
      <c r="R167" s="68" t="s">
        <v>1479</v>
      </c>
      <c r="S167" s="349"/>
      <c r="T167" s="272"/>
    </row>
    <row r="168" spans="1:20" ht="51">
      <c r="A168" s="191" t="s">
        <v>550</v>
      </c>
      <c r="B168" s="68"/>
      <c r="C168" s="212" t="s">
        <v>589</v>
      </c>
      <c r="D168" s="213">
        <v>45666</v>
      </c>
      <c r="E168" s="191" t="s">
        <v>1840</v>
      </c>
      <c r="F168" s="191" t="s">
        <v>3</v>
      </c>
      <c r="G168" s="191">
        <v>2249129</v>
      </c>
      <c r="H168" s="68"/>
      <c r="I168" s="197" t="s">
        <v>2909</v>
      </c>
      <c r="J168" s="68"/>
      <c r="K168" s="68"/>
      <c r="L168" s="68"/>
      <c r="M168" s="68"/>
      <c r="N168" s="348"/>
      <c r="O168" s="348"/>
      <c r="P168" s="214">
        <v>0</v>
      </c>
      <c r="Q168" s="214">
        <v>104400</v>
      </c>
      <c r="R168" s="68" t="s">
        <v>1479</v>
      </c>
      <c r="S168" s="349"/>
      <c r="T168" s="272"/>
    </row>
    <row r="169" spans="1:20" ht="51">
      <c r="A169" s="191" t="s">
        <v>550</v>
      </c>
      <c r="B169" s="68"/>
      <c r="C169" s="212" t="s">
        <v>589</v>
      </c>
      <c r="D169" s="213">
        <v>45666</v>
      </c>
      <c r="E169" s="191" t="s">
        <v>1841</v>
      </c>
      <c r="F169" s="191" t="s">
        <v>3</v>
      </c>
      <c r="G169" s="191">
        <v>2249132</v>
      </c>
      <c r="H169" s="68"/>
      <c r="I169" s="197" t="s">
        <v>2910</v>
      </c>
      <c r="J169" s="68"/>
      <c r="K169" s="68"/>
      <c r="L169" s="68"/>
      <c r="M169" s="68"/>
      <c r="N169" s="348"/>
      <c r="O169" s="348"/>
      <c r="P169" s="214">
        <v>0</v>
      </c>
      <c r="Q169" s="214">
        <v>16704</v>
      </c>
      <c r="R169" s="68" t="s">
        <v>1479</v>
      </c>
      <c r="S169" s="349"/>
      <c r="T169" s="272"/>
    </row>
    <row r="170" spans="1:20" ht="51">
      <c r="A170" s="191">
        <v>309</v>
      </c>
      <c r="B170" s="68"/>
      <c r="C170" s="212" t="s">
        <v>1238</v>
      </c>
      <c r="D170" s="213">
        <v>45666</v>
      </c>
      <c r="E170" s="191" t="s">
        <v>1842</v>
      </c>
      <c r="F170" s="191" t="s">
        <v>3</v>
      </c>
      <c r="G170" s="191">
        <v>2249134</v>
      </c>
      <c r="H170" s="68"/>
      <c r="I170" s="197" t="s">
        <v>2911</v>
      </c>
      <c r="J170" s="68"/>
      <c r="K170" s="68"/>
      <c r="L170" s="68"/>
      <c r="M170" s="68"/>
      <c r="N170" s="348"/>
      <c r="O170" s="348"/>
      <c r="P170" s="214">
        <v>0</v>
      </c>
      <c r="Q170" s="214">
        <v>18</v>
      </c>
      <c r="R170" s="68" t="s">
        <v>1479</v>
      </c>
      <c r="S170" s="349"/>
      <c r="T170" s="272"/>
    </row>
    <row r="171" spans="1:20" ht="51">
      <c r="A171" s="191">
        <v>15</v>
      </c>
      <c r="B171" s="68"/>
      <c r="C171" s="212" t="s">
        <v>39</v>
      </c>
      <c r="D171" s="213">
        <v>45666</v>
      </c>
      <c r="E171" s="191" t="s">
        <v>1843</v>
      </c>
      <c r="F171" s="191" t="s">
        <v>3</v>
      </c>
      <c r="G171" s="191">
        <v>2249139</v>
      </c>
      <c r="H171" s="68"/>
      <c r="I171" s="197" t="s">
        <v>2912</v>
      </c>
      <c r="J171" s="68"/>
      <c r="K171" s="68"/>
      <c r="L171" s="68"/>
      <c r="M171" s="68"/>
      <c r="N171" s="348"/>
      <c r="O171" s="348"/>
      <c r="P171" s="214">
        <v>0</v>
      </c>
      <c r="Q171" s="214">
        <v>112.2</v>
      </c>
      <c r="R171" s="68" t="s">
        <v>1479</v>
      </c>
      <c r="S171" s="349"/>
      <c r="T171" s="272"/>
    </row>
    <row r="172" spans="1:20" ht="51">
      <c r="A172" s="191">
        <v>15</v>
      </c>
      <c r="B172" s="68"/>
      <c r="C172" s="212" t="s">
        <v>39</v>
      </c>
      <c r="D172" s="213">
        <v>45666</v>
      </c>
      <c r="E172" s="191" t="s">
        <v>1844</v>
      </c>
      <c r="F172" s="191" t="s">
        <v>3</v>
      </c>
      <c r="G172" s="191">
        <v>2249140</v>
      </c>
      <c r="H172" s="68"/>
      <c r="I172" s="197" t="s">
        <v>2912</v>
      </c>
      <c r="J172" s="68"/>
      <c r="K172" s="68"/>
      <c r="L172" s="68"/>
      <c r="M172" s="68"/>
      <c r="N172" s="348"/>
      <c r="O172" s="348"/>
      <c r="P172" s="214">
        <v>0</v>
      </c>
      <c r="Q172" s="214">
        <v>112.2</v>
      </c>
      <c r="R172" s="68" t="s">
        <v>1479</v>
      </c>
      <c r="S172" s="349"/>
      <c r="T172" s="272"/>
    </row>
    <row r="173" spans="1:20" ht="51">
      <c r="A173" s="191">
        <v>15</v>
      </c>
      <c r="B173" s="68"/>
      <c r="C173" s="212" t="s">
        <v>39</v>
      </c>
      <c r="D173" s="213">
        <v>45666</v>
      </c>
      <c r="E173" s="191" t="s">
        <v>1845</v>
      </c>
      <c r="F173" s="191" t="s">
        <v>3</v>
      </c>
      <c r="G173" s="191">
        <v>2249141</v>
      </c>
      <c r="H173" s="68"/>
      <c r="I173" s="197" t="s">
        <v>2912</v>
      </c>
      <c r="J173" s="68"/>
      <c r="K173" s="68"/>
      <c r="L173" s="68"/>
      <c r="M173" s="68"/>
      <c r="N173" s="348"/>
      <c r="O173" s="348"/>
      <c r="P173" s="214">
        <v>0</v>
      </c>
      <c r="Q173" s="214">
        <v>149.6</v>
      </c>
      <c r="R173" s="68" t="s">
        <v>1479</v>
      </c>
      <c r="S173" s="349"/>
      <c r="T173" s="272"/>
    </row>
    <row r="174" spans="1:20" ht="63.75">
      <c r="A174" s="191">
        <v>15</v>
      </c>
      <c r="B174" s="68"/>
      <c r="C174" s="212" t="s">
        <v>39</v>
      </c>
      <c r="D174" s="213">
        <v>45666</v>
      </c>
      <c r="E174" s="191" t="s">
        <v>1846</v>
      </c>
      <c r="F174" s="191" t="s">
        <v>3</v>
      </c>
      <c r="G174" s="191">
        <v>2249142</v>
      </c>
      <c r="H174" s="68"/>
      <c r="I174" s="197" t="s">
        <v>2913</v>
      </c>
      <c r="J174" s="68"/>
      <c r="K174" s="68"/>
      <c r="L174" s="68"/>
      <c r="M174" s="68"/>
      <c r="N174" s="348"/>
      <c r="O174" s="348"/>
      <c r="P174" s="214">
        <v>0</v>
      </c>
      <c r="Q174" s="214">
        <v>74.8</v>
      </c>
      <c r="R174" s="68" t="s">
        <v>1479</v>
      </c>
      <c r="S174" s="349"/>
      <c r="T174" s="272"/>
    </row>
    <row r="175" spans="1:20" ht="51">
      <c r="A175" s="191" t="s">
        <v>550</v>
      </c>
      <c r="B175" s="68"/>
      <c r="C175" s="212" t="s">
        <v>589</v>
      </c>
      <c r="D175" s="213">
        <v>45666</v>
      </c>
      <c r="E175" s="191" t="s">
        <v>1847</v>
      </c>
      <c r="F175" s="191" t="s">
        <v>3</v>
      </c>
      <c r="G175" s="191">
        <v>2249183</v>
      </c>
      <c r="H175" s="68"/>
      <c r="I175" s="197" t="s">
        <v>2914</v>
      </c>
      <c r="J175" s="68"/>
      <c r="K175" s="68"/>
      <c r="L175" s="68"/>
      <c r="M175" s="68"/>
      <c r="N175" s="348"/>
      <c r="O175" s="348"/>
      <c r="P175" s="214">
        <v>0</v>
      </c>
      <c r="Q175" s="214">
        <v>298.56</v>
      </c>
      <c r="R175" s="68" t="s">
        <v>1479</v>
      </c>
      <c r="S175" s="349"/>
      <c r="T175" s="272"/>
    </row>
    <row r="176" spans="1:20" ht="51">
      <c r="A176" s="191">
        <v>309</v>
      </c>
      <c r="B176" s="68"/>
      <c r="C176" s="212" t="s">
        <v>1238</v>
      </c>
      <c r="D176" s="213">
        <v>45666</v>
      </c>
      <c r="E176" s="191" t="s">
        <v>1848</v>
      </c>
      <c r="F176" s="191" t="s">
        <v>3</v>
      </c>
      <c r="G176" s="191">
        <v>2249191</v>
      </c>
      <c r="H176" s="68"/>
      <c r="I176" s="197" t="s">
        <v>2915</v>
      </c>
      <c r="J176" s="68"/>
      <c r="K176" s="68"/>
      <c r="L176" s="68"/>
      <c r="M176" s="68"/>
      <c r="N176" s="348"/>
      <c r="O176" s="348"/>
      <c r="P176" s="214">
        <v>0</v>
      </c>
      <c r="Q176" s="214">
        <v>18</v>
      </c>
      <c r="R176" s="68" t="s">
        <v>1479</v>
      </c>
      <c r="S176" s="349"/>
      <c r="T176" s="272"/>
    </row>
    <row r="177" spans="1:20" ht="51">
      <c r="A177" s="191">
        <v>309</v>
      </c>
      <c r="B177" s="68"/>
      <c r="C177" s="212" t="s">
        <v>1238</v>
      </c>
      <c r="D177" s="213">
        <v>45666</v>
      </c>
      <c r="E177" s="191" t="s">
        <v>1849</v>
      </c>
      <c r="F177" s="191" t="s">
        <v>3</v>
      </c>
      <c r="G177" s="191">
        <v>2249192</v>
      </c>
      <c r="H177" s="68"/>
      <c r="I177" s="197" t="s">
        <v>2916</v>
      </c>
      <c r="J177" s="68"/>
      <c r="K177" s="68"/>
      <c r="L177" s="68"/>
      <c r="M177" s="68"/>
      <c r="N177" s="348"/>
      <c r="O177" s="348"/>
      <c r="P177" s="214">
        <v>0</v>
      </c>
      <c r="Q177" s="214">
        <v>18</v>
      </c>
      <c r="R177" s="68" t="s">
        <v>1479</v>
      </c>
      <c r="S177" s="349"/>
      <c r="T177" s="272"/>
    </row>
    <row r="178" spans="1:20" ht="51">
      <c r="A178" s="191">
        <v>309</v>
      </c>
      <c r="B178" s="68"/>
      <c r="C178" s="212" t="s">
        <v>1238</v>
      </c>
      <c r="D178" s="213">
        <v>45666</v>
      </c>
      <c r="E178" s="191" t="s">
        <v>1850</v>
      </c>
      <c r="F178" s="191" t="s">
        <v>3</v>
      </c>
      <c r="G178" s="191">
        <v>2249193</v>
      </c>
      <c r="H178" s="68"/>
      <c r="I178" s="197" t="s">
        <v>2917</v>
      </c>
      <c r="J178" s="68"/>
      <c r="K178" s="68"/>
      <c r="L178" s="68"/>
      <c r="M178" s="68"/>
      <c r="N178" s="348"/>
      <c r="O178" s="348"/>
      <c r="P178" s="214">
        <v>0</v>
      </c>
      <c r="Q178" s="214">
        <v>18</v>
      </c>
      <c r="R178" s="68" t="s">
        <v>1479</v>
      </c>
      <c r="S178" s="349"/>
      <c r="T178" s="272"/>
    </row>
    <row r="179" spans="1:20" ht="51">
      <c r="A179" s="191">
        <v>309</v>
      </c>
      <c r="B179" s="68"/>
      <c r="C179" s="212" t="s">
        <v>1238</v>
      </c>
      <c r="D179" s="213">
        <v>45666</v>
      </c>
      <c r="E179" s="191" t="s">
        <v>1851</v>
      </c>
      <c r="F179" s="191" t="s">
        <v>3</v>
      </c>
      <c r="G179" s="191">
        <v>2249194</v>
      </c>
      <c r="H179" s="68"/>
      <c r="I179" s="197" t="s">
        <v>2918</v>
      </c>
      <c r="J179" s="68"/>
      <c r="K179" s="68"/>
      <c r="L179" s="68"/>
      <c r="M179" s="68"/>
      <c r="N179" s="348"/>
      <c r="O179" s="348"/>
      <c r="P179" s="214">
        <v>0</v>
      </c>
      <c r="Q179" s="214">
        <v>18</v>
      </c>
      <c r="R179" s="68" t="s">
        <v>1479</v>
      </c>
      <c r="S179" s="349"/>
      <c r="T179" s="272"/>
    </row>
    <row r="180" spans="1:20" ht="38.25">
      <c r="A180" s="191">
        <v>46</v>
      </c>
      <c r="B180" s="68"/>
      <c r="C180" s="212" t="s">
        <v>1367</v>
      </c>
      <c r="D180" s="213">
        <v>45666</v>
      </c>
      <c r="E180" s="191" t="s">
        <v>1852</v>
      </c>
      <c r="F180" s="191" t="s">
        <v>3</v>
      </c>
      <c r="G180" s="191">
        <v>2249201</v>
      </c>
      <c r="H180" s="68"/>
      <c r="I180" s="197" t="s">
        <v>2919</v>
      </c>
      <c r="J180" s="68"/>
      <c r="K180" s="68"/>
      <c r="L180" s="68"/>
      <c r="M180" s="68"/>
      <c r="N180" s="348"/>
      <c r="O180" s="348"/>
      <c r="P180" s="214">
        <v>0</v>
      </c>
      <c r="Q180" s="214">
        <v>2000</v>
      </c>
      <c r="R180" s="68" t="s">
        <v>1479</v>
      </c>
      <c r="S180" s="349"/>
      <c r="T180" s="272"/>
    </row>
    <row r="181" spans="1:20" ht="51">
      <c r="A181" s="191">
        <v>309</v>
      </c>
      <c r="B181" s="68"/>
      <c r="C181" s="212" t="s">
        <v>1238</v>
      </c>
      <c r="D181" s="213">
        <v>45666</v>
      </c>
      <c r="E181" s="191" t="s">
        <v>1853</v>
      </c>
      <c r="F181" s="191" t="s">
        <v>3</v>
      </c>
      <c r="G181" s="191">
        <v>2249195</v>
      </c>
      <c r="H181" s="68"/>
      <c r="I181" s="197" t="s">
        <v>2920</v>
      </c>
      <c r="J181" s="68"/>
      <c r="K181" s="68"/>
      <c r="L181" s="68"/>
      <c r="M181" s="68"/>
      <c r="N181" s="348"/>
      <c r="O181" s="348"/>
      <c r="P181" s="214">
        <v>0</v>
      </c>
      <c r="Q181" s="214">
        <v>36</v>
      </c>
      <c r="R181" s="68" t="s">
        <v>1479</v>
      </c>
      <c r="S181" s="349"/>
      <c r="T181" s="272"/>
    </row>
    <row r="182" spans="1:20" ht="38.25">
      <c r="A182" s="191">
        <v>46</v>
      </c>
      <c r="B182" s="68"/>
      <c r="C182" s="212" t="s">
        <v>1367</v>
      </c>
      <c r="D182" s="213">
        <v>45666</v>
      </c>
      <c r="E182" s="191" t="s">
        <v>1854</v>
      </c>
      <c r="F182" s="191" t="s">
        <v>3</v>
      </c>
      <c r="G182" s="191">
        <v>2249199</v>
      </c>
      <c r="H182" s="68"/>
      <c r="I182" s="197" t="s">
        <v>2921</v>
      </c>
      <c r="J182" s="68"/>
      <c r="K182" s="68"/>
      <c r="L182" s="68"/>
      <c r="M182" s="68"/>
      <c r="N182" s="348"/>
      <c r="O182" s="348"/>
      <c r="P182" s="214">
        <v>0</v>
      </c>
      <c r="Q182" s="214">
        <v>1500</v>
      </c>
      <c r="R182" s="68" t="s">
        <v>1479</v>
      </c>
      <c r="S182" s="349"/>
      <c r="T182" s="272"/>
    </row>
    <row r="183" spans="1:20" ht="38.25">
      <c r="A183" s="191">
        <v>46</v>
      </c>
      <c r="B183" s="68"/>
      <c r="C183" s="212" t="s">
        <v>1367</v>
      </c>
      <c r="D183" s="213">
        <v>45666</v>
      </c>
      <c r="E183" s="191" t="s">
        <v>1855</v>
      </c>
      <c r="F183" s="191" t="s">
        <v>3</v>
      </c>
      <c r="G183" s="191">
        <v>2249200</v>
      </c>
      <c r="H183" s="68"/>
      <c r="I183" s="197" t="s">
        <v>2922</v>
      </c>
      <c r="J183" s="68"/>
      <c r="K183" s="68"/>
      <c r="L183" s="68"/>
      <c r="M183" s="68"/>
      <c r="N183" s="348"/>
      <c r="O183" s="348"/>
      <c r="P183" s="214">
        <v>0</v>
      </c>
      <c r="Q183" s="214">
        <v>1000</v>
      </c>
      <c r="R183" s="68" t="s">
        <v>1479</v>
      </c>
      <c r="S183" s="349"/>
      <c r="T183" s="272"/>
    </row>
    <row r="184" spans="1:20" ht="63.75">
      <c r="A184" s="191" t="s">
        <v>550</v>
      </c>
      <c r="B184" s="68"/>
      <c r="C184" s="212" t="s">
        <v>589</v>
      </c>
      <c r="D184" s="213">
        <v>45666</v>
      </c>
      <c r="E184" s="191" t="s">
        <v>1856</v>
      </c>
      <c r="F184" s="191" t="s">
        <v>3</v>
      </c>
      <c r="G184" s="191">
        <v>2249215</v>
      </c>
      <c r="H184" s="68"/>
      <c r="I184" s="197" t="s">
        <v>2923</v>
      </c>
      <c r="J184" s="68"/>
      <c r="K184" s="68"/>
      <c r="L184" s="68"/>
      <c r="M184" s="68"/>
      <c r="N184" s="348"/>
      <c r="O184" s="348"/>
      <c r="P184" s="214">
        <v>0</v>
      </c>
      <c r="Q184" s="214">
        <v>800</v>
      </c>
      <c r="R184" s="68" t="s">
        <v>1479</v>
      </c>
      <c r="S184" s="349"/>
      <c r="T184" s="272"/>
    </row>
    <row r="185" spans="1:20" ht="63.75">
      <c r="A185" s="191" t="s">
        <v>550</v>
      </c>
      <c r="B185" s="68"/>
      <c r="C185" s="212" t="s">
        <v>589</v>
      </c>
      <c r="D185" s="213">
        <v>45666</v>
      </c>
      <c r="E185" s="191" t="s">
        <v>1857</v>
      </c>
      <c r="F185" s="191" t="s">
        <v>3</v>
      </c>
      <c r="G185" s="191">
        <v>2249218</v>
      </c>
      <c r="H185" s="68"/>
      <c r="I185" s="197" t="s">
        <v>2924</v>
      </c>
      <c r="J185" s="68"/>
      <c r="K185" s="68"/>
      <c r="L185" s="68"/>
      <c r="M185" s="68"/>
      <c r="N185" s="348"/>
      <c r="O185" s="348"/>
      <c r="P185" s="214">
        <v>0</v>
      </c>
      <c r="Q185" s="214">
        <v>30618.87</v>
      </c>
      <c r="R185" s="68" t="s">
        <v>1479</v>
      </c>
      <c r="S185" s="349"/>
      <c r="T185" s="272"/>
    </row>
    <row r="186" spans="1:20" ht="38.25">
      <c r="A186" s="191" t="s">
        <v>550</v>
      </c>
      <c r="B186" s="68"/>
      <c r="C186" s="212" t="s">
        <v>589</v>
      </c>
      <c r="D186" s="213">
        <v>45666</v>
      </c>
      <c r="E186" s="191" t="s">
        <v>1858</v>
      </c>
      <c r="F186" s="191" t="s">
        <v>3</v>
      </c>
      <c r="G186" s="191">
        <v>2249255</v>
      </c>
      <c r="H186" s="68"/>
      <c r="I186" s="197" t="s">
        <v>2925</v>
      </c>
      <c r="J186" s="68"/>
      <c r="K186" s="68"/>
      <c r="L186" s="68"/>
      <c r="M186" s="68"/>
      <c r="N186" s="348"/>
      <c r="O186" s="348"/>
      <c r="P186" s="214">
        <v>0</v>
      </c>
      <c r="Q186" s="214">
        <v>40</v>
      </c>
      <c r="R186" s="68" t="s">
        <v>1479</v>
      </c>
      <c r="S186" s="349"/>
      <c r="T186" s="272"/>
    </row>
    <row r="187" spans="1:20" ht="51">
      <c r="A187" s="191">
        <v>373</v>
      </c>
      <c r="B187" s="68"/>
      <c r="C187" s="212" t="s">
        <v>605</v>
      </c>
      <c r="D187" s="213">
        <v>45666</v>
      </c>
      <c r="E187" s="191" t="s">
        <v>1859</v>
      </c>
      <c r="F187" s="191" t="s">
        <v>3</v>
      </c>
      <c r="G187" s="191">
        <v>2249268</v>
      </c>
      <c r="H187" s="68"/>
      <c r="I187" s="197" t="s">
        <v>2926</v>
      </c>
      <c r="J187" s="68"/>
      <c r="K187" s="68"/>
      <c r="L187" s="68"/>
      <c r="M187" s="68"/>
      <c r="N187" s="348"/>
      <c r="O187" s="348"/>
      <c r="P187" s="214">
        <v>0</v>
      </c>
      <c r="Q187" s="214">
        <v>50</v>
      </c>
      <c r="R187" s="68" t="s">
        <v>1479</v>
      </c>
      <c r="S187" s="349"/>
      <c r="T187" s="272"/>
    </row>
    <row r="188" spans="1:20" ht="51">
      <c r="A188" s="191">
        <v>222</v>
      </c>
      <c r="B188" s="68"/>
      <c r="C188" s="212" t="s">
        <v>93</v>
      </c>
      <c r="D188" s="213">
        <v>45666</v>
      </c>
      <c r="E188" s="191" t="s">
        <v>1860</v>
      </c>
      <c r="F188" s="191" t="s">
        <v>3</v>
      </c>
      <c r="G188" s="191">
        <v>2249335</v>
      </c>
      <c r="H188" s="68"/>
      <c r="I188" s="197" t="s">
        <v>2927</v>
      </c>
      <c r="J188" s="68"/>
      <c r="K188" s="68"/>
      <c r="L188" s="68"/>
      <c r="M188" s="68"/>
      <c r="N188" s="348"/>
      <c r="O188" s="348"/>
      <c r="P188" s="214">
        <v>0</v>
      </c>
      <c r="Q188" s="214">
        <v>32.97</v>
      </c>
      <c r="R188" s="68" t="s">
        <v>1479</v>
      </c>
      <c r="S188" s="349"/>
      <c r="T188" s="272"/>
    </row>
    <row r="189" spans="1:20" ht="51">
      <c r="A189" s="191">
        <v>595</v>
      </c>
      <c r="B189" s="68"/>
      <c r="C189" s="212" t="s">
        <v>609</v>
      </c>
      <c r="D189" s="213">
        <v>45666</v>
      </c>
      <c r="E189" s="191" t="s">
        <v>1861</v>
      </c>
      <c r="F189" s="191" t="s">
        <v>3</v>
      </c>
      <c r="G189" s="191">
        <v>2249342</v>
      </c>
      <c r="H189" s="68"/>
      <c r="I189" s="197" t="s">
        <v>2928</v>
      </c>
      <c r="J189" s="68"/>
      <c r="K189" s="68"/>
      <c r="L189" s="68"/>
      <c r="M189" s="68"/>
      <c r="N189" s="348"/>
      <c r="O189" s="348"/>
      <c r="P189" s="214">
        <v>0</v>
      </c>
      <c r="Q189" s="214">
        <v>30</v>
      </c>
      <c r="R189" s="68" t="s">
        <v>1479</v>
      </c>
      <c r="S189" s="349"/>
      <c r="T189" s="272"/>
    </row>
    <row r="190" spans="1:20" ht="76.5">
      <c r="A190" s="191" t="s">
        <v>544</v>
      </c>
      <c r="B190" s="68"/>
      <c r="C190" s="212" t="s">
        <v>679</v>
      </c>
      <c r="D190" s="213">
        <v>45666</v>
      </c>
      <c r="E190" s="191" t="s">
        <v>1862</v>
      </c>
      <c r="F190" s="191" t="s">
        <v>6</v>
      </c>
      <c r="G190" s="191">
        <v>2150929</v>
      </c>
      <c r="H190" s="68"/>
      <c r="I190" s="197" t="s">
        <v>2929</v>
      </c>
      <c r="J190" s="68"/>
      <c r="K190" s="68"/>
      <c r="L190" s="68"/>
      <c r="M190" s="68"/>
      <c r="N190" s="348"/>
      <c r="O190" s="348"/>
      <c r="P190" s="214">
        <v>0</v>
      </c>
      <c r="Q190" s="214">
        <v>544197.18000000005</v>
      </c>
      <c r="R190" s="68" t="s">
        <v>1479</v>
      </c>
      <c r="S190" s="349"/>
      <c r="T190" s="272"/>
    </row>
    <row r="191" spans="1:20" ht="63.75">
      <c r="A191" s="191">
        <v>340</v>
      </c>
      <c r="B191" s="68"/>
      <c r="C191" s="212" t="s">
        <v>136</v>
      </c>
      <c r="D191" s="213">
        <v>45666</v>
      </c>
      <c r="E191" s="191" t="s">
        <v>1863</v>
      </c>
      <c r="F191" s="191" t="s">
        <v>6</v>
      </c>
      <c r="G191" s="191">
        <v>2986834</v>
      </c>
      <c r="H191" s="68"/>
      <c r="I191" s="197" t="s">
        <v>2930</v>
      </c>
      <c r="J191" s="68"/>
      <c r="K191" s="68"/>
      <c r="L191" s="68"/>
      <c r="M191" s="68"/>
      <c r="N191" s="348"/>
      <c r="O191" s="348"/>
      <c r="P191" s="214">
        <v>0</v>
      </c>
      <c r="Q191" s="214">
        <v>43101.38</v>
      </c>
      <c r="R191" s="68" t="s">
        <v>1479</v>
      </c>
      <c r="S191" s="349"/>
      <c r="T191" s="272"/>
    </row>
    <row r="192" spans="1:20" ht="63.75">
      <c r="A192" s="191">
        <v>590</v>
      </c>
      <c r="B192" s="68"/>
      <c r="C192" s="212" t="s">
        <v>1280</v>
      </c>
      <c r="D192" s="213">
        <v>45666</v>
      </c>
      <c r="E192" s="191" t="s">
        <v>1864</v>
      </c>
      <c r="F192" s="191" t="s">
        <v>6</v>
      </c>
      <c r="G192" s="191">
        <v>2151048</v>
      </c>
      <c r="H192" s="68"/>
      <c r="I192" s="197" t="s">
        <v>2931</v>
      </c>
      <c r="J192" s="68"/>
      <c r="K192" s="68"/>
      <c r="L192" s="68"/>
      <c r="M192" s="68"/>
      <c r="N192" s="348"/>
      <c r="O192" s="348"/>
      <c r="P192" s="214">
        <v>0</v>
      </c>
      <c r="Q192" s="214">
        <v>165856</v>
      </c>
      <c r="R192" s="68" t="s">
        <v>1479</v>
      </c>
      <c r="S192" s="349"/>
      <c r="T192" s="272"/>
    </row>
    <row r="193" spans="1:20" ht="51">
      <c r="A193" s="191">
        <v>572</v>
      </c>
      <c r="B193" s="68"/>
      <c r="C193" s="212" t="s">
        <v>166</v>
      </c>
      <c r="D193" s="213">
        <v>45666</v>
      </c>
      <c r="E193" s="191" t="s">
        <v>1865</v>
      </c>
      <c r="F193" s="191" t="s">
        <v>6</v>
      </c>
      <c r="G193" s="191">
        <v>2151058</v>
      </c>
      <c r="H193" s="68"/>
      <c r="I193" s="197" t="s">
        <v>2932</v>
      </c>
      <c r="J193" s="68"/>
      <c r="K193" s="68"/>
      <c r="L193" s="68"/>
      <c r="M193" s="68"/>
      <c r="N193" s="348"/>
      <c r="O193" s="348"/>
      <c r="P193" s="214">
        <v>0</v>
      </c>
      <c r="Q193" s="214">
        <v>3480978.14</v>
      </c>
      <c r="R193" s="68" t="s">
        <v>1479</v>
      </c>
      <c r="S193" s="349"/>
      <c r="T193" s="272"/>
    </row>
    <row r="194" spans="1:20" ht="63.75">
      <c r="A194" s="191">
        <v>340</v>
      </c>
      <c r="B194" s="68"/>
      <c r="C194" s="212" t="s">
        <v>136</v>
      </c>
      <c r="D194" s="213">
        <v>45666</v>
      </c>
      <c r="E194" s="191" t="s">
        <v>1866</v>
      </c>
      <c r="F194" s="191" t="s">
        <v>6</v>
      </c>
      <c r="G194" s="191">
        <v>2986689</v>
      </c>
      <c r="H194" s="68"/>
      <c r="I194" s="197" t="s">
        <v>2933</v>
      </c>
      <c r="J194" s="68"/>
      <c r="K194" s="68"/>
      <c r="L194" s="68"/>
      <c r="M194" s="68"/>
      <c r="N194" s="348"/>
      <c r="O194" s="348"/>
      <c r="P194" s="214">
        <v>0</v>
      </c>
      <c r="Q194" s="214">
        <v>16258.2</v>
      </c>
      <c r="R194" s="68" t="s">
        <v>1479</v>
      </c>
      <c r="S194" s="349"/>
      <c r="T194" s="272"/>
    </row>
    <row r="195" spans="1:20" ht="63.75">
      <c r="A195" s="191">
        <v>513</v>
      </c>
      <c r="B195" s="68"/>
      <c r="C195" s="212" t="s">
        <v>160</v>
      </c>
      <c r="D195" s="213">
        <v>45666</v>
      </c>
      <c r="E195" s="191" t="s">
        <v>1867</v>
      </c>
      <c r="F195" s="191" t="s">
        <v>14</v>
      </c>
      <c r="G195" s="191">
        <v>2986688</v>
      </c>
      <c r="H195" s="68"/>
      <c r="I195" s="197" t="s">
        <v>2934</v>
      </c>
      <c r="J195" s="68"/>
      <c r="K195" s="68"/>
      <c r="L195" s="68"/>
      <c r="M195" s="68"/>
      <c r="N195" s="348"/>
      <c r="O195" s="348"/>
      <c r="P195" s="214">
        <v>60</v>
      </c>
      <c r="Q195" s="214">
        <v>0</v>
      </c>
      <c r="R195" s="68" t="s">
        <v>1479</v>
      </c>
      <c r="S195" s="349"/>
      <c r="T195" s="272"/>
    </row>
    <row r="196" spans="1:20" ht="63.75">
      <c r="A196" s="191">
        <v>340</v>
      </c>
      <c r="B196" s="68"/>
      <c r="C196" s="212" t="s">
        <v>136</v>
      </c>
      <c r="D196" s="213">
        <v>45666</v>
      </c>
      <c r="E196" s="191" t="s">
        <v>1868</v>
      </c>
      <c r="F196" s="191" t="s">
        <v>14</v>
      </c>
      <c r="G196" s="191">
        <v>2986690</v>
      </c>
      <c r="H196" s="68"/>
      <c r="I196" s="197" t="s">
        <v>2935</v>
      </c>
      <c r="J196" s="68"/>
      <c r="K196" s="68"/>
      <c r="L196" s="68"/>
      <c r="M196" s="68"/>
      <c r="N196" s="348"/>
      <c r="O196" s="348"/>
      <c r="P196" s="214">
        <v>60</v>
      </c>
      <c r="Q196" s="214">
        <v>0</v>
      </c>
      <c r="R196" s="68" t="s">
        <v>1479</v>
      </c>
      <c r="S196" s="349"/>
      <c r="T196" s="272"/>
    </row>
    <row r="197" spans="1:20" ht="63.75">
      <c r="A197" s="191">
        <v>340</v>
      </c>
      <c r="B197" s="68"/>
      <c r="C197" s="212" t="s">
        <v>136</v>
      </c>
      <c r="D197" s="213">
        <v>45666</v>
      </c>
      <c r="E197" s="191" t="s">
        <v>1869</v>
      </c>
      <c r="F197" s="191" t="s">
        <v>14</v>
      </c>
      <c r="G197" s="191">
        <v>2986835</v>
      </c>
      <c r="H197" s="68"/>
      <c r="I197" s="197" t="s">
        <v>2936</v>
      </c>
      <c r="J197" s="68"/>
      <c r="K197" s="68"/>
      <c r="L197" s="68"/>
      <c r="M197" s="68"/>
      <c r="N197" s="348"/>
      <c r="O197" s="348"/>
      <c r="P197" s="214">
        <v>60</v>
      </c>
      <c r="Q197" s="214">
        <v>0</v>
      </c>
      <c r="R197" s="68" t="s">
        <v>1479</v>
      </c>
      <c r="S197" s="349"/>
      <c r="T197" s="272"/>
    </row>
    <row r="198" spans="1:20" ht="76.5">
      <c r="A198" s="191">
        <v>291</v>
      </c>
      <c r="B198" s="68"/>
      <c r="C198" s="212" t="s">
        <v>119</v>
      </c>
      <c r="D198" s="213">
        <v>45666</v>
      </c>
      <c r="E198" s="191" t="s">
        <v>1870</v>
      </c>
      <c r="F198" s="191" t="s">
        <v>12</v>
      </c>
      <c r="G198" s="191">
        <v>1116039</v>
      </c>
      <c r="H198" s="68"/>
      <c r="I198" s="197" t="s">
        <v>2937</v>
      </c>
      <c r="J198" s="68"/>
      <c r="K198" s="68"/>
      <c r="L198" s="68"/>
      <c r="M198" s="68"/>
      <c r="N198" s="348"/>
      <c r="O198" s="348"/>
      <c r="P198" s="214">
        <v>197.66</v>
      </c>
      <c r="Q198" s="214">
        <v>0</v>
      </c>
      <c r="R198" s="68" t="s">
        <v>1479</v>
      </c>
      <c r="S198" s="349"/>
      <c r="T198" s="272"/>
    </row>
    <row r="199" spans="1:20" ht="89.25">
      <c r="A199" s="191">
        <v>291</v>
      </c>
      <c r="B199" s="68"/>
      <c r="C199" s="212" t="s">
        <v>119</v>
      </c>
      <c r="D199" s="213">
        <v>45666</v>
      </c>
      <c r="E199" s="191" t="s">
        <v>1871</v>
      </c>
      <c r="F199" s="191" t="s">
        <v>10</v>
      </c>
      <c r="G199" s="191">
        <v>1116039</v>
      </c>
      <c r="H199" s="68"/>
      <c r="I199" s="197" t="s">
        <v>2938</v>
      </c>
      <c r="J199" s="68"/>
      <c r="K199" s="68"/>
      <c r="L199" s="68"/>
      <c r="M199" s="68"/>
      <c r="N199" s="348"/>
      <c r="O199" s="348"/>
      <c r="P199" s="214">
        <v>60</v>
      </c>
      <c r="Q199" s="214">
        <v>0</v>
      </c>
      <c r="R199" s="68" t="s">
        <v>1479</v>
      </c>
      <c r="S199" s="349"/>
      <c r="T199" s="272"/>
    </row>
    <row r="200" spans="1:20" ht="76.5">
      <c r="A200" s="191">
        <v>513</v>
      </c>
      <c r="B200" s="68"/>
      <c r="C200" s="212" t="s">
        <v>160</v>
      </c>
      <c r="D200" s="213">
        <v>45666</v>
      </c>
      <c r="E200" s="191" t="s">
        <v>1872</v>
      </c>
      <c r="F200" s="191" t="s">
        <v>10</v>
      </c>
      <c r="G200" s="191">
        <v>1116020</v>
      </c>
      <c r="H200" s="68"/>
      <c r="I200" s="197" t="s">
        <v>2939</v>
      </c>
      <c r="J200" s="68"/>
      <c r="K200" s="68"/>
      <c r="L200" s="68"/>
      <c r="M200" s="68"/>
      <c r="N200" s="348"/>
      <c r="O200" s="348"/>
      <c r="P200" s="214">
        <v>60</v>
      </c>
      <c r="Q200" s="214">
        <v>0</v>
      </c>
      <c r="R200" s="68" t="s">
        <v>1479</v>
      </c>
      <c r="S200" s="349"/>
      <c r="T200" s="272"/>
    </row>
    <row r="201" spans="1:20" ht="76.5">
      <c r="A201" s="191">
        <v>513</v>
      </c>
      <c r="B201" s="68"/>
      <c r="C201" s="212" t="s">
        <v>160</v>
      </c>
      <c r="D201" s="213">
        <v>45666</v>
      </c>
      <c r="E201" s="191" t="s">
        <v>1873</v>
      </c>
      <c r="F201" s="191" t="s">
        <v>10</v>
      </c>
      <c r="G201" s="191">
        <v>1116060</v>
      </c>
      <c r="H201" s="68"/>
      <c r="I201" s="197" t="s">
        <v>2940</v>
      </c>
      <c r="J201" s="68"/>
      <c r="K201" s="68"/>
      <c r="L201" s="68"/>
      <c r="M201" s="68"/>
      <c r="N201" s="348"/>
      <c r="O201" s="348"/>
      <c r="P201" s="214">
        <v>60</v>
      </c>
      <c r="Q201" s="214">
        <v>0</v>
      </c>
      <c r="R201" s="68" t="s">
        <v>1479</v>
      </c>
      <c r="S201" s="349"/>
      <c r="T201" s="272"/>
    </row>
    <row r="202" spans="1:20" ht="76.5">
      <c r="A202" s="191">
        <v>117</v>
      </c>
      <c r="B202" s="68"/>
      <c r="C202" s="212" t="s">
        <v>54</v>
      </c>
      <c r="D202" s="213">
        <v>45666</v>
      </c>
      <c r="E202" s="191" t="s">
        <v>1874</v>
      </c>
      <c r="F202" s="191" t="s">
        <v>10</v>
      </c>
      <c r="G202" s="191">
        <v>1116078</v>
      </c>
      <c r="H202" s="68"/>
      <c r="I202" s="197" t="s">
        <v>2941</v>
      </c>
      <c r="J202" s="68"/>
      <c r="K202" s="68"/>
      <c r="L202" s="68"/>
      <c r="M202" s="68"/>
      <c r="N202" s="348"/>
      <c r="O202" s="348"/>
      <c r="P202" s="214">
        <v>60</v>
      </c>
      <c r="Q202" s="214">
        <v>0</v>
      </c>
      <c r="R202" s="68" t="s">
        <v>1479</v>
      </c>
      <c r="S202" s="349"/>
      <c r="T202" s="272"/>
    </row>
    <row r="203" spans="1:20" ht="38.25">
      <c r="A203" s="191" t="s">
        <v>550</v>
      </c>
      <c r="B203" s="68"/>
      <c r="C203" s="212" t="s">
        <v>589</v>
      </c>
      <c r="D203" s="213">
        <v>45667</v>
      </c>
      <c r="E203" s="191" t="s">
        <v>1875</v>
      </c>
      <c r="F203" s="191" t="s">
        <v>3</v>
      </c>
      <c r="G203" s="191">
        <v>2249519</v>
      </c>
      <c r="H203" s="68"/>
      <c r="I203" s="197" t="s">
        <v>2942</v>
      </c>
      <c r="J203" s="68"/>
      <c r="K203" s="68"/>
      <c r="L203" s="68"/>
      <c r="M203" s="68"/>
      <c r="N203" s="348"/>
      <c r="O203" s="348"/>
      <c r="P203" s="214">
        <v>0</v>
      </c>
      <c r="Q203" s="214">
        <v>813</v>
      </c>
      <c r="R203" s="68" t="s">
        <v>1479</v>
      </c>
      <c r="S203" s="349"/>
      <c r="T203" s="272"/>
    </row>
    <row r="204" spans="1:20" ht="38.25">
      <c r="A204" s="191">
        <v>522</v>
      </c>
      <c r="B204" s="68"/>
      <c r="C204" s="212" t="s">
        <v>163</v>
      </c>
      <c r="D204" s="213">
        <v>45667</v>
      </c>
      <c r="E204" s="191" t="s">
        <v>1876</v>
      </c>
      <c r="F204" s="191" t="s">
        <v>3</v>
      </c>
      <c r="G204" s="191">
        <v>2249553</v>
      </c>
      <c r="H204" s="68"/>
      <c r="I204" s="197" t="s">
        <v>2943</v>
      </c>
      <c r="J204" s="68"/>
      <c r="K204" s="68"/>
      <c r="L204" s="68"/>
      <c r="M204" s="68"/>
      <c r="N204" s="348"/>
      <c r="O204" s="348"/>
      <c r="P204" s="214">
        <v>0</v>
      </c>
      <c r="Q204" s="214">
        <v>113</v>
      </c>
      <c r="R204" s="68" t="s">
        <v>1479</v>
      </c>
      <c r="S204" s="349"/>
      <c r="T204" s="272"/>
    </row>
    <row r="205" spans="1:20" ht="38.25">
      <c r="A205" s="191">
        <v>522</v>
      </c>
      <c r="B205" s="68"/>
      <c r="C205" s="212" t="s">
        <v>163</v>
      </c>
      <c r="D205" s="213">
        <v>45667</v>
      </c>
      <c r="E205" s="191" t="s">
        <v>1877</v>
      </c>
      <c r="F205" s="191" t="s">
        <v>3</v>
      </c>
      <c r="G205" s="191">
        <v>2249555</v>
      </c>
      <c r="H205" s="68"/>
      <c r="I205" s="197" t="s">
        <v>2944</v>
      </c>
      <c r="J205" s="68"/>
      <c r="K205" s="68"/>
      <c r="L205" s="68"/>
      <c r="M205" s="68"/>
      <c r="N205" s="348"/>
      <c r="O205" s="348"/>
      <c r="P205" s="214">
        <v>0</v>
      </c>
      <c r="Q205" s="214">
        <v>100</v>
      </c>
      <c r="R205" s="68" t="s">
        <v>1479</v>
      </c>
      <c r="S205" s="349"/>
      <c r="T205" s="272"/>
    </row>
    <row r="206" spans="1:20" ht="51">
      <c r="A206" s="191">
        <v>650</v>
      </c>
      <c r="B206" s="68"/>
      <c r="C206" s="212" t="s">
        <v>175</v>
      </c>
      <c r="D206" s="213">
        <v>45667</v>
      </c>
      <c r="E206" s="191" t="s">
        <v>1878</v>
      </c>
      <c r="F206" s="191" t="s">
        <v>3</v>
      </c>
      <c r="G206" s="191">
        <v>2249585</v>
      </c>
      <c r="H206" s="68"/>
      <c r="I206" s="197" t="s">
        <v>2945</v>
      </c>
      <c r="J206" s="68"/>
      <c r="K206" s="68"/>
      <c r="L206" s="68"/>
      <c r="M206" s="68"/>
      <c r="N206" s="348"/>
      <c r="O206" s="348"/>
      <c r="P206" s="214">
        <v>0</v>
      </c>
      <c r="Q206" s="214">
        <v>4692.71</v>
      </c>
      <c r="R206" s="68" t="s">
        <v>1479</v>
      </c>
      <c r="S206" s="349"/>
      <c r="T206" s="272"/>
    </row>
    <row r="207" spans="1:20" ht="51">
      <c r="A207" s="191" t="s">
        <v>544</v>
      </c>
      <c r="B207" s="68"/>
      <c r="C207" s="212" t="s">
        <v>679</v>
      </c>
      <c r="D207" s="213">
        <v>45667</v>
      </c>
      <c r="E207" s="191" t="s">
        <v>1879</v>
      </c>
      <c r="F207" s="191" t="s">
        <v>3</v>
      </c>
      <c r="G207" s="191">
        <v>2249592</v>
      </c>
      <c r="H207" s="68"/>
      <c r="I207" s="197" t="s">
        <v>2946</v>
      </c>
      <c r="J207" s="68"/>
      <c r="K207" s="68"/>
      <c r="L207" s="68"/>
      <c r="M207" s="68"/>
      <c r="N207" s="348"/>
      <c r="O207" s="348"/>
      <c r="P207" s="214">
        <v>0</v>
      </c>
      <c r="Q207" s="214">
        <v>7507.01</v>
      </c>
      <c r="R207" s="68" t="s">
        <v>1479</v>
      </c>
      <c r="S207" s="349"/>
      <c r="T207" s="272"/>
    </row>
    <row r="208" spans="1:20" ht="51">
      <c r="A208" s="191">
        <v>309</v>
      </c>
      <c r="B208" s="68"/>
      <c r="C208" s="212" t="s">
        <v>1238</v>
      </c>
      <c r="D208" s="213">
        <v>45667</v>
      </c>
      <c r="E208" s="191" t="s">
        <v>1880</v>
      </c>
      <c r="F208" s="191" t="s">
        <v>3</v>
      </c>
      <c r="G208" s="191">
        <v>2249612</v>
      </c>
      <c r="H208" s="68"/>
      <c r="I208" s="197" t="s">
        <v>2947</v>
      </c>
      <c r="J208" s="68"/>
      <c r="K208" s="68"/>
      <c r="L208" s="68"/>
      <c r="M208" s="68"/>
      <c r="N208" s="348"/>
      <c r="O208" s="348"/>
      <c r="P208" s="214">
        <v>0</v>
      </c>
      <c r="Q208" s="214">
        <v>36</v>
      </c>
      <c r="R208" s="68" t="s">
        <v>1479</v>
      </c>
      <c r="S208" s="349"/>
      <c r="T208" s="272"/>
    </row>
    <row r="209" spans="1:20" ht="51">
      <c r="A209" s="191">
        <v>25</v>
      </c>
      <c r="B209" s="68"/>
      <c r="C209" s="212" t="s">
        <v>42</v>
      </c>
      <c r="D209" s="213">
        <v>45667</v>
      </c>
      <c r="E209" s="191" t="s">
        <v>1881</v>
      </c>
      <c r="F209" s="191" t="s">
        <v>3</v>
      </c>
      <c r="G209" s="191">
        <v>2249614</v>
      </c>
      <c r="H209" s="68"/>
      <c r="I209" s="197" t="s">
        <v>2948</v>
      </c>
      <c r="J209" s="68"/>
      <c r="K209" s="68"/>
      <c r="L209" s="68"/>
      <c r="M209" s="68"/>
      <c r="N209" s="348"/>
      <c r="O209" s="348"/>
      <c r="P209" s="214">
        <v>0</v>
      </c>
      <c r="Q209" s="214">
        <v>117.69</v>
      </c>
      <c r="R209" s="68" t="s">
        <v>1479</v>
      </c>
      <c r="S209" s="349"/>
      <c r="T209" s="272"/>
    </row>
    <row r="210" spans="1:20" ht="51">
      <c r="A210" s="191">
        <v>903</v>
      </c>
      <c r="B210" s="68"/>
      <c r="C210" s="212" t="s">
        <v>192</v>
      </c>
      <c r="D210" s="213">
        <v>45667</v>
      </c>
      <c r="E210" s="191" t="s">
        <v>1882</v>
      </c>
      <c r="F210" s="191" t="s">
        <v>3</v>
      </c>
      <c r="G210" s="191">
        <v>2249615</v>
      </c>
      <c r="H210" s="68"/>
      <c r="I210" s="197" t="s">
        <v>2949</v>
      </c>
      <c r="J210" s="68"/>
      <c r="K210" s="68"/>
      <c r="L210" s="68"/>
      <c r="M210" s="68"/>
      <c r="N210" s="348"/>
      <c r="O210" s="348"/>
      <c r="P210" s="214">
        <v>0</v>
      </c>
      <c r="Q210" s="214">
        <v>18</v>
      </c>
      <c r="R210" s="68" t="s">
        <v>1479</v>
      </c>
      <c r="S210" s="349"/>
      <c r="T210" s="272"/>
    </row>
    <row r="211" spans="1:20" ht="51">
      <c r="A211" s="191">
        <v>526</v>
      </c>
      <c r="B211" s="68"/>
      <c r="C211" s="212" t="s">
        <v>1262</v>
      </c>
      <c r="D211" s="213">
        <v>45667</v>
      </c>
      <c r="E211" s="191" t="s">
        <v>1883</v>
      </c>
      <c r="F211" s="191" t="s">
        <v>3</v>
      </c>
      <c r="G211" s="191">
        <v>2249625</v>
      </c>
      <c r="H211" s="68"/>
      <c r="I211" s="197" t="s">
        <v>2950</v>
      </c>
      <c r="J211" s="68"/>
      <c r="K211" s="68"/>
      <c r="L211" s="68"/>
      <c r="M211" s="68"/>
      <c r="N211" s="348"/>
      <c r="O211" s="348"/>
      <c r="P211" s="214">
        <v>0</v>
      </c>
      <c r="Q211" s="214">
        <v>11257.5</v>
      </c>
      <c r="R211" s="68" t="s">
        <v>1479</v>
      </c>
      <c r="S211" s="349"/>
      <c r="T211" s="272"/>
    </row>
    <row r="212" spans="1:20" ht="51">
      <c r="A212" s="191">
        <v>650</v>
      </c>
      <c r="B212" s="68"/>
      <c r="C212" s="212" t="s">
        <v>175</v>
      </c>
      <c r="D212" s="213">
        <v>45667</v>
      </c>
      <c r="E212" s="191" t="s">
        <v>1884</v>
      </c>
      <c r="F212" s="191" t="s">
        <v>3</v>
      </c>
      <c r="G212" s="191">
        <v>2249638</v>
      </c>
      <c r="H212" s="68"/>
      <c r="I212" s="197" t="s">
        <v>2951</v>
      </c>
      <c r="J212" s="68"/>
      <c r="K212" s="68"/>
      <c r="L212" s="68"/>
      <c r="M212" s="68"/>
      <c r="N212" s="348"/>
      <c r="O212" s="348"/>
      <c r="P212" s="214">
        <v>0</v>
      </c>
      <c r="Q212" s="214">
        <v>100</v>
      </c>
      <c r="R212" s="68" t="s">
        <v>1479</v>
      </c>
      <c r="S212" s="349"/>
      <c r="T212" s="272"/>
    </row>
    <row r="213" spans="1:20" ht="51">
      <c r="A213" s="191">
        <v>15</v>
      </c>
      <c r="B213" s="68"/>
      <c r="C213" s="212" t="s">
        <v>39</v>
      </c>
      <c r="D213" s="213">
        <v>45667</v>
      </c>
      <c r="E213" s="191" t="s">
        <v>1885</v>
      </c>
      <c r="F213" s="191" t="s">
        <v>3</v>
      </c>
      <c r="G213" s="191">
        <v>2249667</v>
      </c>
      <c r="H213" s="68"/>
      <c r="I213" s="197" t="s">
        <v>2952</v>
      </c>
      <c r="J213" s="68"/>
      <c r="K213" s="68"/>
      <c r="L213" s="68"/>
      <c r="M213" s="68"/>
      <c r="N213" s="348"/>
      <c r="O213" s="348"/>
      <c r="P213" s="214">
        <v>0</v>
      </c>
      <c r="Q213" s="214">
        <v>30</v>
      </c>
      <c r="R213" s="68" t="s">
        <v>1479</v>
      </c>
      <c r="S213" s="349"/>
      <c r="T213" s="272"/>
    </row>
    <row r="214" spans="1:20" ht="51">
      <c r="A214" s="191">
        <v>15</v>
      </c>
      <c r="B214" s="68"/>
      <c r="C214" s="212" t="s">
        <v>39</v>
      </c>
      <c r="D214" s="213">
        <v>45667</v>
      </c>
      <c r="E214" s="191" t="s">
        <v>1886</v>
      </c>
      <c r="F214" s="191" t="s">
        <v>3</v>
      </c>
      <c r="G214" s="191">
        <v>2249670</v>
      </c>
      <c r="H214" s="68"/>
      <c r="I214" s="197" t="s">
        <v>2953</v>
      </c>
      <c r="J214" s="68"/>
      <c r="K214" s="68"/>
      <c r="L214" s="68"/>
      <c r="M214" s="68"/>
      <c r="N214" s="348"/>
      <c r="O214" s="348"/>
      <c r="P214" s="214">
        <v>0</v>
      </c>
      <c r="Q214" s="214">
        <v>284</v>
      </c>
      <c r="R214" s="68" t="s">
        <v>1479</v>
      </c>
      <c r="S214" s="349"/>
      <c r="T214" s="272"/>
    </row>
    <row r="215" spans="1:20" ht="51">
      <c r="A215" s="191">
        <v>15</v>
      </c>
      <c r="B215" s="68"/>
      <c r="C215" s="212" t="s">
        <v>39</v>
      </c>
      <c r="D215" s="213">
        <v>45667</v>
      </c>
      <c r="E215" s="191" t="s">
        <v>1887</v>
      </c>
      <c r="F215" s="191" t="s">
        <v>3</v>
      </c>
      <c r="G215" s="191">
        <v>2249673</v>
      </c>
      <c r="H215" s="68"/>
      <c r="I215" s="197" t="s">
        <v>2953</v>
      </c>
      <c r="J215" s="68"/>
      <c r="K215" s="68"/>
      <c r="L215" s="68"/>
      <c r="M215" s="68"/>
      <c r="N215" s="348"/>
      <c r="O215" s="348"/>
      <c r="P215" s="214">
        <v>0</v>
      </c>
      <c r="Q215" s="214">
        <v>246</v>
      </c>
      <c r="R215" s="68" t="s">
        <v>1479</v>
      </c>
      <c r="S215" s="349"/>
      <c r="T215" s="272"/>
    </row>
    <row r="216" spans="1:20" ht="51">
      <c r="A216" s="191">
        <v>15</v>
      </c>
      <c r="B216" s="68"/>
      <c r="C216" s="212" t="s">
        <v>39</v>
      </c>
      <c r="D216" s="213">
        <v>45667</v>
      </c>
      <c r="E216" s="191" t="s">
        <v>1888</v>
      </c>
      <c r="F216" s="191" t="s">
        <v>3</v>
      </c>
      <c r="G216" s="191">
        <v>2249676</v>
      </c>
      <c r="H216" s="68"/>
      <c r="I216" s="197" t="s">
        <v>2953</v>
      </c>
      <c r="J216" s="68"/>
      <c r="K216" s="68"/>
      <c r="L216" s="68"/>
      <c r="M216" s="68"/>
      <c r="N216" s="348"/>
      <c r="O216" s="348"/>
      <c r="P216" s="214">
        <v>0</v>
      </c>
      <c r="Q216" s="214">
        <v>246</v>
      </c>
      <c r="R216" s="68" t="s">
        <v>1479</v>
      </c>
      <c r="S216" s="349"/>
      <c r="T216" s="272"/>
    </row>
    <row r="217" spans="1:20" ht="51">
      <c r="A217" s="191">
        <v>15</v>
      </c>
      <c r="B217" s="68"/>
      <c r="C217" s="212" t="s">
        <v>39</v>
      </c>
      <c r="D217" s="213">
        <v>45667</v>
      </c>
      <c r="E217" s="191" t="s">
        <v>1889</v>
      </c>
      <c r="F217" s="191" t="s">
        <v>3</v>
      </c>
      <c r="G217" s="191">
        <v>2249679</v>
      </c>
      <c r="H217" s="68"/>
      <c r="I217" s="197" t="s">
        <v>2953</v>
      </c>
      <c r="J217" s="68"/>
      <c r="K217" s="68"/>
      <c r="L217" s="68"/>
      <c r="M217" s="68"/>
      <c r="N217" s="348"/>
      <c r="O217" s="348"/>
      <c r="P217" s="214">
        <v>0</v>
      </c>
      <c r="Q217" s="214">
        <v>284</v>
      </c>
      <c r="R217" s="68" t="s">
        <v>1479</v>
      </c>
      <c r="S217" s="349"/>
      <c r="T217" s="272"/>
    </row>
    <row r="218" spans="1:20" ht="38.25">
      <c r="A218" s="191">
        <v>15</v>
      </c>
      <c r="B218" s="68"/>
      <c r="C218" s="212" t="s">
        <v>39</v>
      </c>
      <c r="D218" s="213">
        <v>45667</v>
      </c>
      <c r="E218" s="191" t="s">
        <v>1890</v>
      </c>
      <c r="F218" s="191" t="s">
        <v>3</v>
      </c>
      <c r="G218" s="191">
        <v>2249680</v>
      </c>
      <c r="H218" s="68"/>
      <c r="I218" s="197" t="s">
        <v>2954</v>
      </c>
      <c r="J218" s="68"/>
      <c r="K218" s="68"/>
      <c r="L218" s="68"/>
      <c r="M218" s="68"/>
      <c r="N218" s="348"/>
      <c r="O218" s="348"/>
      <c r="P218" s="214">
        <v>0</v>
      </c>
      <c r="Q218" s="214">
        <v>699</v>
      </c>
      <c r="R218" s="68" t="s">
        <v>1479</v>
      </c>
      <c r="S218" s="349"/>
      <c r="T218" s="272"/>
    </row>
    <row r="219" spans="1:20" ht="51">
      <c r="A219" s="191">
        <v>309</v>
      </c>
      <c r="B219" s="68"/>
      <c r="C219" s="212" t="s">
        <v>1238</v>
      </c>
      <c r="D219" s="213">
        <v>45667</v>
      </c>
      <c r="E219" s="191" t="s">
        <v>1891</v>
      </c>
      <c r="F219" s="191" t="s">
        <v>3</v>
      </c>
      <c r="G219" s="191">
        <v>2249707</v>
      </c>
      <c r="H219" s="68"/>
      <c r="I219" s="197" t="s">
        <v>2955</v>
      </c>
      <c r="J219" s="68"/>
      <c r="K219" s="68"/>
      <c r="L219" s="68"/>
      <c r="M219" s="68"/>
      <c r="N219" s="348"/>
      <c r="O219" s="348"/>
      <c r="P219" s="214">
        <v>0</v>
      </c>
      <c r="Q219" s="214">
        <v>18</v>
      </c>
      <c r="R219" s="68" t="s">
        <v>1479</v>
      </c>
      <c r="S219" s="349"/>
      <c r="T219" s="272"/>
    </row>
    <row r="220" spans="1:20" ht="63.75">
      <c r="A220" s="191">
        <v>309</v>
      </c>
      <c r="B220" s="68"/>
      <c r="C220" s="212" t="s">
        <v>1238</v>
      </c>
      <c r="D220" s="213">
        <v>45667</v>
      </c>
      <c r="E220" s="191" t="s">
        <v>1892</v>
      </c>
      <c r="F220" s="191" t="s">
        <v>3</v>
      </c>
      <c r="G220" s="191">
        <v>2249715</v>
      </c>
      <c r="H220" s="68"/>
      <c r="I220" s="197" t="s">
        <v>2956</v>
      </c>
      <c r="J220" s="68"/>
      <c r="K220" s="68"/>
      <c r="L220" s="68"/>
      <c r="M220" s="68"/>
      <c r="N220" s="348"/>
      <c r="O220" s="348"/>
      <c r="P220" s="214">
        <v>0</v>
      </c>
      <c r="Q220" s="214">
        <v>36</v>
      </c>
      <c r="R220" s="68" t="s">
        <v>1479</v>
      </c>
      <c r="S220" s="349"/>
      <c r="T220" s="272"/>
    </row>
    <row r="221" spans="1:20" ht="51">
      <c r="A221" s="191">
        <v>66</v>
      </c>
      <c r="B221" s="68"/>
      <c r="C221" s="212" t="s">
        <v>46</v>
      </c>
      <c r="D221" s="213">
        <v>45667</v>
      </c>
      <c r="E221" s="191" t="s">
        <v>1893</v>
      </c>
      <c r="F221" s="191" t="s">
        <v>3</v>
      </c>
      <c r="G221" s="191">
        <v>2249738</v>
      </c>
      <c r="H221" s="68"/>
      <c r="I221" s="197" t="s">
        <v>2957</v>
      </c>
      <c r="J221" s="68"/>
      <c r="K221" s="68"/>
      <c r="L221" s="68"/>
      <c r="M221" s="68"/>
      <c r="N221" s="348"/>
      <c r="O221" s="348"/>
      <c r="P221" s="214">
        <v>0</v>
      </c>
      <c r="Q221" s="214">
        <v>455.97</v>
      </c>
      <c r="R221" s="68" t="s">
        <v>1479</v>
      </c>
      <c r="S221" s="349"/>
      <c r="T221" s="272"/>
    </row>
    <row r="222" spans="1:20" ht="51">
      <c r="A222" s="191">
        <v>595</v>
      </c>
      <c r="B222" s="68"/>
      <c r="C222" s="212" t="s">
        <v>609</v>
      </c>
      <c r="D222" s="213">
        <v>45667</v>
      </c>
      <c r="E222" s="191" t="s">
        <v>1894</v>
      </c>
      <c r="F222" s="191" t="s">
        <v>3</v>
      </c>
      <c r="G222" s="191">
        <v>2249740</v>
      </c>
      <c r="H222" s="68"/>
      <c r="I222" s="197" t="s">
        <v>2958</v>
      </c>
      <c r="J222" s="68"/>
      <c r="K222" s="68"/>
      <c r="L222" s="68"/>
      <c r="M222" s="68"/>
      <c r="N222" s="348"/>
      <c r="O222" s="348"/>
      <c r="P222" s="214">
        <v>0</v>
      </c>
      <c r="Q222" s="214">
        <v>1440.43</v>
      </c>
      <c r="R222" s="68" t="s">
        <v>1479</v>
      </c>
      <c r="S222" s="349"/>
      <c r="T222" s="272"/>
    </row>
    <row r="223" spans="1:20" ht="51">
      <c r="A223" s="191">
        <v>291</v>
      </c>
      <c r="B223" s="68"/>
      <c r="C223" s="212" t="s">
        <v>119</v>
      </c>
      <c r="D223" s="213">
        <v>45667</v>
      </c>
      <c r="E223" s="191" t="s">
        <v>1895</v>
      </c>
      <c r="F223" s="191" t="s">
        <v>3</v>
      </c>
      <c r="G223" s="191">
        <v>2249767</v>
      </c>
      <c r="H223" s="68"/>
      <c r="I223" s="197" t="s">
        <v>2959</v>
      </c>
      <c r="J223" s="68"/>
      <c r="K223" s="68"/>
      <c r="L223" s="68"/>
      <c r="M223" s="68"/>
      <c r="N223" s="348"/>
      <c r="O223" s="348"/>
      <c r="P223" s="214">
        <v>0</v>
      </c>
      <c r="Q223" s="214">
        <v>7343.74</v>
      </c>
      <c r="R223" s="68" t="s">
        <v>1479</v>
      </c>
      <c r="S223" s="349"/>
      <c r="T223" s="272"/>
    </row>
    <row r="224" spans="1:20" ht="38.25">
      <c r="A224" s="191">
        <v>342</v>
      </c>
      <c r="B224" s="68"/>
      <c r="C224" s="212" t="s">
        <v>137</v>
      </c>
      <c r="D224" s="213">
        <v>45667</v>
      </c>
      <c r="E224" s="191" t="s">
        <v>1896</v>
      </c>
      <c r="F224" s="191" t="s">
        <v>3</v>
      </c>
      <c r="G224" s="191">
        <v>2249796</v>
      </c>
      <c r="H224" s="68"/>
      <c r="I224" s="197" t="s">
        <v>2960</v>
      </c>
      <c r="J224" s="68"/>
      <c r="K224" s="68"/>
      <c r="L224" s="68"/>
      <c r="M224" s="68"/>
      <c r="N224" s="348"/>
      <c r="O224" s="348"/>
      <c r="P224" s="214">
        <v>0</v>
      </c>
      <c r="Q224" s="214">
        <v>40</v>
      </c>
      <c r="R224" s="68" t="s">
        <v>1479</v>
      </c>
      <c r="S224" s="349"/>
      <c r="T224" s="272"/>
    </row>
    <row r="225" spans="1:20" ht="51">
      <c r="A225" s="191">
        <v>383</v>
      </c>
      <c r="B225" s="68"/>
      <c r="C225" s="212" t="s">
        <v>1242</v>
      </c>
      <c r="D225" s="213">
        <v>45667</v>
      </c>
      <c r="E225" s="191" t="s">
        <v>1897</v>
      </c>
      <c r="F225" s="191" t="s">
        <v>3</v>
      </c>
      <c r="G225" s="191">
        <v>2249803</v>
      </c>
      <c r="H225" s="68"/>
      <c r="I225" s="197" t="s">
        <v>2961</v>
      </c>
      <c r="J225" s="68"/>
      <c r="K225" s="68"/>
      <c r="L225" s="68"/>
      <c r="M225" s="68"/>
      <c r="N225" s="348"/>
      <c r="O225" s="348"/>
      <c r="P225" s="214">
        <v>0</v>
      </c>
      <c r="Q225" s="214">
        <v>5400</v>
      </c>
      <c r="R225" s="68" t="s">
        <v>1479</v>
      </c>
      <c r="S225" s="349"/>
      <c r="T225" s="272"/>
    </row>
    <row r="226" spans="1:20" ht="51">
      <c r="A226" s="191">
        <v>383</v>
      </c>
      <c r="B226" s="68"/>
      <c r="C226" s="212" t="s">
        <v>1242</v>
      </c>
      <c r="D226" s="213">
        <v>45667</v>
      </c>
      <c r="E226" s="191" t="s">
        <v>1898</v>
      </c>
      <c r="F226" s="191" t="s">
        <v>3</v>
      </c>
      <c r="G226" s="191">
        <v>2249804</v>
      </c>
      <c r="H226" s="68"/>
      <c r="I226" s="197" t="s">
        <v>2962</v>
      </c>
      <c r="J226" s="68"/>
      <c r="K226" s="68"/>
      <c r="L226" s="68"/>
      <c r="M226" s="68"/>
      <c r="N226" s="348"/>
      <c r="O226" s="348"/>
      <c r="P226" s="214">
        <v>0</v>
      </c>
      <c r="Q226" s="214">
        <v>28988.16</v>
      </c>
      <c r="R226" s="68" t="s">
        <v>1479</v>
      </c>
      <c r="S226" s="349"/>
      <c r="T226" s="272"/>
    </row>
    <row r="227" spans="1:20" ht="51">
      <c r="A227" s="191">
        <v>383</v>
      </c>
      <c r="B227" s="68"/>
      <c r="C227" s="212" t="s">
        <v>1242</v>
      </c>
      <c r="D227" s="213">
        <v>45667</v>
      </c>
      <c r="E227" s="191" t="s">
        <v>1899</v>
      </c>
      <c r="F227" s="191" t="s">
        <v>3</v>
      </c>
      <c r="G227" s="191">
        <v>2249805</v>
      </c>
      <c r="H227" s="68"/>
      <c r="I227" s="197" t="s">
        <v>2963</v>
      </c>
      <c r="J227" s="68"/>
      <c r="K227" s="68"/>
      <c r="L227" s="68"/>
      <c r="M227" s="68"/>
      <c r="N227" s="348"/>
      <c r="O227" s="348"/>
      <c r="P227" s="214">
        <v>0</v>
      </c>
      <c r="Q227" s="214">
        <v>4000</v>
      </c>
      <c r="R227" s="68" t="s">
        <v>1479</v>
      </c>
      <c r="S227" s="349"/>
      <c r="T227" s="272"/>
    </row>
    <row r="228" spans="1:20" ht="51">
      <c r="A228" s="191">
        <v>383</v>
      </c>
      <c r="B228" s="68"/>
      <c r="C228" s="212" t="s">
        <v>1242</v>
      </c>
      <c r="D228" s="213">
        <v>45667</v>
      </c>
      <c r="E228" s="191" t="s">
        <v>1900</v>
      </c>
      <c r="F228" s="191" t="s">
        <v>3</v>
      </c>
      <c r="G228" s="191">
        <v>2249806</v>
      </c>
      <c r="H228" s="68"/>
      <c r="I228" s="197" t="s">
        <v>2964</v>
      </c>
      <c r="J228" s="68"/>
      <c r="K228" s="68"/>
      <c r="L228" s="68"/>
      <c r="M228" s="68"/>
      <c r="N228" s="348"/>
      <c r="O228" s="348"/>
      <c r="P228" s="214">
        <v>0</v>
      </c>
      <c r="Q228" s="214">
        <v>1726</v>
      </c>
      <c r="R228" s="68" t="s">
        <v>1479</v>
      </c>
      <c r="S228" s="349"/>
      <c r="T228" s="272"/>
    </row>
    <row r="229" spans="1:20" ht="51">
      <c r="A229" s="191">
        <v>383</v>
      </c>
      <c r="B229" s="68"/>
      <c r="C229" s="212" t="s">
        <v>1242</v>
      </c>
      <c r="D229" s="213">
        <v>45667</v>
      </c>
      <c r="E229" s="191" t="s">
        <v>1901</v>
      </c>
      <c r="F229" s="191" t="s">
        <v>3</v>
      </c>
      <c r="G229" s="191">
        <v>2249807</v>
      </c>
      <c r="H229" s="68"/>
      <c r="I229" s="197" t="s">
        <v>2965</v>
      </c>
      <c r="J229" s="68"/>
      <c r="K229" s="68"/>
      <c r="L229" s="68"/>
      <c r="M229" s="68"/>
      <c r="N229" s="348"/>
      <c r="O229" s="348"/>
      <c r="P229" s="214">
        <v>0</v>
      </c>
      <c r="Q229" s="214">
        <v>2350</v>
      </c>
      <c r="R229" s="68" t="s">
        <v>1479</v>
      </c>
      <c r="S229" s="349"/>
      <c r="T229" s="272"/>
    </row>
    <row r="230" spans="1:20" ht="51">
      <c r="A230" s="191">
        <v>383</v>
      </c>
      <c r="B230" s="68"/>
      <c r="C230" s="212" t="s">
        <v>1242</v>
      </c>
      <c r="D230" s="213">
        <v>45667</v>
      </c>
      <c r="E230" s="191" t="s">
        <v>1902</v>
      </c>
      <c r="F230" s="191" t="s">
        <v>3</v>
      </c>
      <c r="G230" s="191">
        <v>2249808</v>
      </c>
      <c r="H230" s="68"/>
      <c r="I230" s="197" t="s">
        <v>2966</v>
      </c>
      <c r="J230" s="68"/>
      <c r="K230" s="68"/>
      <c r="L230" s="68"/>
      <c r="M230" s="68"/>
      <c r="N230" s="348"/>
      <c r="O230" s="348"/>
      <c r="P230" s="214">
        <v>0</v>
      </c>
      <c r="Q230" s="214">
        <v>2372</v>
      </c>
      <c r="R230" s="68" t="s">
        <v>1479</v>
      </c>
      <c r="S230" s="349"/>
      <c r="T230" s="272"/>
    </row>
    <row r="231" spans="1:20" ht="51">
      <c r="A231" s="191">
        <v>383</v>
      </c>
      <c r="B231" s="68"/>
      <c r="C231" s="212" t="s">
        <v>1242</v>
      </c>
      <c r="D231" s="213">
        <v>45667</v>
      </c>
      <c r="E231" s="191" t="s">
        <v>1903</v>
      </c>
      <c r="F231" s="191" t="s">
        <v>3</v>
      </c>
      <c r="G231" s="191">
        <v>2249810</v>
      </c>
      <c r="H231" s="68"/>
      <c r="I231" s="197" t="s">
        <v>2967</v>
      </c>
      <c r="J231" s="68"/>
      <c r="K231" s="68"/>
      <c r="L231" s="68"/>
      <c r="M231" s="68"/>
      <c r="N231" s="348"/>
      <c r="O231" s="348"/>
      <c r="P231" s="214">
        <v>0</v>
      </c>
      <c r="Q231" s="214">
        <v>1187</v>
      </c>
      <c r="R231" s="68" t="s">
        <v>1479</v>
      </c>
      <c r="S231" s="349"/>
      <c r="T231" s="272"/>
    </row>
    <row r="232" spans="1:20" ht="51">
      <c r="A232" s="191">
        <v>383</v>
      </c>
      <c r="B232" s="68"/>
      <c r="C232" s="212" t="s">
        <v>1242</v>
      </c>
      <c r="D232" s="213">
        <v>45667</v>
      </c>
      <c r="E232" s="191" t="s">
        <v>1904</v>
      </c>
      <c r="F232" s="191" t="s">
        <v>3</v>
      </c>
      <c r="G232" s="191">
        <v>2249811</v>
      </c>
      <c r="H232" s="68"/>
      <c r="I232" s="197" t="s">
        <v>2968</v>
      </c>
      <c r="J232" s="68"/>
      <c r="K232" s="68"/>
      <c r="L232" s="68"/>
      <c r="M232" s="68"/>
      <c r="N232" s="348"/>
      <c r="O232" s="348"/>
      <c r="P232" s="214">
        <v>0</v>
      </c>
      <c r="Q232" s="214">
        <v>6000</v>
      </c>
      <c r="R232" s="68" t="s">
        <v>1479</v>
      </c>
      <c r="S232" s="349"/>
      <c r="T232" s="272"/>
    </row>
    <row r="233" spans="1:20" ht="51">
      <c r="A233" s="191">
        <v>383</v>
      </c>
      <c r="B233" s="68"/>
      <c r="C233" s="212" t="s">
        <v>1242</v>
      </c>
      <c r="D233" s="213">
        <v>45667</v>
      </c>
      <c r="E233" s="191" t="s">
        <v>1905</v>
      </c>
      <c r="F233" s="191" t="s">
        <v>3</v>
      </c>
      <c r="G233" s="191">
        <v>2249812</v>
      </c>
      <c r="H233" s="68"/>
      <c r="I233" s="197" t="s">
        <v>2969</v>
      </c>
      <c r="J233" s="68"/>
      <c r="K233" s="68"/>
      <c r="L233" s="68"/>
      <c r="M233" s="68"/>
      <c r="N233" s="348"/>
      <c r="O233" s="348"/>
      <c r="P233" s="214">
        <v>0</v>
      </c>
      <c r="Q233" s="214">
        <v>3223</v>
      </c>
      <c r="R233" s="68" t="s">
        <v>1479</v>
      </c>
      <c r="S233" s="349"/>
      <c r="T233" s="272"/>
    </row>
    <row r="234" spans="1:20" ht="51">
      <c r="A234" s="191">
        <v>383</v>
      </c>
      <c r="B234" s="68"/>
      <c r="C234" s="212" t="s">
        <v>1242</v>
      </c>
      <c r="D234" s="213">
        <v>45667</v>
      </c>
      <c r="E234" s="191" t="s">
        <v>1906</v>
      </c>
      <c r="F234" s="191" t="s">
        <v>3</v>
      </c>
      <c r="G234" s="191">
        <v>2249813</v>
      </c>
      <c r="H234" s="68"/>
      <c r="I234" s="197" t="s">
        <v>2970</v>
      </c>
      <c r="J234" s="68"/>
      <c r="K234" s="68"/>
      <c r="L234" s="68"/>
      <c r="M234" s="68"/>
      <c r="N234" s="348"/>
      <c r="O234" s="348"/>
      <c r="P234" s="214">
        <v>0</v>
      </c>
      <c r="Q234" s="214">
        <v>1000</v>
      </c>
      <c r="R234" s="68" t="s">
        <v>1479</v>
      </c>
      <c r="S234" s="349"/>
      <c r="T234" s="272"/>
    </row>
    <row r="235" spans="1:20" ht="51">
      <c r="A235" s="191">
        <v>383</v>
      </c>
      <c r="B235" s="68"/>
      <c r="C235" s="212" t="s">
        <v>1242</v>
      </c>
      <c r="D235" s="213">
        <v>45667</v>
      </c>
      <c r="E235" s="191" t="s">
        <v>1907</v>
      </c>
      <c r="F235" s="191" t="s">
        <v>3</v>
      </c>
      <c r="G235" s="191">
        <v>2249814</v>
      </c>
      <c r="H235" s="68"/>
      <c r="I235" s="197" t="s">
        <v>2971</v>
      </c>
      <c r="J235" s="68"/>
      <c r="K235" s="68"/>
      <c r="L235" s="68"/>
      <c r="M235" s="68"/>
      <c r="N235" s="348"/>
      <c r="O235" s="348"/>
      <c r="P235" s="214">
        <v>0</v>
      </c>
      <c r="Q235" s="214">
        <v>934</v>
      </c>
      <c r="R235" s="68" t="s">
        <v>1479</v>
      </c>
      <c r="S235" s="349"/>
      <c r="T235" s="272"/>
    </row>
    <row r="236" spans="1:20" ht="38.25">
      <c r="A236" s="191">
        <v>670</v>
      </c>
      <c r="B236" s="68"/>
      <c r="C236" s="212" t="s">
        <v>178</v>
      </c>
      <c r="D236" s="213">
        <v>45667</v>
      </c>
      <c r="E236" s="191" t="s">
        <v>1908</v>
      </c>
      <c r="F236" s="191" t="s">
        <v>3</v>
      </c>
      <c r="G236" s="191">
        <v>2249815</v>
      </c>
      <c r="H236" s="68"/>
      <c r="I236" s="197" t="s">
        <v>2972</v>
      </c>
      <c r="J236" s="68"/>
      <c r="K236" s="68"/>
      <c r="L236" s="68"/>
      <c r="M236" s="68"/>
      <c r="N236" s="348"/>
      <c r="O236" s="348"/>
      <c r="P236" s="214">
        <v>0</v>
      </c>
      <c r="Q236" s="214">
        <v>5</v>
      </c>
      <c r="R236" s="68" t="s">
        <v>1479</v>
      </c>
      <c r="S236" s="349"/>
      <c r="T236" s="272"/>
    </row>
    <row r="237" spans="1:20" ht="38.25">
      <c r="A237" s="191">
        <v>15</v>
      </c>
      <c r="B237" s="68"/>
      <c r="C237" s="212" t="s">
        <v>39</v>
      </c>
      <c r="D237" s="213">
        <v>45667</v>
      </c>
      <c r="E237" s="191" t="s">
        <v>1909</v>
      </c>
      <c r="F237" s="191" t="s">
        <v>3</v>
      </c>
      <c r="G237" s="191">
        <v>2249818</v>
      </c>
      <c r="H237" s="68"/>
      <c r="I237" s="197" t="s">
        <v>2973</v>
      </c>
      <c r="J237" s="68"/>
      <c r="K237" s="68"/>
      <c r="L237" s="68"/>
      <c r="M237" s="68"/>
      <c r="N237" s="348"/>
      <c r="O237" s="348"/>
      <c r="P237" s="214">
        <v>0</v>
      </c>
      <c r="Q237" s="214">
        <v>2000</v>
      </c>
      <c r="R237" s="68" t="s">
        <v>1479</v>
      </c>
      <c r="S237" s="349"/>
      <c r="T237" s="272"/>
    </row>
    <row r="238" spans="1:20" ht="51">
      <c r="A238" s="191" t="s">
        <v>544</v>
      </c>
      <c r="B238" s="68"/>
      <c r="C238" s="212" t="s">
        <v>679</v>
      </c>
      <c r="D238" s="213">
        <v>45667</v>
      </c>
      <c r="E238" s="191" t="s">
        <v>1910</v>
      </c>
      <c r="F238" s="191" t="s">
        <v>3</v>
      </c>
      <c r="G238" s="191">
        <v>2249554</v>
      </c>
      <c r="H238" s="68"/>
      <c r="I238" s="197" t="s">
        <v>2974</v>
      </c>
      <c r="J238" s="68"/>
      <c r="K238" s="68"/>
      <c r="L238" s="68"/>
      <c r="M238" s="68"/>
      <c r="N238" s="348"/>
      <c r="O238" s="348"/>
      <c r="P238" s="214">
        <v>0</v>
      </c>
      <c r="Q238" s="214">
        <v>798138.78</v>
      </c>
      <c r="R238" s="68" t="s">
        <v>1479</v>
      </c>
      <c r="S238" s="349"/>
      <c r="T238" s="272"/>
    </row>
    <row r="239" spans="1:20" ht="51">
      <c r="A239" s="191" t="s">
        <v>550</v>
      </c>
      <c r="B239" s="68"/>
      <c r="C239" s="212" t="s">
        <v>589</v>
      </c>
      <c r="D239" s="213">
        <v>45667</v>
      </c>
      <c r="E239" s="191" t="s">
        <v>1911</v>
      </c>
      <c r="F239" s="191" t="s">
        <v>3</v>
      </c>
      <c r="G239" s="191">
        <v>2249617</v>
      </c>
      <c r="H239" s="68"/>
      <c r="I239" s="197" t="s">
        <v>2975</v>
      </c>
      <c r="J239" s="68"/>
      <c r="K239" s="68"/>
      <c r="L239" s="68"/>
      <c r="M239" s="68"/>
      <c r="N239" s="348"/>
      <c r="O239" s="348"/>
      <c r="P239" s="214">
        <v>0</v>
      </c>
      <c r="Q239" s="214">
        <v>961</v>
      </c>
      <c r="R239" s="68" t="s">
        <v>1479</v>
      </c>
      <c r="S239" s="349"/>
      <c r="T239" s="272"/>
    </row>
    <row r="240" spans="1:20" ht="51">
      <c r="A240" s="191">
        <v>291</v>
      </c>
      <c r="B240" s="68"/>
      <c r="C240" s="212" t="s">
        <v>119</v>
      </c>
      <c r="D240" s="213">
        <v>45667</v>
      </c>
      <c r="E240" s="191" t="s">
        <v>1912</v>
      </c>
      <c r="F240" s="191" t="s">
        <v>3</v>
      </c>
      <c r="G240" s="191">
        <v>2249626</v>
      </c>
      <c r="H240" s="68"/>
      <c r="I240" s="197" t="s">
        <v>2976</v>
      </c>
      <c r="J240" s="68"/>
      <c r="K240" s="68"/>
      <c r="L240" s="68"/>
      <c r="M240" s="68"/>
      <c r="N240" s="348"/>
      <c r="O240" s="348"/>
      <c r="P240" s="214">
        <v>0</v>
      </c>
      <c r="Q240" s="214">
        <v>2923.2</v>
      </c>
      <c r="R240" s="68" t="s">
        <v>1479</v>
      </c>
      <c r="S240" s="349"/>
      <c r="T240" s="272"/>
    </row>
    <row r="241" spans="1:20" ht="63.75">
      <c r="A241" s="191">
        <v>514</v>
      </c>
      <c r="B241" s="68"/>
      <c r="C241" s="212" t="s">
        <v>161</v>
      </c>
      <c r="D241" s="213">
        <v>45667</v>
      </c>
      <c r="E241" s="191" t="s">
        <v>1913</v>
      </c>
      <c r="F241" s="191" t="s">
        <v>3</v>
      </c>
      <c r="G241" s="191">
        <v>2249648</v>
      </c>
      <c r="H241" s="68"/>
      <c r="I241" s="197" t="s">
        <v>2977</v>
      </c>
      <c r="J241" s="68"/>
      <c r="K241" s="68"/>
      <c r="L241" s="68"/>
      <c r="M241" s="68"/>
      <c r="N241" s="348"/>
      <c r="O241" s="348"/>
      <c r="P241" s="214">
        <v>0</v>
      </c>
      <c r="Q241" s="214">
        <v>9837771.0399999991</v>
      </c>
      <c r="R241" s="68" t="s">
        <v>1479</v>
      </c>
      <c r="S241" s="349"/>
      <c r="T241" s="272"/>
    </row>
    <row r="242" spans="1:20" ht="63.75">
      <c r="A242" s="191">
        <v>514</v>
      </c>
      <c r="B242" s="68"/>
      <c r="C242" s="212" t="s">
        <v>161</v>
      </c>
      <c r="D242" s="213">
        <v>45667</v>
      </c>
      <c r="E242" s="191" t="s">
        <v>1914</v>
      </c>
      <c r="F242" s="191" t="s">
        <v>3</v>
      </c>
      <c r="G242" s="191">
        <v>2249650</v>
      </c>
      <c r="H242" s="68"/>
      <c r="I242" s="197" t="s">
        <v>2978</v>
      </c>
      <c r="J242" s="68"/>
      <c r="K242" s="68"/>
      <c r="L242" s="68"/>
      <c r="M242" s="68"/>
      <c r="N242" s="348"/>
      <c r="O242" s="348"/>
      <c r="P242" s="214">
        <v>0</v>
      </c>
      <c r="Q242" s="214">
        <v>6579525.29</v>
      </c>
      <c r="R242" s="68" t="s">
        <v>1479</v>
      </c>
      <c r="S242" s="349"/>
      <c r="T242" s="272"/>
    </row>
    <row r="243" spans="1:20" ht="63.75">
      <c r="A243" s="191">
        <v>595</v>
      </c>
      <c r="B243" s="68"/>
      <c r="C243" s="212" t="s">
        <v>609</v>
      </c>
      <c r="D243" s="213">
        <v>45667</v>
      </c>
      <c r="E243" s="191" t="s">
        <v>1915</v>
      </c>
      <c r="F243" s="191" t="s">
        <v>3</v>
      </c>
      <c r="G243" s="191">
        <v>2249651</v>
      </c>
      <c r="H243" s="68"/>
      <c r="I243" s="197" t="s">
        <v>2979</v>
      </c>
      <c r="J243" s="68"/>
      <c r="K243" s="68"/>
      <c r="L243" s="68"/>
      <c r="M243" s="68"/>
      <c r="N243" s="348"/>
      <c r="O243" s="348"/>
      <c r="P243" s="214">
        <v>0</v>
      </c>
      <c r="Q243" s="214">
        <v>740.03</v>
      </c>
      <c r="R243" s="68" t="s">
        <v>1479</v>
      </c>
      <c r="S243" s="349"/>
      <c r="T243" s="272"/>
    </row>
    <row r="244" spans="1:20" ht="63.75">
      <c r="A244" s="191">
        <v>340</v>
      </c>
      <c r="B244" s="68"/>
      <c r="C244" s="212" t="s">
        <v>136</v>
      </c>
      <c r="D244" s="213">
        <v>45667</v>
      </c>
      <c r="E244" s="191" t="s">
        <v>1916</v>
      </c>
      <c r="F244" s="191" t="s">
        <v>6</v>
      </c>
      <c r="G244" s="191">
        <v>2987777</v>
      </c>
      <c r="H244" s="68"/>
      <c r="I244" s="197" t="s">
        <v>2980</v>
      </c>
      <c r="J244" s="68"/>
      <c r="K244" s="68"/>
      <c r="L244" s="68"/>
      <c r="M244" s="68"/>
      <c r="N244" s="348"/>
      <c r="O244" s="348"/>
      <c r="P244" s="214">
        <v>0</v>
      </c>
      <c r="Q244" s="214">
        <v>77677.22</v>
      </c>
      <c r="R244" s="68" t="s">
        <v>1479</v>
      </c>
      <c r="S244" s="349"/>
      <c r="T244" s="272"/>
    </row>
    <row r="245" spans="1:20" ht="63.75">
      <c r="A245" s="191">
        <v>340</v>
      </c>
      <c r="B245" s="68"/>
      <c r="C245" s="212" t="s">
        <v>136</v>
      </c>
      <c r="D245" s="213">
        <v>45667</v>
      </c>
      <c r="E245" s="191" t="s">
        <v>1917</v>
      </c>
      <c r="F245" s="191" t="s">
        <v>14</v>
      </c>
      <c r="G245" s="191">
        <v>2987778</v>
      </c>
      <c r="H245" s="68"/>
      <c r="I245" s="197" t="s">
        <v>2981</v>
      </c>
      <c r="J245" s="68"/>
      <c r="K245" s="68"/>
      <c r="L245" s="68"/>
      <c r="M245" s="68"/>
      <c r="N245" s="348"/>
      <c r="O245" s="348"/>
      <c r="P245" s="214">
        <v>60</v>
      </c>
      <c r="Q245" s="214">
        <v>0</v>
      </c>
      <c r="R245" s="68" t="s">
        <v>1479</v>
      </c>
      <c r="S245" s="349"/>
      <c r="T245" s="272"/>
    </row>
    <row r="246" spans="1:20" ht="63.75">
      <c r="A246" s="191">
        <v>597</v>
      </c>
      <c r="B246" s="68"/>
      <c r="C246" s="212" t="s">
        <v>673</v>
      </c>
      <c r="D246" s="213">
        <v>45667</v>
      </c>
      <c r="E246" s="191" t="s">
        <v>1918</v>
      </c>
      <c r="F246" s="191" t="s">
        <v>6</v>
      </c>
      <c r="G246" s="191">
        <v>2988581</v>
      </c>
      <c r="H246" s="68"/>
      <c r="I246" s="197" t="s">
        <v>2982</v>
      </c>
      <c r="J246" s="68"/>
      <c r="K246" s="68"/>
      <c r="L246" s="68"/>
      <c r="M246" s="68"/>
      <c r="N246" s="348"/>
      <c r="O246" s="348"/>
      <c r="P246" s="214">
        <v>0</v>
      </c>
      <c r="Q246" s="214">
        <v>961168.32</v>
      </c>
      <c r="R246" s="68" t="s">
        <v>1479</v>
      </c>
      <c r="S246" s="349"/>
      <c r="T246" s="272"/>
    </row>
    <row r="247" spans="1:20" ht="63.75">
      <c r="A247" s="191" t="s">
        <v>544</v>
      </c>
      <c r="B247" s="68"/>
      <c r="C247" s="212" t="s">
        <v>679</v>
      </c>
      <c r="D247" s="213">
        <v>45667</v>
      </c>
      <c r="E247" s="191" t="s">
        <v>1919</v>
      </c>
      <c r="F247" s="191" t="s">
        <v>6</v>
      </c>
      <c r="G247" s="191">
        <v>2151750</v>
      </c>
      <c r="H247" s="68"/>
      <c r="I247" s="197" t="s">
        <v>2983</v>
      </c>
      <c r="J247" s="68"/>
      <c r="K247" s="68"/>
      <c r="L247" s="68"/>
      <c r="M247" s="68"/>
      <c r="N247" s="348"/>
      <c r="O247" s="348"/>
      <c r="P247" s="214">
        <v>0</v>
      </c>
      <c r="Q247" s="214">
        <v>199774.02</v>
      </c>
      <c r="R247" s="68" t="s">
        <v>1479</v>
      </c>
      <c r="S247" s="349"/>
      <c r="T247" s="272"/>
    </row>
    <row r="248" spans="1:20" ht="63.75">
      <c r="A248" s="191">
        <v>513</v>
      </c>
      <c r="B248" s="68"/>
      <c r="C248" s="212" t="s">
        <v>160</v>
      </c>
      <c r="D248" s="213">
        <v>45667</v>
      </c>
      <c r="E248" s="191" t="s">
        <v>1920</v>
      </c>
      <c r="F248" s="191" t="s">
        <v>14</v>
      </c>
      <c r="G248" s="191">
        <v>2988420</v>
      </c>
      <c r="H248" s="68"/>
      <c r="I248" s="197" t="s">
        <v>2984</v>
      </c>
      <c r="J248" s="68"/>
      <c r="K248" s="68"/>
      <c r="L248" s="68"/>
      <c r="M248" s="68"/>
      <c r="N248" s="348"/>
      <c r="O248" s="348"/>
      <c r="P248" s="214">
        <v>60</v>
      </c>
      <c r="Q248" s="214">
        <v>0</v>
      </c>
      <c r="R248" s="68" t="s">
        <v>1479</v>
      </c>
      <c r="S248" s="349"/>
      <c r="T248" s="272"/>
    </row>
    <row r="249" spans="1:20" ht="63.75">
      <c r="A249" s="191">
        <v>513</v>
      </c>
      <c r="B249" s="68"/>
      <c r="C249" s="212" t="s">
        <v>160</v>
      </c>
      <c r="D249" s="213">
        <v>45667</v>
      </c>
      <c r="E249" s="191" t="s">
        <v>1921</v>
      </c>
      <c r="F249" s="191" t="s">
        <v>14</v>
      </c>
      <c r="G249" s="191">
        <v>2988422</v>
      </c>
      <c r="H249" s="68"/>
      <c r="I249" s="197" t="s">
        <v>2985</v>
      </c>
      <c r="J249" s="68"/>
      <c r="K249" s="68"/>
      <c r="L249" s="68"/>
      <c r="M249" s="68"/>
      <c r="N249" s="348"/>
      <c r="O249" s="348"/>
      <c r="P249" s="214">
        <v>60</v>
      </c>
      <c r="Q249" s="214">
        <v>0</v>
      </c>
      <c r="R249" s="68" t="s">
        <v>1479</v>
      </c>
      <c r="S249" s="349"/>
      <c r="T249" s="272"/>
    </row>
    <row r="250" spans="1:20" ht="63.75">
      <c r="A250" s="191">
        <v>597</v>
      </c>
      <c r="B250" s="68"/>
      <c r="C250" s="212" t="s">
        <v>673</v>
      </c>
      <c r="D250" s="213">
        <v>45667</v>
      </c>
      <c r="E250" s="191" t="s">
        <v>1924</v>
      </c>
      <c r="F250" s="191" t="s">
        <v>14</v>
      </c>
      <c r="G250" s="191">
        <v>2988582</v>
      </c>
      <c r="H250" s="68"/>
      <c r="I250" s="197" t="s">
        <v>2988</v>
      </c>
      <c r="J250" s="68"/>
      <c r="K250" s="68"/>
      <c r="L250" s="68"/>
      <c r="M250" s="68"/>
      <c r="N250" s="348"/>
      <c r="O250" s="348"/>
      <c r="P250" s="214">
        <v>60</v>
      </c>
      <c r="Q250" s="214">
        <v>0</v>
      </c>
      <c r="R250" s="68" t="s">
        <v>1479</v>
      </c>
      <c r="S250" s="349"/>
      <c r="T250" s="272"/>
    </row>
    <row r="251" spans="1:20" ht="63.75">
      <c r="A251" s="191">
        <v>513</v>
      </c>
      <c r="B251" s="68"/>
      <c r="C251" s="212" t="s">
        <v>160</v>
      </c>
      <c r="D251" s="213">
        <v>45667</v>
      </c>
      <c r="E251" s="191" t="s">
        <v>1925</v>
      </c>
      <c r="F251" s="191" t="s">
        <v>14</v>
      </c>
      <c r="G251" s="191">
        <v>2988586</v>
      </c>
      <c r="H251" s="68"/>
      <c r="I251" s="197" t="s">
        <v>2989</v>
      </c>
      <c r="J251" s="68"/>
      <c r="K251" s="68"/>
      <c r="L251" s="68"/>
      <c r="M251" s="68"/>
      <c r="N251" s="348"/>
      <c r="O251" s="348"/>
      <c r="P251" s="214">
        <v>60</v>
      </c>
      <c r="Q251" s="214">
        <v>0</v>
      </c>
      <c r="R251" s="68" t="s">
        <v>1479</v>
      </c>
      <c r="S251" s="349"/>
      <c r="T251" s="272"/>
    </row>
    <row r="252" spans="1:20" ht="63.75">
      <c r="A252" s="191">
        <v>513</v>
      </c>
      <c r="B252" s="68"/>
      <c r="C252" s="212" t="s">
        <v>160</v>
      </c>
      <c r="D252" s="213">
        <v>45667</v>
      </c>
      <c r="E252" s="191" t="s">
        <v>1926</v>
      </c>
      <c r="F252" s="191" t="s">
        <v>14</v>
      </c>
      <c r="G252" s="191">
        <v>2989072</v>
      </c>
      <c r="H252" s="68"/>
      <c r="I252" s="197" t="s">
        <v>2990</v>
      </c>
      <c r="J252" s="68"/>
      <c r="K252" s="68"/>
      <c r="L252" s="68"/>
      <c r="M252" s="68"/>
      <c r="N252" s="348"/>
      <c r="O252" s="348"/>
      <c r="P252" s="214">
        <v>60</v>
      </c>
      <c r="Q252" s="214">
        <v>0</v>
      </c>
      <c r="R252" s="68" t="s">
        <v>1479</v>
      </c>
      <c r="S252" s="349"/>
      <c r="T252" s="272"/>
    </row>
    <row r="253" spans="1:20" ht="38.25">
      <c r="A253" s="191" t="s">
        <v>550</v>
      </c>
      <c r="B253" s="68"/>
      <c r="C253" s="212" t="s">
        <v>589</v>
      </c>
      <c r="D253" s="213">
        <v>45670</v>
      </c>
      <c r="E253" s="191" t="s">
        <v>1927</v>
      </c>
      <c r="F253" s="191" t="s">
        <v>3</v>
      </c>
      <c r="G253" s="191">
        <v>2250029</v>
      </c>
      <c r="H253" s="68"/>
      <c r="I253" s="197" t="s">
        <v>2991</v>
      </c>
      <c r="J253" s="68"/>
      <c r="K253" s="68"/>
      <c r="L253" s="68"/>
      <c r="M253" s="68"/>
      <c r="N253" s="348"/>
      <c r="O253" s="348"/>
      <c r="P253" s="214">
        <v>0</v>
      </c>
      <c r="Q253" s="214">
        <v>186</v>
      </c>
      <c r="R253" s="68" t="s">
        <v>1479</v>
      </c>
      <c r="S253" s="349"/>
      <c r="T253" s="272"/>
    </row>
    <row r="254" spans="1:20" ht="51">
      <c r="A254" s="191">
        <v>132</v>
      </c>
      <c r="B254" s="68"/>
      <c r="C254" s="212" t="s">
        <v>59</v>
      </c>
      <c r="D254" s="213">
        <v>45670</v>
      </c>
      <c r="E254" s="191" t="s">
        <v>1928</v>
      </c>
      <c r="F254" s="191" t="s">
        <v>3</v>
      </c>
      <c r="G254" s="191">
        <v>2250052</v>
      </c>
      <c r="H254" s="68"/>
      <c r="I254" s="197" t="s">
        <v>2992</v>
      </c>
      <c r="J254" s="68"/>
      <c r="K254" s="68"/>
      <c r="L254" s="68"/>
      <c r="M254" s="68"/>
      <c r="N254" s="348"/>
      <c r="O254" s="348"/>
      <c r="P254" s="214">
        <v>0</v>
      </c>
      <c r="Q254" s="214">
        <v>371</v>
      </c>
      <c r="R254" s="68" t="s">
        <v>1479</v>
      </c>
      <c r="S254" s="349"/>
      <c r="T254" s="272"/>
    </row>
    <row r="255" spans="1:20" ht="51">
      <c r="A255" s="191">
        <v>16</v>
      </c>
      <c r="B255" s="68"/>
      <c r="C255" s="212" t="s">
        <v>40</v>
      </c>
      <c r="D255" s="213">
        <v>45670</v>
      </c>
      <c r="E255" s="191" t="s">
        <v>1929</v>
      </c>
      <c r="F255" s="191" t="s">
        <v>3</v>
      </c>
      <c r="G255" s="191">
        <v>2250049</v>
      </c>
      <c r="H255" s="68"/>
      <c r="I255" s="197" t="s">
        <v>2993</v>
      </c>
      <c r="J255" s="68"/>
      <c r="K255" s="68"/>
      <c r="L255" s="68"/>
      <c r="M255" s="68"/>
      <c r="N255" s="348"/>
      <c r="O255" s="348"/>
      <c r="P255" s="214">
        <v>0</v>
      </c>
      <c r="Q255" s="214">
        <v>468.73</v>
      </c>
      <c r="R255" s="68" t="s">
        <v>1479</v>
      </c>
      <c r="S255" s="349"/>
      <c r="T255" s="272"/>
    </row>
    <row r="256" spans="1:20" ht="51">
      <c r="A256" s="191">
        <v>132</v>
      </c>
      <c r="B256" s="68"/>
      <c r="C256" s="212" t="s">
        <v>59</v>
      </c>
      <c r="D256" s="213">
        <v>45670</v>
      </c>
      <c r="E256" s="191" t="s">
        <v>1930</v>
      </c>
      <c r="F256" s="191" t="s">
        <v>3</v>
      </c>
      <c r="G256" s="191">
        <v>2250057</v>
      </c>
      <c r="H256" s="68"/>
      <c r="I256" s="197" t="s">
        <v>2994</v>
      </c>
      <c r="J256" s="68"/>
      <c r="K256" s="68"/>
      <c r="L256" s="68"/>
      <c r="M256" s="68"/>
      <c r="N256" s="348"/>
      <c r="O256" s="348"/>
      <c r="P256" s="214">
        <v>0</v>
      </c>
      <c r="Q256" s="214">
        <v>371</v>
      </c>
      <c r="R256" s="68" t="s">
        <v>1479</v>
      </c>
      <c r="S256" s="349"/>
      <c r="T256" s="272"/>
    </row>
    <row r="257" spans="1:20" ht="51">
      <c r="A257" s="191">
        <v>15</v>
      </c>
      <c r="B257" s="68"/>
      <c r="C257" s="212" t="s">
        <v>39</v>
      </c>
      <c r="D257" s="213">
        <v>45670</v>
      </c>
      <c r="E257" s="191" t="s">
        <v>1931</v>
      </c>
      <c r="F257" s="191" t="s">
        <v>3</v>
      </c>
      <c r="G257" s="191">
        <v>2250082</v>
      </c>
      <c r="H257" s="68"/>
      <c r="I257" s="197" t="s">
        <v>2995</v>
      </c>
      <c r="J257" s="68"/>
      <c r="K257" s="68"/>
      <c r="L257" s="68"/>
      <c r="M257" s="68"/>
      <c r="N257" s="348"/>
      <c r="O257" s="348"/>
      <c r="P257" s="214">
        <v>0</v>
      </c>
      <c r="Q257" s="214">
        <v>98.89</v>
      </c>
      <c r="R257" s="68" t="s">
        <v>1479</v>
      </c>
      <c r="S257" s="349"/>
      <c r="T257" s="272"/>
    </row>
    <row r="258" spans="1:20" ht="38.25">
      <c r="A258" s="191">
        <v>46</v>
      </c>
      <c r="B258" s="68"/>
      <c r="C258" s="212" t="s">
        <v>1367</v>
      </c>
      <c r="D258" s="213">
        <v>45670</v>
      </c>
      <c r="E258" s="191" t="s">
        <v>1932</v>
      </c>
      <c r="F258" s="191" t="s">
        <v>3</v>
      </c>
      <c r="G258" s="191">
        <v>2250085</v>
      </c>
      <c r="H258" s="68"/>
      <c r="I258" s="197" t="s">
        <v>2996</v>
      </c>
      <c r="J258" s="68"/>
      <c r="K258" s="68"/>
      <c r="L258" s="68"/>
      <c r="M258" s="68"/>
      <c r="N258" s="348"/>
      <c r="O258" s="348"/>
      <c r="P258" s="214">
        <v>0</v>
      </c>
      <c r="Q258" s="214">
        <v>1000</v>
      </c>
      <c r="R258" s="68" t="s">
        <v>1479</v>
      </c>
      <c r="S258" s="349"/>
      <c r="T258" s="272"/>
    </row>
    <row r="259" spans="1:20" ht="51">
      <c r="A259" s="191">
        <v>599</v>
      </c>
      <c r="B259" s="68"/>
      <c r="C259" s="212" t="s">
        <v>1245</v>
      </c>
      <c r="D259" s="213">
        <v>45670</v>
      </c>
      <c r="E259" s="191" t="s">
        <v>1933</v>
      </c>
      <c r="F259" s="191" t="s">
        <v>3</v>
      </c>
      <c r="G259" s="191">
        <v>2250101</v>
      </c>
      <c r="H259" s="68"/>
      <c r="I259" s="197" t="s">
        <v>2997</v>
      </c>
      <c r="J259" s="68"/>
      <c r="K259" s="68"/>
      <c r="L259" s="68"/>
      <c r="M259" s="68"/>
      <c r="N259" s="348"/>
      <c r="O259" s="348"/>
      <c r="P259" s="214">
        <v>0</v>
      </c>
      <c r="Q259" s="214">
        <v>2642.66</v>
      </c>
      <c r="R259" s="68" t="s">
        <v>1479</v>
      </c>
      <c r="S259" s="349"/>
      <c r="T259" s="272"/>
    </row>
    <row r="260" spans="1:20" ht="51">
      <c r="A260" s="191">
        <v>117</v>
      </c>
      <c r="B260" s="68"/>
      <c r="C260" s="212" t="s">
        <v>54</v>
      </c>
      <c r="D260" s="213">
        <v>45670</v>
      </c>
      <c r="E260" s="191" t="s">
        <v>1934</v>
      </c>
      <c r="F260" s="191" t="s">
        <v>3</v>
      </c>
      <c r="G260" s="191">
        <v>2250132</v>
      </c>
      <c r="H260" s="68"/>
      <c r="I260" s="197" t="s">
        <v>2998</v>
      </c>
      <c r="J260" s="68"/>
      <c r="K260" s="68"/>
      <c r="L260" s="68"/>
      <c r="M260" s="68"/>
      <c r="N260" s="348"/>
      <c r="O260" s="348"/>
      <c r="P260" s="214">
        <v>0</v>
      </c>
      <c r="Q260" s="214">
        <v>3361.75</v>
      </c>
      <c r="R260" s="68" t="s">
        <v>1479</v>
      </c>
      <c r="S260" s="349"/>
      <c r="T260" s="272"/>
    </row>
    <row r="261" spans="1:20" ht="51">
      <c r="A261" s="191">
        <v>47</v>
      </c>
      <c r="B261" s="68"/>
      <c r="C261" s="212" t="s">
        <v>45</v>
      </c>
      <c r="D261" s="213">
        <v>45670</v>
      </c>
      <c r="E261" s="191" t="s">
        <v>1935</v>
      </c>
      <c r="F261" s="191" t="s">
        <v>3</v>
      </c>
      <c r="G261" s="191">
        <v>2250043</v>
      </c>
      <c r="H261" s="68"/>
      <c r="I261" s="197" t="s">
        <v>2999</v>
      </c>
      <c r="J261" s="68"/>
      <c r="K261" s="68"/>
      <c r="L261" s="68"/>
      <c r="M261" s="68"/>
      <c r="N261" s="348"/>
      <c r="O261" s="348"/>
      <c r="P261" s="214">
        <v>0</v>
      </c>
      <c r="Q261" s="214">
        <v>945.45</v>
      </c>
      <c r="R261" s="68" t="s">
        <v>1479</v>
      </c>
      <c r="S261" s="349"/>
      <c r="T261" s="272"/>
    </row>
    <row r="262" spans="1:20" ht="51">
      <c r="A262" s="191">
        <v>47</v>
      </c>
      <c r="B262" s="68"/>
      <c r="C262" s="212" t="s">
        <v>45</v>
      </c>
      <c r="D262" s="213">
        <v>45670</v>
      </c>
      <c r="E262" s="191" t="s">
        <v>1936</v>
      </c>
      <c r="F262" s="191" t="s">
        <v>3</v>
      </c>
      <c r="G262" s="191">
        <v>2250044</v>
      </c>
      <c r="H262" s="68"/>
      <c r="I262" s="197" t="s">
        <v>3000</v>
      </c>
      <c r="J262" s="68"/>
      <c r="K262" s="68"/>
      <c r="L262" s="68"/>
      <c r="M262" s="68"/>
      <c r="N262" s="348"/>
      <c r="O262" s="348"/>
      <c r="P262" s="214">
        <v>0</v>
      </c>
      <c r="Q262" s="214">
        <v>582.25</v>
      </c>
      <c r="R262" s="68" t="s">
        <v>1479</v>
      </c>
      <c r="S262" s="349"/>
      <c r="T262" s="272"/>
    </row>
    <row r="263" spans="1:20" ht="51">
      <c r="A263" s="191">
        <v>47</v>
      </c>
      <c r="B263" s="68"/>
      <c r="C263" s="212" t="s">
        <v>45</v>
      </c>
      <c r="D263" s="213">
        <v>45670</v>
      </c>
      <c r="E263" s="191" t="s">
        <v>1937</v>
      </c>
      <c r="F263" s="191" t="s">
        <v>3</v>
      </c>
      <c r="G263" s="191">
        <v>2250045</v>
      </c>
      <c r="H263" s="68"/>
      <c r="I263" s="197" t="s">
        <v>3001</v>
      </c>
      <c r="J263" s="68"/>
      <c r="K263" s="68"/>
      <c r="L263" s="68"/>
      <c r="M263" s="68"/>
      <c r="N263" s="348"/>
      <c r="O263" s="348"/>
      <c r="P263" s="214">
        <v>0</v>
      </c>
      <c r="Q263" s="214">
        <v>432</v>
      </c>
      <c r="R263" s="68" t="s">
        <v>1479</v>
      </c>
      <c r="S263" s="349"/>
      <c r="T263" s="272"/>
    </row>
    <row r="264" spans="1:20" ht="51">
      <c r="A264" s="191" t="s">
        <v>550</v>
      </c>
      <c r="B264" s="68"/>
      <c r="C264" s="212" t="s">
        <v>589</v>
      </c>
      <c r="D264" s="213">
        <v>45670</v>
      </c>
      <c r="E264" s="191" t="s">
        <v>1938</v>
      </c>
      <c r="F264" s="191" t="s">
        <v>3</v>
      </c>
      <c r="G264" s="191">
        <v>2250071</v>
      </c>
      <c r="H264" s="68"/>
      <c r="I264" s="197" t="s">
        <v>3002</v>
      </c>
      <c r="J264" s="68"/>
      <c r="K264" s="68"/>
      <c r="L264" s="68"/>
      <c r="M264" s="68"/>
      <c r="N264" s="348"/>
      <c r="O264" s="348"/>
      <c r="P264" s="214">
        <v>0</v>
      </c>
      <c r="Q264" s="214">
        <v>4000</v>
      </c>
      <c r="R264" s="68" t="s">
        <v>1479</v>
      </c>
      <c r="S264" s="349"/>
      <c r="T264" s="272"/>
    </row>
    <row r="265" spans="1:20" ht="51">
      <c r="A265" s="191">
        <v>578</v>
      </c>
      <c r="B265" s="68"/>
      <c r="C265" s="212" t="s">
        <v>168</v>
      </c>
      <c r="D265" s="213">
        <v>45670</v>
      </c>
      <c r="E265" s="191" t="s">
        <v>1939</v>
      </c>
      <c r="F265" s="191" t="s">
        <v>3</v>
      </c>
      <c r="G265" s="191">
        <v>2250084</v>
      </c>
      <c r="H265" s="68"/>
      <c r="I265" s="197" t="s">
        <v>3003</v>
      </c>
      <c r="J265" s="68"/>
      <c r="K265" s="68"/>
      <c r="L265" s="68"/>
      <c r="M265" s="68"/>
      <c r="N265" s="348"/>
      <c r="O265" s="348"/>
      <c r="P265" s="214">
        <v>0</v>
      </c>
      <c r="Q265" s="214">
        <v>1100</v>
      </c>
      <c r="R265" s="68" t="s">
        <v>1479</v>
      </c>
      <c r="S265" s="349"/>
      <c r="T265" s="272"/>
    </row>
    <row r="266" spans="1:20" ht="63.75">
      <c r="A266" s="191">
        <v>340</v>
      </c>
      <c r="B266" s="68"/>
      <c r="C266" s="212" t="s">
        <v>136</v>
      </c>
      <c r="D266" s="213">
        <v>45670</v>
      </c>
      <c r="E266" s="191" t="s">
        <v>1940</v>
      </c>
      <c r="F266" s="191" t="s">
        <v>6</v>
      </c>
      <c r="G266" s="191">
        <v>2990122</v>
      </c>
      <c r="H266" s="68"/>
      <c r="I266" s="197" t="s">
        <v>3004</v>
      </c>
      <c r="J266" s="68"/>
      <c r="K266" s="68"/>
      <c r="L266" s="68"/>
      <c r="M266" s="68"/>
      <c r="N266" s="348"/>
      <c r="O266" s="348"/>
      <c r="P266" s="214">
        <v>0</v>
      </c>
      <c r="Q266" s="214">
        <v>7375.87</v>
      </c>
      <c r="R266" s="68" t="s">
        <v>1479</v>
      </c>
      <c r="S266" s="349"/>
      <c r="T266" s="272"/>
    </row>
    <row r="267" spans="1:20" ht="63.75">
      <c r="A267" s="191">
        <v>340</v>
      </c>
      <c r="B267" s="68"/>
      <c r="C267" s="212" t="s">
        <v>136</v>
      </c>
      <c r="D267" s="213">
        <v>45670</v>
      </c>
      <c r="E267" s="191" t="s">
        <v>1941</v>
      </c>
      <c r="F267" s="191" t="s">
        <v>6</v>
      </c>
      <c r="G267" s="191">
        <v>2990124</v>
      </c>
      <c r="H267" s="68"/>
      <c r="I267" s="197" t="s">
        <v>3005</v>
      </c>
      <c r="J267" s="68"/>
      <c r="K267" s="68"/>
      <c r="L267" s="68"/>
      <c r="M267" s="68"/>
      <c r="N267" s="348"/>
      <c r="O267" s="348"/>
      <c r="P267" s="214">
        <v>0</v>
      </c>
      <c r="Q267" s="214">
        <v>27975.97</v>
      </c>
      <c r="R267" s="68" t="s">
        <v>1479</v>
      </c>
      <c r="S267" s="349"/>
      <c r="T267" s="272"/>
    </row>
    <row r="268" spans="1:20" ht="63.75">
      <c r="A268" s="191">
        <v>513</v>
      </c>
      <c r="B268" s="68"/>
      <c r="C268" s="212" t="s">
        <v>160</v>
      </c>
      <c r="D268" s="213">
        <v>45670</v>
      </c>
      <c r="E268" s="191" t="s">
        <v>1942</v>
      </c>
      <c r="F268" s="191" t="s">
        <v>14</v>
      </c>
      <c r="G268" s="191">
        <v>2989948</v>
      </c>
      <c r="H268" s="68"/>
      <c r="I268" s="197" t="s">
        <v>3006</v>
      </c>
      <c r="J268" s="68"/>
      <c r="K268" s="68"/>
      <c r="L268" s="68"/>
      <c r="M268" s="68"/>
      <c r="N268" s="348"/>
      <c r="O268" s="348"/>
      <c r="P268" s="214">
        <v>60</v>
      </c>
      <c r="Q268" s="214">
        <v>0</v>
      </c>
      <c r="R268" s="68" t="s">
        <v>1479</v>
      </c>
      <c r="S268" s="349"/>
      <c r="T268" s="272"/>
    </row>
    <row r="269" spans="1:20" ht="63.75">
      <c r="A269" s="191">
        <v>340</v>
      </c>
      <c r="B269" s="68"/>
      <c r="C269" s="212" t="s">
        <v>136</v>
      </c>
      <c r="D269" s="213">
        <v>45670</v>
      </c>
      <c r="E269" s="191" t="s">
        <v>1943</v>
      </c>
      <c r="F269" s="191" t="s">
        <v>14</v>
      </c>
      <c r="G269" s="191">
        <v>2990123</v>
      </c>
      <c r="H269" s="68"/>
      <c r="I269" s="197" t="s">
        <v>3007</v>
      </c>
      <c r="J269" s="68"/>
      <c r="K269" s="68"/>
      <c r="L269" s="68"/>
      <c r="M269" s="68"/>
      <c r="N269" s="348"/>
      <c r="O269" s="348"/>
      <c r="P269" s="214">
        <v>60</v>
      </c>
      <c r="Q269" s="214">
        <v>0</v>
      </c>
      <c r="R269" s="68" t="s">
        <v>1479</v>
      </c>
      <c r="S269" s="349"/>
      <c r="T269" s="272"/>
    </row>
    <row r="270" spans="1:20" ht="63.75">
      <c r="A270" s="191">
        <v>340</v>
      </c>
      <c r="B270" s="68"/>
      <c r="C270" s="212" t="s">
        <v>136</v>
      </c>
      <c r="D270" s="213">
        <v>45670</v>
      </c>
      <c r="E270" s="191" t="s">
        <v>1944</v>
      </c>
      <c r="F270" s="191" t="s">
        <v>14</v>
      </c>
      <c r="G270" s="191">
        <v>2990125</v>
      </c>
      <c r="H270" s="68"/>
      <c r="I270" s="197" t="s">
        <v>3008</v>
      </c>
      <c r="J270" s="68"/>
      <c r="K270" s="68"/>
      <c r="L270" s="68"/>
      <c r="M270" s="68"/>
      <c r="N270" s="348"/>
      <c r="O270" s="348"/>
      <c r="P270" s="214">
        <v>60</v>
      </c>
      <c r="Q270" s="214">
        <v>0</v>
      </c>
      <c r="R270" s="68" t="s">
        <v>1479</v>
      </c>
      <c r="S270" s="349"/>
      <c r="T270" s="272"/>
    </row>
    <row r="271" spans="1:20" ht="63.75">
      <c r="A271" s="191" t="s">
        <v>544</v>
      </c>
      <c r="B271" s="68"/>
      <c r="C271" s="212" t="s">
        <v>679</v>
      </c>
      <c r="D271" s="213">
        <v>45670</v>
      </c>
      <c r="E271" s="191" t="s">
        <v>1945</v>
      </c>
      <c r="F271" s="191" t="s">
        <v>6</v>
      </c>
      <c r="G271" s="191">
        <v>2152379</v>
      </c>
      <c r="H271" s="68"/>
      <c r="I271" s="197" t="s">
        <v>3009</v>
      </c>
      <c r="J271" s="68"/>
      <c r="K271" s="68"/>
      <c r="L271" s="68"/>
      <c r="M271" s="68"/>
      <c r="N271" s="348"/>
      <c r="O271" s="348"/>
      <c r="P271" s="214">
        <v>0</v>
      </c>
      <c r="Q271" s="214">
        <v>119370.57</v>
      </c>
      <c r="R271" s="68" t="s">
        <v>1479</v>
      </c>
      <c r="S271" s="349"/>
      <c r="T271" s="272"/>
    </row>
    <row r="272" spans="1:20" ht="63.75">
      <c r="A272" s="191">
        <v>513</v>
      </c>
      <c r="B272" s="68"/>
      <c r="C272" s="212" t="s">
        <v>160</v>
      </c>
      <c r="D272" s="213">
        <v>45670</v>
      </c>
      <c r="E272" s="191" t="s">
        <v>1946</v>
      </c>
      <c r="F272" s="191" t="s">
        <v>14</v>
      </c>
      <c r="G272" s="191">
        <v>2990565</v>
      </c>
      <c r="H272" s="68"/>
      <c r="I272" s="197" t="s">
        <v>3010</v>
      </c>
      <c r="J272" s="68"/>
      <c r="K272" s="68"/>
      <c r="L272" s="68"/>
      <c r="M272" s="68"/>
      <c r="N272" s="348"/>
      <c r="O272" s="348"/>
      <c r="P272" s="214">
        <v>60</v>
      </c>
      <c r="Q272" s="214">
        <v>0</v>
      </c>
      <c r="R272" s="68" t="s">
        <v>1479</v>
      </c>
      <c r="S272" s="349"/>
      <c r="T272" s="272"/>
    </row>
    <row r="273" spans="1:20" ht="51">
      <c r="A273" s="191">
        <v>223</v>
      </c>
      <c r="B273" s="68"/>
      <c r="C273" s="212" t="s">
        <v>94</v>
      </c>
      <c r="D273" s="213">
        <v>45670</v>
      </c>
      <c r="E273" s="191" t="s">
        <v>1947</v>
      </c>
      <c r="F273" s="191" t="s">
        <v>6</v>
      </c>
      <c r="G273" s="191">
        <v>2152646</v>
      </c>
      <c r="H273" s="68"/>
      <c r="I273" s="197" t="s">
        <v>3011</v>
      </c>
      <c r="J273" s="68"/>
      <c r="K273" s="68"/>
      <c r="L273" s="68"/>
      <c r="M273" s="68"/>
      <c r="N273" s="348"/>
      <c r="O273" s="348"/>
      <c r="P273" s="214">
        <v>0</v>
      </c>
      <c r="Q273" s="214">
        <v>3023661.15</v>
      </c>
      <c r="R273" s="68" t="s">
        <v>1479</v>
      </c>
      <c r="S273" s="349"/>
      <c r="T273" s="272"/>
    </row>
    <row r="274" spans="1:20" ht="63.75">
      <c r="A274" s="191" t="s">
        <v>541</v>
      </c>
      <c r="B274" s="68"/>
      <c r="C274" s="212" t="s">
        <v>590</v>
      </c>
      <c r="D274" s="213">
        <v>45670</v>
      </c>
      <c r="E274" s="191" t="s">
        <v>1948</v>
      </c>
      <c r="F274" s="191" t="s">
        <v>6</v>
      </c>
      <c r="G274" s="191">
        <v>2152674</v>
      </c>
      <c r="H274" s="68"/>
      <c r="I274" s="197" t="s">
        <v>3012</v>
      </c>
      <c r="J274" s="68"/>
      <c r="K274" s="68"/>
      <c r="L274" s="68"/>
      <c r="M274" s="68"/>
      <c r="N274" s="348"/>
      <c r="O274" s="348"/>
      <c r="P274" s="214">
        <v>0</v>
      </c>
      <c r="Q274" s="214">
        <v>63938.98</v>
      </c>
      <c r="R274" s="68" t="s">
        <v>1479</v>
      </c>
      <c r="S274" s="349"/>
      <c r="T274" s="272"/>
    </row>
    <row r="275" spans="1:20" ht="63.75">
      <c r="A275" s="191" t="s">
        <v>541</v>
      </c>
      <c r="B275" s="68"/>
      <c r="C275" s="212" t="s">
        <v>590</v>
      </c>
      <c r="D275" s="213">
        <v>45670</v>
      </c>
      <c r="E275" s="191" t="s">
        <v>1949</v>
      </c>
      <c r="F275" s="191" t="s">
        <v>6</v>
      </c>
      <c r="G275" s="191">
        <v>2152675</v>
      </c>
      <c r="H275" s="68"/>
      <c r="I275" s="197" t="s">
        <v>3013</v>
      </c>
      <c r="J275" s="68"/>
      <c r="K275" s="68"/>
      <c r="L275" s="68"/>
      <c r="M275" s="68"/>
      <c r="N275" s="348"/>
      <c r="O275" s="348"/>
      <c r="P275" s="214">
        <v>0</v>
      </c>
      <c r="Q275" s="214">
        <v>1910259.51</v>
      </c>
      <c r="R275" s="68" t="s">
        <v>1479</v>
      </c>
      <c r="S275" s="349"/>
      <c r="T275" s="272"/>
    </row>
    <row r="276" spans="1:20" ht="63.75">
      <c r="A276" s="191">
        <v>513</v>
      </c>
      <c r="B276" s="68"/>
      <c r="C276" s="212" t="s">
        <v>160</v>
      </c>
      <c r="D276" s="213">
        <v>45670</v>
      </c>
      <c r="E276" s="191" t="s">
        <v>1950</v>
      </c>
      <c r="F276" s="191" t="s">
        <v>14</v>
      </c>
      <c r="G276" s="191">
        <v>2990567</v>
      </c>
      <c r="H276" s="68"/>
      <c r="I276" s="197" t="s">
        <v>3014</v>
      </c>
      <c r="J276" s="68"/>
      <c r="K276" s="68"/>
      <c r="L276" s="68"/>
      <c r="M276" s="68"/>
      <c r="N276" s="348"/>
      <c r="O276" s="348"/>
      <c r="P276" s="214">
        <v>60</v>
      </c>
      <c r="Q276" s="214">
        <v>0</v>
      </c>
      <c r="R276" s="68" t="s">
        <v>1479</v>
      </c>
      <c r="S276" s="349"/>
      <c r="T276" s="272"/>
    </row>
    <row r="277" spans="1:20" ht="76.5">
      <c r="A277" s="191">
        <v>513</v>
      </c>
      <c r="B277" s="68"/>
      <c r="C277" s="212" t="s">
        <v>160</v>
      </c>
      <c r="D277" s="213">
        <v>45670</v>
      </c>
      <c r="E277" s="191" t="s">
        <v>1951</v>
      </c>
      <c r="F277" s="191" t="s">
        <v>14</v>
      </c>
      <c r="G277" s="191">
        <v>2990722</v>
      </c>
      <c r="H277" s="68"/>
      <c r="I277" s="197" t="s">
        <v>3015</v>
      </c>
      <c r="J277" s="68"/>
      <c r="K277" s="68"/>
      <c r="L277" s="68"/>
      <c r="M277" s="68"/>
      <c r="N277" s="348"/>
      <c r="O277" s="348"/>
      <c r="P277" s="214">
        <v>60</v>
      </c>
      <c r="Q277" s="214">
        <v>0</v>
      </c>
      <c r="R277" s="68" t="s">
        <v>1479</v>
      </c>
      <c r="S277" s="349"/>
      <c r="T277" s="272"/>
    </row>
    <row r="278" spans="1:20" ht="63.75">
      <c r="A278" s="191">
        <v>513</v>
      </c>
      <c r="B278" s="68"/>
      <c r="C278" s="212" t="s">
        <v>160</v>
      </c>
      <c r="D278" s="213">
        <v>45670</v>
      </c>
      <c r="E278" s="191" t="s">
        <v>1952</v>
      </c>
      <c r="F278" s="191" t="s">
        <v>14</v>
      </c>
      <c r="G278" s="191">
        <v>2990725</v>
      </c>
      <c r="H278" s="68"/>
      <c r="I278" s="197" t="s">
        <v>3016</v>
      </c>
      <c r="J278" s="68"/>
      <c r="K278" s="68"/>
      <c r="L278" s="68"/>
      <c r="M278" s="68"/>
      <c r="N278" s="348"/>
      <c r="O278" s="348"/>
      <c r="P278" s="214">
        <v>60</v>
      </c>
      <c r="Q278" s="214">
        <v>0</v>
      </c>
      <c r="R278" s="68" t="s">
        <v>1479</v>
      </c>
      <c r="S278" s="349"/>
      <c r="T278" s="272"/>
    </row>
    <row r="279" spans="1:20" ht="63.75">
      <c r="A279" s="191">
        <v>119</v>
      </c>
      <c r="B279" s="68"/>
      <c r="C279" s="212" t="s">
        <v>55</v>
      </c>
      <c r="D279" s="213">
        <v>45670</v>
      </c>
      <c r="E279" s="191" t="s">
        <v>1953</v>
      </c>
      <c r="F279" s="191" t="s">
        <v>10</v>
      </c>
      <c r="G279" s="191">
        <v>1116530</v>
      </c>
      <c r="H279" s="68"/>
      <c r="I279" s="197" t="s">
        <v>3017</v>
      </c>
      <c r="J279" s="68"/>
      <c r="K279" s="68"/>
      <c r="L279" s="68"/>
      <c r="M279" s="68"/>
      <c r="N279" s="348"/>
      <c r="O279" s="348"/>
      <c r="P279" s="214">
        <v>60</v>
      </c>
      <c r="Q279" s="214">
        <v>0</v>
      </c>
      <c r="R279" s="68" t="s">
        <v>1479</v>
      </c>
      <c r="S279" s="349"/>
      <c r="T279" s="272"/>
    </row>
    <row r="280" spans="1:20" ht="76.5">
      <c r="A280" s="191">
        <v>513</v>
      </c>
      <c r="B280" s="68"/>
      <c r="C280" s="212" t="s">
        <v>160</v>
      </c>
      <c r="D280" s="213">
        <v>45670</v>
      </c>
      <c r="E280" s="191" t="s">
        <v>1954</v>
      </c>
      <c r="F280" s="191" t="s">
        <v>10</v>
      </c>
      <c r="G280" s="191">
        <v>1116543</v>
      </c>
      <c r="H280" s="68"/>
      <c r="I280" s="197" t="s">
        <v>3018</v>
      </c>
      <c r="J280" s="68"/>
      <c r="K280" s="68"/>
      <c r="L280" s="68"/>
      <c r="M280" s="68"/>
      <c r="N280" s="348"/>
      <c r="O280" s="348"/>
      <c r="P280" s="214">
        <v>60</v>
      </c>
      <c r="Q280" s="214">
        <v>0</v>
      </c>
      <c r="R280" s="68" t="s">
        <v>1479</v>
      </c>
      <c r="S280" s="349"/>
      <c r="T280" s="272"/>
    </row>
    <row r="281" spans="1:20" ht="63.75">
      <c r="A281" s="191">
        <v>117</v>
      </c>
      <c r="B281" s="68"/>
      <c r="C281" s="212" t="s">
        <v>54</v>
      </c>
      <c r="D281" s="213">
        <v>45670</v>
      </c>
      <c r="E281" s="191" t="s">
        <v>1955</v>
      </c>
      <c r="F281" s="191" t="s">
        <v>10</v>
      </c>
      <c r="G281" s="191">
        <v>1116551</v>
      </c>
      <c r="H281" s="68"/>
      <c r="I281" s="197" t="s">
        <v>3019</v>
      </c>
      <c r="J281" s="68"/>
      <c r="K281" s="68"/>
      <c r="L281" s="68"/>
      <c r="M281" s="68"/>
      <c r="N281" s="348"/>
      <c r="O281" s="348"/>
      <c r="P281" s="214">
        <v>60</v>
      </c>
      <c r="Q281" s="214">
        <v>0</v>
      </c>
      <c r="R281" s="68" t="s">
        <v>1479</v>
      </c>
      <c r="S281" s="349"/>
      <c r="T281" s="272"/>
    </row>
    <row r="282" spans="1:20" ht="63.75">
      <c r="A282" s="191">
        <v>53</v>
      </c>
      <c r="B282" s="68"/>
      <c r="C282" s="212" t="s">
        <v>1372</v>
      </c>
      <c r="D282" s="213">
        <v>45671</v>
      </c>
      <c r="E282" s="191" t="s">
        <v>1956</v>
      </c>
      <c r="F282" s="191" t="s">
        <v>3</v>
      </c>
      <c r="G282" s="191">
        <v>2250297</v>
      </c>
      <c r="H282" s="68"/>
      <c r="I282" s="197" t="s">
        <v>3020</v>
      </c>
      <c r="J282" s="68"/>
      <c r="K282" s="68"/>
      <c r="L282" s="68"/>
      <c r="M282" s="68"/>
      <c r="N282" s="348"/>
      <c r="O282" s="348"/>
      <c r="P282" s="214">
        <v>0</v>
      </c>
      <c r="Q282" s="214">
        <v>50</v>
      </c>
      <c r="R282" s="68" t="s">
        <v>1479</v>
      </c>
      <c r="S282" s="349"/>
      <c r="T282" s="272"/>
    </row>
    <row r="283" spans="1:20" ht="51">
      <c r="A283" s="191">
        <v>309</v>
      </c>
      <c r="B283" s="68"/>
      <c r="C283" s="212" t="s">
        <v>1238</v>
      </c>
      <c r="D283" s="213">
        <v>45671</v>
      </c>
      <c r="E283" s="191" t="s">
        <v>1957</v>
      </c>
      <c r="F283" s="191" t="s">
        <v>3</v>
      </c>
      <c r="G283" s="191">
        <v>2250303</v>
      </c>
      <c r="H283" s="68"/>
      <c r="I283" s="197" t="s">
        <v>3021</v>
      </c>
      <c r="J283" s="68"/>
      <c r="K283" s="68"/>
      <c r="L283" s="68"/>
      <c r="M283" s="68"/>
      <c r="N283" s="348"/>
      <c r="O283" s="348"/>
      <c r="P283" s="214">
        <v>0</v>
      </c>
      <c r="Q283" s="214">
        <v>18</v>
      </c>
      <c r="R283" s="68" t="s">
        <v>1479</v>
      </c>
      <c r="S283" s="349"/>
      <c r="T283" s="272"/>
    </row>
    <row r="284" spans="1:20" ht="51">
      <c r="A284" s="191">
        <v>309</v>
      </c>
      <c r="B284" s="68"/>
      <c r="C284" s="212" t="s">
        <v>1238</v>
      </c>
      <c r="D284" s="213">
        <v>45671</v>
      </c>
      <c r="E284" s="191" t="s">
        <v>1958</v>
      </c>
      <c r="F284" s="191" t="s">
        <v>3</v>
      </c>
      <c r="G284" s="191">
        <v>2250305</v>
      </c>
      <c r="H284" s="68"/>
      <c r="I284" s="197" t="s">
        <v>3022</v>
      </c>
      <c r="J284" s="68"/>
      <c r="K284" s="68"/>
      <c r="L284" s="68"/>
      <c r="M284" s="68"/>
      <c r="N284" s="348"/>
      <c r="O284" s="348"/>
      <c r="P284" s="214">
        <v>0</v>
      </c>
      <c r="Q284" s="214">
        <v>18</v>
      </c>
      <c r="R284" s="68" t="s">
        <v>1479</v>
      </c>
      <c r="S284" s="349"/>
      <c r="T284" s="272"/>
    </row>
    <row r="285" spans="1:20" ht="51">
      <c r="A285" s="191">
        <v>254</v>
      </c>
      <c r="B285" s="68"/>
      <c r="C285" s="212" t="s">
        <v>105</v>
      </c>
      <c r="D285" s="213">
        <v>45671</v>
      </c>
      <c r="E285" s="191" t="s">
        <v>1959</v>
      </c>
      <c r="F285" s="191" t="s">
        <v>3</v>
      </c>
      <c r="G285" s="191">
        <v>2250320</v>
      </c>
      <c r="H285" s="68"/>
      <c r="I285" s="197" t="s">
        <v>3023</v>
      </c>
      <c r="J285" s="68"/>
      <c r="K285" s="68"/>
      <c r="L285" s="68"/>
      <c r="M285" s="68"/>
      <c r="N285" s="348"/>
      <c r="O285" s="348"/>
      <c r="P285" s="214">
        <v>0</v>
      </c>
      <c r="Q285" s="214">
        <v>750</v>
      </c>
      <c r="R285" s="68" t="s">
        <v>1479</v>
      </c>
      <c r="S285" s="349"/>
      <c r="T285" s="272"/>
    </row>
    <row r="286" spans="1:20" ht="63.75">
      <c r="A286" s="191" t="s">
        <v>550</v>
      </c>
      <c r="B286" s="68"/>
      <c r="C286" s="212" t="s">
        <v>589</v>
      </c>
      <c r="D286" s="213">
        <v>45671</v>
      </c>
      <c r="E286" s="191" t="s">
        <v>1960</v>
      </c>
      <c r="F286" s="191" t="s">
        <v>3</v>
      </c>
      <c r="G286" s="191">
        <v>2250327</v>
      </c>
      <c r="H286" s="68"/>
      <c r="I286" s="197" t="s">
        <v>3024</v>
      </c>
      <c r="J286" s="68"/>
      <c r="K286" s="68"/>
      <c r="L286" s="68"/>
      <c r="M286" s="68"/>
      <c r="N286" s="348"/>
      <c r="O286" s="348"/>
      <c r="P286" s="214">
        <v>0</v>
      </c>
      <c r="Q286" s="214">
        <v>50</v>
      </c>
      <c r="R286" s="68" t="s">
        <v>1479</v>
      </c>
      <c r="S286" s="349"/>
      <c r="T286" s="272"/>
    </row>
    <row r="287" spans="1:20" ht="38.25">
      <c r="A287" s="191" t="s">
        <v>550</v>
      </c>
      <c r="B287" s="68"/>
      <c r="C287" s="212" t="s">
        <v>589</v>
      </c>
      <c r="D287" s="213">
        <v>45671</v>
      </c>
      <c r="E287" s="191" t="s">
        <v>1961</v>
      </c>
      <c r="F287" s="191" t="s">
        <v>3</v>
      </c>
      <c r="G287" s="191">
        <v>2250342</v>
      </c>
      <c r="H287" s="68"/>
      <c r="I287" s="197" t="s">
        <v>3025</v>
      </c>
      <c r="J287" s="68"/>
      <c r="K287" s="68"/>
      <c r="L287" s="68"/>
      <c r="M287" s="68"/>
      <c r="N287" s="348"/>
      <c r="O287" s="348"/>
      <c r="P287" s="214">
        <v>0</v>
      </c>
      <c r="Q287" s="214">
        <v>7046.15</v>
      </c>
      <c r="R287" s="68" t="s">
        <v>1479</v>
      </c>
      <c r="S287" s="349"/>
      <c r="T287" s="272"/>
    </row>
    <row r="288" spans="1:20" ht="63.75">
      <c r="A288" s="191">
        <v>16</v>
      </c>
      <c r="B288" s="68"/>
      <c r="C288" s="212" t="s">
        <v>40</v>
      </c>
      <c r="D288" s="213">
        <v>45671</v>
      </c>
      <c r="E288" s="191" t="s">
        <v>1962</v>
      </c>
      <c r="F288" s="191" t="s">
        <v>3</v>
      </c>
      <c r="G288" s="191">
        <v>2250348</v>
      </c>
      <c r="H288" s="68"/>
      <c r="I288" s="197" t="s">
        <v>3026</v>
      </c>
      <c r="J288" s="68"/>
      <c r="K288" s="68"/>
      <c r="L288" s="68"/>
      <c r="M288" s="68"/>
      <c r="N288" s="348"/>
      <c r="O288" s="348"/>
      <c r="P288" s="214">
        <v>0</v>
      </c>
      <c r="Q288" s="214">
        <v>7000</v>
      </c>
      <c r="R288" s="68" t="s">
        <v>1479</v>
      </c>
      <c r="S288" s="349"/>
      <c r="T288" s="272"/>
    </row>
    <row r="289" spans="1:20" ht="51">
      <c r="A289" s="191" t="s">
        <v>550</v>
      </c>
      <c r="B289" s="68"/>
      <c r="C289" s="212" t="s">
        <v>589</v>
      </c>
      <c r="D289" s="213">
        <v>45671</v>
      </c>
      <c r="E289" s="191" t="s">
        <v>1963</v>
      </c>
      <c r="F289" s="191" t="s">
        <v>3</v>
      </c>
      <c r="G289" s="191">
        <v>2250359</v>
      </c>
      <c r="H289" s="68"/>
      <c r="I289" s="197" t="s">
        <v>1627</v>
      </c>
      <c r="J289" s="68"/>
      <c r="K289" s="68"/>
      <c r="L289" s="68"/>
      <c r="M289" s="68"/>
      <c r="N289" s="348"/>
      <c r="O289" s="348"/>
      <c r="P289" s="214">
        <v>0</v>
      </c>
      <c r="Q289" s="214">
        <v>700</v>
      </c>
      <c r="R289" s="68" t="s">
        <v>1479</v>
      </c>
      <c r="S289" s="349"/>
      <c r="T289" s="272"/>
    </row>
    <row r="290" spans="1:20" ht="51">
      <c r="A290" s="191">
        <v>81</v>
      </c>
      <c r="B290" s="68"/>
      <c r="C290" s="212" t="s">
        <v>49</v>
      </c>
      <c r="D290" s="213">
        <v>45671</v>
      </c>
      <c r="E290" s="191" t="s">
        <v>1964</v>
      </c>
      <c r="F290" s="191" t="s">
        <v>3</v>
      </c>
      <c r="G290" s="191">
        <v>2250363</v>
      </c>
      <c r="H290" s="68"/>
      <c r="I290" s="197" t="s">
        <v>3027</v>
      </c>
      <c r="J290" s="68"/>
      <c r="K290" s="68"/>
      <c r="L290" s="68"/>
      <c r="M290" s="68"/>
      <c r="N290" s="348"/>
      <c r="O290" s="348"/>
      <c r="P290" s="214">
        <v>0</v>
      </c>
      <c r="Q290" s="214">
        <v>211.62</v>
      </c>
      <c r="R290" s="68" t="s">
        <v>1479</v>
      </c>
      <c r="S290" s="349"/>
      <c r="T290" s="272"/>
    </row>
    <row r="291" spans="1:20" ht="38.25">
      <c r="A291" s="191" t="s">
        <v>550</v>
      </c>
      <c r="B291" s="68"/>
      <c r="C291" s="212" t="s">
        <v>589</v>
      </c>
      <c r="D291" s="213">
        <v>45671</v>
      </c>
      <c r="E291" s="191" t="s">
        <v>1965</v>
      </c>
      <c r="F291" s="191" t="s">
        <v>3</v>
      </c>
      <c r="G291" s="191">
        <v>2250368</v>
      </c>
      <c r="H291" s="68"/>
      <c r="I291" s="197" t="s">
        <v>3028</v>
      </c>
      <c r="J291" s="68"/>
      <c r="K291" s="68"/>
      <c r="L291" s="68"/>
      <c r="M291" s="68"/>
      <c r="N291" s="348"/>
      <c r="O291" s="348"/>
      <c r="P291" s="214">
        <v>0</v>
      </c>
      <c r="Q291" s="214">
        <v>1846.06</v>
      </c>
      <c r="R291" s="68" t="s">
        <v>1479</v>
      </c>
      <c r="S291" s="349"/>
      <c r="T291" s="272"/>
    </row>
    <row r="292" spans="1:20" ht="51">
      <c r="A292" s="191">
        <v>309</v>
      </c>
      <c r="B292" s="68"/>
      <c r="C292" s="212" t="s">
        <v>1238</v>
      </c>
      <c r="D292" s="213">
        <v>45671</v>
      </c>
      <c r="E292" s="191" t="s">
        <v>1966</v>
      </c>
      <c r="F292" s="191" t="s">
        <v>3</v>
      </c>
      <c r="G292" s="191">
        <v>2250386</v>
      </c>
      <c r="H292" s="68"/>
      <c r="I292" s="197" t="s">
        <v>3029</v>
      </c>
      <c r="J292" s="68"/>
      <c r="K292" s="68"/>
      <c r="L292" s="68"/>
      <c r="M292" s="68"/>
      <c r="N292" s="348"/>
      <c r="O292" s="348"/>
      <c r="P292" s="214">
        <v>0</v>
      </c>
      <c r="Q292" s="214">
        <v>18</v>
      </c>
      <c r="R292" s="68" t="s">
        <v>1479</v>
      </c>
      <c r="S292" s="349"/>
      <c r="T292" s="272"/>
    </row>
    <row r="293" spans="1:20" ht="63.75">
      <c r="A293" s="191">
        <v>16</v>
      </c>
      <c r="B293" s="68"/>
      <c r="C293" s="212" t="s">
        <v>40</v>
      </c>
      <c r="D293" s="213">
        <v>45671</v>
      </c>
      <c r="E293" s="191" t="s">
        <v>1967</v>
      </c>
      <c r="F293" s="191" t="s">
        <v>3</v>
      </c>
      <c r="G293" s="191">
        <v>2250390</v>
      </c>
      <c r="H293" s="68"/>
      <c r="I293" s="197" t="s">
        <v>3030</v>
      </c>
      <c r="J293" s="68"/>
      <c r="K293" s="68"/>
      <c r="L293" s="68"/>
      <c r="M293" s="68"/>
      <c r="N293" s="348"/>
      <c r="O293" s="348"/>
      <c r="P293" s="214">
        <v>0</v>
      </c>
      <c r="Q293" s="214">
        <v>7000</v>
      </c>
      <c r="R293" s="68" t="s">
        <v>1479</v>
      </c>
      <c r="S293" s="349"/>
      <c r="T293" s="272"/>
    </row>
    <row r="294" spans="1:20" ht="63.75">
      <c r="A294" s="191">
        <v>15</v>
      </c>
      <c r="B294" s="68"/>
      <c r="C294" s="212" t="s">
        <v>39</v>
      </c>
      <c r="D294" s="213">
        <v>45671</v>
      </c>
      <c r="E294" s="191" t="s">
        <v>1968</v>
      </c>
      <c r="F294" s="191" t="s">
        <v>3</v>
      </c>
      <c r="G294" s="191">
        <v>2250391</v>
      </c>
      <c r="H294" s="68"/>
      <c r="I294" s="197" t="s">
        <v>3031</v>
      </c>
      <c r="J294" s="68"/>
      <c r="K294" s="68"/>
      <c r="L294" s="68"/>
      <c r="M294" s="68"/>
      <c r="N294" s="348"/>
      <c r="O294" s="348"/>
      <c r="P294" s="214">
        <v>0</v>
      </c>
      <c r="Q294" s="214">
        <v>349.37</v>
      </c>
      <c r="R294" s="68" t="s">
        <v>1479</v>
      </c>
      <c r="S294" s="349"/>
      <c r="T294" s="272"/>
    </row>
    <row r="295" spans="1:20" ht="51">
      <c r="A295" s="191">
        <v>309</v>
      </c>
      <c r="B295" s="68"/>
      <c r="C295" s="212" t="s">
        <v>1238</v>
      </c>
      <c r="D295" s="213">
        <v>45671</v>
      </c>
      <c r="E295" s="191" t="s">
        <v>1969</v>
      </c>
      <c r="F295" s="191" t="s">
        <v>3</v>
      </c>
      <c r="G295" s="191">
        <v>2250393</v>
      </c>
      <c r="H295" s="68"/>
      <c r="I295" s="197" t="s">
        <v>3032</v>
      </c>
      <c r="J295" s="68"/>
      <c r="K295" s="68"/>
      <c r="L295" s="68"/>
      <c r="M295" s="68"/>
      <c r="N295" s="348"/>
      <c r="O295" s="348"/>
      <c r="P295" s="214">
        <v>0</v>
      </c>
      <c r="Q295" s="214">
        <v>18</v>
      </c>
      <c r="R295" s="68" t="s">
        <v>1479</v>
      </c>
      <c r="S295" s="349"/>
      <c r="T295" s="272"/>
    </row>
    <row r="296" spans="1:20" ht="51">
      <c r="A296" s="191" t="s">
        <v>550</v>
      </c>
      <c r="B296" s="68"/>
      <c r="C296" s="212" t="s">
        <v>589</v>
      </c>
      <c r="D296" s="213">
        <v>45671</v>
      </c>
      <c r="E296" s="191" t="s">
        <v>1970</v>
      </c>
      <c r="F296" s="191" t="s">
        <v>3</v>
      </c>
      <c r="G296" s="191">
        <v>2250396</v>
      </c>
      <c r="H296" s="68"/>
      <c r="I296" s="197" t="s">
        <v>3033</v>
      </c>
      <c r="J296" s="68"/>
      <c r="K296" s="68"/>
      <c r="L296" s="68"/>
      <c r="M296" s="68"/>
      <c r="N296" s="348"/>
      <c r="O296" s="348"/>
      <c r="P296" s="214">
        <v>0</v>
      </c>
      <c r="Q296" s="214">
        <v>18</v>
      </c>
      <c r="R296" s="68" t="s">
        <v>1479</v>
      </c>
      <c r="S296" s="349"/>
      <c r="T296" s="272"/>
    </row>
    <row r="297" spans="1:20" ht="51">
      <c r="A297" s="191">
        <v>309</v>
      </c>
      <c r="B297" s="68"/>
      <c r="C297" s="212" t="s">
        <v>1238</v>
      </c>
      <c r="D297" s="213">
        <v>45671</v>
      </c>
      <c r="E297" s="191" t="s">
        <v>1971</v>
      </c>
      <c r="F297" s="191" t="s">
        <v>3</v>
      </c>
      <c r="G297" s="191">
        <v>2250397</v>
      </c>
      <c r="H297" s="68"/>
      <c r="I297" s="197" t="s">
        <v>3034</v>
      </c>
      <c r="J297" s="68"/>
      <c r="K297" s="68"/>
      <c r="L297" s="68"/>
      <c r="M297" s="68"/>
      <c r="N297" s="348"/>
      <c r="O297" s="348"/>
      <c r="P297" s="214">
        <v>0</v>
      </c>
      <c r="Q297" s="214">
        <v>18</v>
      </c>
      <c r="R297" s="68" t="s">
        <v>1479</v>
      </c>
      <c r="S297" s="349"/>
      <c r="T297" s="272"/>
    </row>
    <row r="298" spans="1:20" ht="51">
      <c r="A298" s="191">
        <v>309</v>
      </c>
      <c r="B298" s="68"/>
      <c r="C298" s="212" t="s">
        <v>1238</v>
      </c>
      <c r="D298" s="213">
        <v>45671</v>
      </c>
      <c r="E298" s="191" t="s">
        <v>1972</v>
      </c>
      <c r="F298" s="191" t="s">
        <v>3</v>
      </c>
      <c r="G298" s="191">
        <v>2250399</v>
      </c>
      <c r="H298" s="68"/>
      <c r="I298" s="197" t="s">
        <v>3035</v>
      </c>
      <c r="J298" s="68"/>
      <c r="K298" s="68"/>
      <c r="L298" s="68"/>
      <c r="M298" s="68"/>
      <c r="N298" s="348"/>
      <c r="O298" s="348"/>
      <c r="P298" s="214">
        <v>0</v>
      </c>
      <c r="Q298" s="214">
        <v>18</v>
      </c>
      <c r="R298" s="68" t="s">
        <v>1479</v>
      </c>
      <c r="S298" s="349"/>
      <c r="T298" s="272"/>
    </row>
    <row r="299" spans="1:20" ht="51">
      <c r="A299" s="191" t="s">
        <v>544</v>
      </c>
      <c r="B299" s="68"/>
      <c r="C299" s="212" t="s">
        <v>679</v>
      </c>
      <c r="D299" s="213">
        <v>45671</v>
      </c>
      <c r="E299" s="191" t="s">
        <v>1973</v>
      </c>
      <c r="F299" s="191" t="s">
        <v>3</v>
      </c>
      <c r="G299" s="191">
        <v>2250400</v>
      </c>
      <c r="H299" s="68"/>
      <c r="I299" s="197" t="s">
        <v>3036</v>
      </c>
      <c r="J299" s="68"/>
      <c r="K299" s="68"/>
      <c r="L299" s="68"/>
      <c r="M299" s="68"/>
      <c r="N299" s="348"/>
      <c r="O299" s="348"/>
      <c r="P299" s="214">
        <v>0</v>
      </c>
      <c r="Q299" s="214">
        <v>18</v>
      </c>
      <c r="R299" s="68" t="s">
        <v>1479</v>
      </c>
      <c r="S299" s="349"/>
      <c r="T299" s="272"/>
    </row>
    <row r="300" spans="1:20" ht="51">
      <c r="A300" s="191">
        <v>309</v>
      </c>
      <c r="B300" s="68"/>
      <c r="C300" s="212" t="s">
        <v>1238</v>
      </c>
      <c r="D300" s="213">
        <v>45671</v>
      </c>
      <c r="E300" s="191" t="s">
        <v>1974</v>
      </c>
      <c r="F300" s="191" t="s">
        <v>3</v>
      </c>
      <c r="G300" s="191">
        <v>2250401</v>
      </c>
      <c r="H300" s="68"/>
      <c r="I300" s="197" t="s">
        <v>3037</v>
      </c>
      <c r="J300" s="68"/>
      <c r="K300" s="68"/>
      <c r="L300" s="68"/>
      <c r="M300" s="68"/>
      <c r="N300" s="348"/>
      <c r="O300" s="348"/>
      <c r="P300" s="214">
        <v>0</v>
      </c>
      <c r="Q300" s="214">
        <v>18</v>
      </c>
      <c r="R300" s="68" t="s">
        <v>1479</v>
      </c>
      <c r="S300" s="349"/>
      <c r="T300" s="272"/>
    </row>
    <row r="301" spans="1:20" ht="51">
      <c r="A301" s="191">
        <v>309</v>
      </c>
      <c r="B301" s="68"/>
      <c r="C301" s="212" t="s">
        <v>1238</v>
      </c>
      <c r="D301" s="213">
        <v>45671</v>
      </c>
      <c r="E301" s="191" t="s">
        <v>1975</v>
      </c>
      <c r="F301" s="191" t="s">
        <v>3</v>
      </c>
      <c r="G301" s="191">
        <v>2250404</v>
      </c>
      <c r="H301" s="68"/>
      <c r="I301" s="197" t="s">
        <v>3038</v>
      </c>
      <c r="J301" s="68"/>
      <c r="K301" s="68"/>
      <c r="L301" s="68"/>
      <c r="M301" s="68"/>
      <c r="N301" s="348"/>
      <c r="O301" s="348"/>
      <c r="P301" s="214">
        <v>0</v>
      </c>
      <c r="Q301" s="214">
        <v>18</v>
      </c>
      <c r="R301" s="68" t="s">
        <v>1479</v>
      </c>
      <c r="S301" s="349"/>
      <c r="T301" s="272"/>
    </row>
    <row r="302" spans="1:20" ht="51">
      <c r="A302" s="191">
        <v>309</v>
      </c>
      <c r="B302" s="68"/>
      <c r="C302" s="212" t="s">
        <v>1238</v>
      </c>
      <c r="D302" s="213">
        <v>45671</v>
      </c>
      <c r="E302" s="191" t="s">
        <v>1976</v>
      </c>
      <c r="F302" s="191" t="s">
        <v>3</v>
      </c>
      <c r="G302" s="191">
        <v>2250405</v>
      </c>
      <c r="H302" s="68"/>
      <c r="I302" s="197" t="s">
        <v>3039</v>
      </c>
      <c r="J302" s="68"/>
      <c r="K302" s="68"/>
      <c r="L302" s="68"/>
      <c r="M302" s="68"/>
      <c r="N302" s="348"/>
      <c r="O302" s="348"/>
      <c r="P302" s="214">
        <v>0</v>
      </c>
      <c r="Q302" s="214">
        <v>18</v>
      </c>
      <c r="R302" s="68" t="s">
        <v>1479</v>
      </c>
      <c r="S302" s="349"/>
      <c r="T302" s="272"/>
    </row>
    <row r="303" spans="1:20" ht="63.75">
      <c r="A303" s="191">
        <v>309</v>
      </c>
      <c r="B303" s="68"/>
      <c r="C303" s="212" t="s">
        <v>1238</v>
      </c>
      <c r="D303" s="213">
        <v>45671</v>
      </c>
      <c r="E303" s="191" t="s">
        <v>1977</v>
      </c>
      <c r="F303" s="191" t="s">
        <v>3</v>
      </c>
      <c r="G303" s="191">
        <v>2250407</v>
      </c>
      <c r="H303" s="68"/>
      <c r="I303" s="197" t="s">
        <v>3040</v>
      </c>
      <c r="J303" s="68"/>
      <c r="K303" s="68"/>
      <c r="L303" s="68"/>
      <c r="M303" s="68"/>
      <c r="N303" s="348"/>
      <c r="O303" s="348"/>
      <c r="P303" s="214">
        <v>0</v>
      </c>
      <c r="Q303" s="214">
        <v>36</v>
      </c>
      <c r="R303" s="68" t="s">
        <v>1479</v>
      </c>
      <c r="S303" s="349"/>
      <c r="T303" s="272"/>
    </row>
    <row r="304" spans="1:20" ht="63.75">
      <c r="A304" s="191">
        <v>221</v>
      </c>
      <c r="B304" s="68"/>
      <c r="C304" s="212" t="s">
        <v>92</v>
      </c>
      <c r="D304" s="213">
        <v>45671</v>
      </c>
      <c r="E304" s="191" t="s">
        <v>1978</v>
      </c>
      <c r="F304" s="191" t="s">
        <v>3</v>
      </c>
      <c r="G304" s="191">
        <v>2250410</v>
      </c>
      <c r="H304" s="68"/>
      <c r="I304" s="197" t="s">
        <v>3041</v>
      </c>
      <c r="J304" s="68"/>
      <c r="K304" s="68"/>
      <c r="L304" s="68"/>
      <c r="M304" s="68"/>
      <c r="N304" s="348"/>
      <c r="O304" s="348"/>
      <c r="P304" s="214">
        <v>0</v>
      </c>
      <c r="Q304" s="214">
        <v>38799.199999999997</v>
      </c>
      <c r="R304" s="68" t="s">
        <v>1479</v>
      </c>
      <c r="S304" s="349"/>
      <c r="T304" s="272"/>
    </row>
    <row r="305" spans="1:20" ht="51">
      <c r="A305" s="191">
        <v>383</v>
      </c>
      <c r="B305" s="68"/>
      <c r="C305" s="212" t="s">
        <v>1242</v>
      </c>
      <c r="D305" s="213">
        <v>45671</v>
      </c>
      <c r="E305" s="191" t="s">
        <v>1979</v>
      </c>
      <c r="F305" s="191" t="s">
        <v>3</v>
      </c>
      <c r="G305" s="191">
        <v>2250427</v>
      </c>
      <c r="H305" s="68"/>
      <c r="I305" s="197" t="s">
        <v>3042</v>
      </c>
      <c r="J305" s="68"/>
      <c r="K305" s="68"/>
      <c r="L305" s="68"/>
      <c r="M305" s="68"/>
      <c r="N305" s="348"/>
      <c r="O305" s="348"/>
      <c r="P305" s="214">
        <v>0</v>
      </c>
      <c r="Q305" s="214">
        <v>176</v>
      </c>
      <c r="R305" s="68" t="s">
        <v>1479</v>
      </c>
      <c r="S305" s="349"/>
      <c r="T305" s="272"/>
    </row>
    <row r="306" spans="1:20" ht="51">
      <c r="A306" s="191">
        <v>383</v>
      </c>
      <c r="B306" s="68"/>
      <c r="C306" s="212" t="s">
        <v>1242</v>
      </c>
      <c r="D306" s="213">
        <v>45671</v>
      </c>
      <c r="E306" s="191" t="s">
        <v>1980</v>
      </c>
      <c r="F306" s="191" t="s">
        <v>3</v>
      </c>
      <c r="G306" s="191">
        <v>2250411</v>
      </c>
      <c r="H306" s="68"/>
      <c r="I306" s="197" t="s">
        <v>3042</v>
      </c>
      <c r="J306" s="68"/>
      <c r="K306" s="68"/>
      <c r="L306" s="68"/>
      <c r="M306" s="68"/>
      <c r="N306" s="348"/>
      <c r="O306" s="348"/>
      <c r="P306" s="214">
        <v>0</v>
      </c>
      <c r="Q306" s="214">
        <v>406</v>
      </c>
      <c r="R306" s="68" t="s">
        <v>1479</v>
      </c>
      <c r="S306" s="349"/>
      <c r="T306" s="272"/>
    </row>
    <row r="307" spans="1:20" ht="51">
      <c r="A307" s="191">
        <v>650</v>
      </c>
      <c r="B307" s="68"/>
      <c r="C307" s="212" t="s">
        <v>175</v>
      </c>
      <c r="D307" s="213">
        <v>45671</v>
      </c>
      <c r="E307" s="191" t="s">
        <v>1981</v>
      </c>
      <c r="F307" s="191" t="s">
        <v>3</v>
      </c>
      <c r="G307" s="191">
        <v>2250426</v>
      </c>
      <c r="H307" s="68"/>
      <c r="I307" s="197" t="s">
        <v>3043</v>
      </c>
      <c r="J307" s="68"/>
      <c r="K307" s="68"/>
      <c r="L307" s="68"/>
      <c r="M307" s="68"/>
      <c r="N307" s="348"/>
      <c r="O307" s="348"/>
      <c r="P307" s="214">
        <v>0</v>
      </c>
      <c r="Q307" s="214">
        <v>120</v>
      </c>
      <c r="R307" s="68" t="s">
        <v>1479</v>
      </c>
      <c r="S307" s="349"/>
      <c r="T307" s="272"/>
    </row>
    <row r="308" spans="1:20" ht="51">
      <c r="A308" s="191">
        <v>383</v>
      </c>
      <c r="B308" s="68"/>
      <c r="C308" s="212" t="s">
        <v>1242</v>
      </c>
      <c r="D308" s="213">
        <v>45671</v>
      </c>
      <c r="E308" s="191" t="s">
        <v>1982</v>
      </c>
      <c r="F308" s="191" t="s">
        <v>3</v>
      </c>
      <c r="G308" s="191">
        <v>2250432</v>
      </c>
      <c r="H308" s="68"/>
      <c r="I308" s="197" t="s">
        <v>3042</v>
      </c>
      <c r="J308" s="68"/>
      <c r="K308" s="68"/>
      <c r="L308" s="68"/>
      <c r="M308" s="68"/>
      <c r="N308" s="348"/>
      <c r="O308" s="348"/>
      <c r="P308" s="214">
        <v>0</v>
      </c>
      <c r="Q308" s="214">
        <v>412</v>
      </c>
      <c r="R308" s="68" t="s">
        <v>1479</v>
      </c>
      <c r="S308" s="349"/>
      <c r="T308" s="272"/>
    </row>
    <row r="309" spans="1:20" ht="38.25">
      <c r="A309" s="191" t="s">
        <v>550</v>
      </c>
      <c r="B309" s="68"/>
      <c r="C309" s="212" t="s">
        <v>589</v>
      </c>
      <c r="D309" s="213">
        <v>45671</v>
      </c>
      <c r="E309" s="191" t="s">
        <v>1983</v>
      </c>
      <c r="F309" s="191" t="s">
        <v>3</v>
      </c>
      <c r="G309" s="191">
        <v>2250437</v>
      </c>
      <c r="H309" s="68"/>
      <c r="I309" s="197" t="s">
        <v>3044</v>
      </c>
      <c r="J309" s="68"/>
      <c r="K309" s="68"/>
      <c r="L309" s="68"/>
      <c r="M309" s="68"/>
      <c r="N309" s="348"/>
      <c r="O309" s="348"/>
      <c r="P309" s="214">
        <v>0</v>
      </c>
      <c r="Q309" s="214">
        <v>1200</v>
      </c>
      <c r="R309" s="68" t="s">
        <v>1479</v>
      </c>
      <c r="S309" s="349"/>
      <c r="T309" s="272"/>
    </row>
    <row r="310" spans="1:20" ht="51">
      <c r="A310" s="191">
        <v>66</v>
      </c>
      <c r="B310" s="68"/>
      <c r="C310" s="212" t="s">
        <v>46</v>
      </c>
      <c r="D310" s="213">
        <v>45671</v>
      </c>
      <c r="E310" s="191" t="s">
        <v>1984</v>
      </c>
      <c r="F310" s="191" t="s">
        <v>3</v>
      </c>
      <c r="G310" s="191">
        <v>2250443</v>
      </c>
      <c r="H310" s="68"/>
      <c r="I310" s="197" t="s">
        <v>3045</v>
      </c>
      <c r="J310" s="68"/>
      <c r="K310" s="68"/>
      <c r="L310" s="68"/>
      <c r="M310" s="68"/>
      <c r="N310" s="348"/>
      <c r="O310" s="348"/>
      <c r="P310" s="214">
        <v>0</v>
      </c>
      <c r="Q310" s="214">
        <v>892.33</v>
      </c>
      <c r="R310" s="68" t="s">
        <v>1479</v>
      </c>
      <c r="S310" s="349"/>
      <c r="T310" s="272"/>
    </row>
    <row r="311" spans="1:20" ht="51">
      <c r="A311" s="191">
        <v>66</v>
      </c>
      <c r="B311" s="68"/>
      <c r="C311" s="212" t="s">
        <v>46</v>
      </c>
      <c r="D311" s="213">
        <v>45671</v>
      </c>
      <c r="E311" s="191" t="s">
        <v>1985</v>
      </c>
      <c r="F311" s="191" t="s">
        <v>3</v>
      </c>
      <c r="G311" s="191">
        <v>2250446</v>
      </c>
      <c r="H311" s="68"/>
      <c r="I311" s="197" t="s">
        <v>3046</v>
      </c>
      <c r="J311" s="68"/>
      <c r="K311" s="68"/>
      <c r="L311" s="68"/>
      <c r="M311" s="68"/>
      <c r="N311" s="348"/>
      <c r="O311" s="348"/>
      <c r="P311" s="214">
        <v>0</v>
      </c>
      <c r="Q311" s="214">
        <v>683.95</v>
      </c>
      <c r="R311" s="68" t="s">
        <v>1479</v>
      </c>
      <c r="S311" s="349"/>
      <c r="T311" s="272"/>
    </row>
    <row r="312" spans="1:20" ht="51">
      <c r="A312" s="191">
        <v>254</v>
      </c>
      <c r="B312" s="68"/>
      <c r="C312" s="212" t="s">
        <v>105</v>
      </c>
      <c r="D312" s="213">
        <v>45671</v>
      </c>
      <c r="E312" s="191" t="s">
        <v>1986</v>
      </c>
      <c r="F312" s="191" t="s">
        <v>3</v>
      </c>
      <c r="G312" s="191">
        <v>2250451</v>
      </c>
      <c r="H312" s="68"/>
      <c r="I312" s="197" t="s">
        <v>3047</v>
      </c>
      <c r="J312" s="68"/>
      <c r="K312" s="68"/>
      <c r="L312" s="68"/>
      <c r="M312" s="68"/>
      <c r="N312" s="348"/>
      <c r="O312" s="348"/>
      <c r="P312" s="214">
        <v>0</v>
      </c>
      <c r="Q312" s="214">
        <v>200</v>
      </c>
      <c r="R312" s="68" t="s">
        <v>1479</v>
      </c>
      <c r="S312" s="349"/>
      <c r="T312" s="272"/>
    </row>
    <row r="313" spans="1:20" ht="51">
      <c r="A313" s="191">
        <v>81</v>
      </c>
      <c r="B313" s="68"/>
      <c r="C313" s="212" t="s">
        <v>49</v>
      </c>
      <c r="D313" s="213">
        <v>45671</v>
      </c>
      <c r="E313" s="191" t="s">
        <v>1987</v>
      </c>
      <c r="F313" s="191" t="s">
        <v>3</v>
      </c>
      <c r="G313" s="191">
        <v>2250523</v>
      </c>
      <c r="H313" s="68"/>
      <c r="I313" s="197" t="s">
        <v>3048</v>
      </c>
      <c r="J313" s="68"/>
      <c r="K313" s="68"/>
      <c r="L313" s="68"/>
      <c r="M313" s="68"/>
      <c r="N313" s="348"/>
      <c r="O313" s="348"/>
      <c r="P313" s="214">
        <v>0</v>
      </c>
      <c r="Q313" s="214">
        <v>252</v>
      </c>
      <c r="R313" s="68" t="s">
        <v>1479</v>
      </c>
      <c r="S313" s="349"/>
      <c r="T313" s="272"/>
    </row>
    <row r="314" spans="1:20" ht="51">
      <c r="A314" s="191" t="s">
        <v>550</v>
      </c>
      <c r="B314" s="68"/>
      <c r="C314" s="212" t="s">
        <v>589</v>
      </c>
      <c r="D314" s="213">
        <v>45671</v>
      </c>
      <c r="E314" s="191" t="s">
        <v>1988</v>
      </c>
      <c r="F314" s="191" t="s">
        <v>3</v>
      </c>
      <c r="G314" s="191">
        <v>2250526</v>
      </c>
      <c r="H314" s="68"/>
      <c r="I314" s="197" t="s">
        <v>3049</v>
      </c>
      <c r="J314" s="68"/>
      <c r="K314" s="68"/>
      <c r="L314" s="68"/>
      <c r="M314" s="68"/>
      <c r="N314" s="348"/>
      <c r="O314" s="348"/>
      <c r="P314" s="214">
        <v>0</v>
      </c>
      <c r="Q314" s="214">
        <v>360</v>
      </c>
      <c r="R314" s="68" t="s">
        <v>1479</v>
      </c>
      <c r="S314" s="349"/>
      <c r="T314" s="272"/>
    </row>
    <row r="315" spans="1:20" ht="38.25">
      <c r="A315" s="191">
        <v>15</v>
      </c>
      <c r="B315" s="68"/>
      <c r="C315" s="212" t="s">
        <v>39</v>
      </c>
      <c r="D315" s="213">
        <v>45671</v>
      </c>
      <c r="E315" s="191" t="s">
        <v>1989</v>
      </c>
      <c r="F315" s="191" t="s">
        <v>3</v>
      </c>
      <c r="G315" s="191">
        <v>2250543</v>
      </c>
      <c r="H315" s="68"/>
      <c r="I315" s="197" t="s">
        <v>3050</v>
      </c>
      <c r="J315" s="68"/>
      <c r="K315" s="68"/>
      <c r="L315" s="68"/>
      <c r="M315" s="68"/>
      <c r="N315" s="348"/>
      <c r="O315" s="348"/>
      <c r="P315" s="214">
        <v>0</v>
      </c>
      <c r="Q315" s="214">
        <v>329.74</v>
      </c>
      <c r="R315" s="68" t="s">
        <v>1479</v>
      </c>
      <c r="S315" s="349"/>
      <c r="T315" s="272"/>
    </row>
    <row r="316" spans="1:20" ht="38.25">
      <c r="A316" s="191" t="s">
        <v>550</v>
      </c>
      <c r="B316" s="68"/>
      <c r="C316" s="212" t="s">
        <v>589</v>
      </c>
      <c r="D316" s="213">
        <v>45671</v>
      </c>
      <c r="E316" s="191" t="s">
        <v>1990</v>
      </c>
      <c r="F316" s="191" t="s">
        <v>3</v>
      </c>
      <c r="G316" s="191">
        <v>2250362</v>
      </c>
      <c r="H316" s="68"/>
      <c r="I316" s="197" t="s">
        <v>3051</v>
      </c>
      <c r="J316" s="68"/>
      <c r="K316" s="68"/>
      <c r="L316" s="68"/>
      <c r="M316" s="68"/>
      <c r="N316" s="348"/>
      <c r="O316" s="348"/>
      <c r="P316" s="214">
        <v>0</v>
      </c>
      <c r="Q316" s="214">
        <v>16060.68</v>
      </c>
      <c r="R316" s="68" t="s">
        <v>1479</v>
      </c>
      <c r="S316" s="349"/>
      <c r="T316" s="272"/>
    </row>
    <row r="317" spans="1:20" ht="63.75">
      <c r="A317" s="191">
        <v>680</v>
      </c>
      <c r="B317" s="68"/>
      <c r="C317" s="212" t="s">
        <v>179</v>
      </c>
      <c r="D317" s="213">
        <v>45671</v>
      </c>
      <c r="E317" s="191" t="s">
        <v>1991</v>
      </c>
      <c r="F317" s="191" t="s">
        <v>3</v>
      </c>
      <c r="G317" s="191">
        <v>2250417</v>
      </c>
      <c r="H317" s="68"/>
      <c r="I317" s="197" t="s">
        <v>3052</v>
      </c>
      <c r="J317" s="68"/>
      <c r="K317" s="68"/>
      <c r="L317" s="68"/>
      <c r="M317" s="68"/>
      <c r="N317" s="348"/>
      <c r="O317" s="348"/>
      <c r="P317" s="214">
        <v>0</v>
      </c>
      <c r="Q317" s="214">
        <v>3024.45</v>
      </c>
      <c r="R317" s="68" t="s">
        <v>1479</v>
      </c>
      <c r="S317" s="349"/>
      <c r="T317" s="272"/>
    </row>
    <row r="318" spans="1:20" ht="89.25">
      <c r="A318" s="191">
        <v>513</v>
      </c>
      <c r="B318" s="68"/>
      <c r="C318" s="212" t="s">
        <v>160</v>
      </c>
      <c r="D318" s="213">
        <v>45671</v>
      </c>
      <c r="E318" s="191" t="s">
        <v>1992</v>
      </c>
      <c r="F318" s="191" t="s">
        <v>6</v>
      </c>
      <c r="G318" s="191">
        <v>1116656</v>
      </c>
      <c r="H318" s="68"/>
      <c r="I318" s="197" t="s">
        <v>3053</v>
      </c>
      <c r="J318" s="68"/>
      <c r="K318" s="68"/>
      <c r="L318" s="68"/>
      <c r="M318" s="68"/>
      <c r="N318" s="348"/>
      <c r="O318" s="348"/>
      <c r="P318" s="214">
        <v>0</v>
      </c>
      <c r="Q318" s="214">
        <v>5145.2700000000004</v>
      </c>
      <c r="R318" s="68" t="s">
        <v>1479</v>
      </c>
      <c r="S318" s="349"/>
      <c r="T318" s="272"/>
    </row>
    <row r="319" spans="1:20" ht="63.75">
      <c r="A319" s="191">
        <v>16</v>
      </c>
      <c r="B319" s="68"/>
      <c r="C319" s="212" t="s">
        <v>40</v>
      </c>
      <c r="D319" s="213">
        <v>45671</v>
      </c>
      <c r="E319" s="191" t="s">
        <v>1993</v>
      </c>
      <c r="F319" s="191" t="s">
        <v>6</v>
      </c>
      <c r="G319" s="191">
        <v>2153110</v>
      </c>
      <c r="H319" s="68"/>
      <c r="I319" s="197" t="s">
        <v>3054</v>
      </c>
      <c r="J319" s="68"/>
      <c r="K319" s="68"/>
      <c r="L319" s="68"/>
      <c r="M319" s="68"/>
      <c r="N319" s="348"/>
      <c r="O319" s="348"/>
      <c r="P319" s="214">
        <v>0</v>
      </c>
      <c r="Q319" s="214">
        <v>152419.18</v>
      </c>
      <c r="R319" s="68" t="s">
        <v>1479</v>
      </c>
      <c r="S319" s="349"/>
      <c r="T319" s="272"/>
    </row>
    <row r="320" spans="1:20" ht="63.75">
      <c r="A320" s="191" t="s">
        <v>544</v>
      </c>
      <c r="B320" s="68"/>
      <c r="C320" s="212" t="s">
        <v>679</v>
      </c>
      <c r="D320" s="213">
        <v>45671</v>
      </c>
      <c r="E320" s="191" t="s">
        <v>1994</v>
      </c>
      <c r="F320" s="191" t="s">
        <v>6</v>
      </c>
      <c r="G320" s="191">
        <v>2153214</v>
      </c>
      <c r="H320" s="68"/>
      <c r="I320" s="197" t="s">
        <v>3055</v>
      </c>
      <c r="J320" s="68"/>
      <c r="K320" s="68"/>
      <c r="L320" s="68"/>
      <c r="M320" s="68"/>
      <c r="N320" s="348"/>
      <c r="O320" s="348"/>
      <c r="P320" s="214">
        <v>0</v>
      </c>
      <c r="Q320" s="214">
        <v>396135.78</v>
      </c>
      <c r="R320" s="68" t="s">
        <v>1479</v>
      </c>
      <c r="S320" s="349"/>
      <c r="T320" s="272"/>
    </row>
    <row r="321" spans="1:20" ht="89.25">
      <c r="A321" s="191">
        <v>599</v>
      </c>
      <c r="B321" s="68"/>
      <c r="C321" s="212" t="s">
        <v>1245</v>
      </c>
      <c r="D321" s="213">
        <v>45671</v>
      </c>
      <c r="E321" s="191" t="s">
        <v>1995</v>
      </c>
      <c r="F321" s="191" t="s">
        <v>12</v>
      </c>
      <c r="G321" s="191">
        <v>1116683</v>
      </c>
      <c r="H321" s="68"/>
      <c r="I321" s="197" t="s">
        <v>3056</v>
      </c>
      <c r="J321" s="68"/>
      <c r="K321" s="68"/>
      <c r="L321" s="68"/>
      <c r="M321" s="68"/>
      <c r="N321" s="348"/>
      <c r="O321" s="348"/>
      <c r="P321" s="214">
        <v>348</v>
      </c>
      <c r="Q321" s="214">
        <v>0</v>
      </c>
      <c r="R321" s="68" t="s">
        <v>1479</v>
      </c>
      <c r="S321" s="349"/>
      <c r="T321" s="272"/>
    </row>
    <row r="322" spans="1:20" ht="76.5">
      <c r="A322" s="191">
        <v>10</v>
      </c>
      <c r="B322" s="68"/>
      <c r="C322" s="212" t="s">
        <v>38</v>
      </c>
      <c r="D322" s="213">
        <v>45671</v>
      </c>
      <c r="E322" s="191" t="s">
        <v>1996</v>
      </c>
      <c r="F322" s="191" t="s">
        <v>12</v>
      </c>
      <c r="G322" s="191">
        <v>1116655</v>
      </c>
      <c r="H322" s="68"/>
      <c r="I322" s="197" t="s">
        <v>3057</v>
      </c>
      <c r="J322" s="68"/>
      <c r="K322" s="68"/>
      <c r="L322" s="68"/>
      <c r="M322" s="68"/>
      <c r="N322" s="348"/>
      <c r="O322" s="348"/>
      <c r="P322" s="214">
        <v>348</v>
      </c>
      <c r="Q322" s="214">
        <v>0</v>
      </c>
      <c r="R322" s="68" t="s">
        <v>1479</v>
      </c>
      <c r="S322" s="349"/>
      <c r="T322" s="272"/>
    </row>
    <row r="323" spans="1:20" ht="89.25">
      <c r="A323" s="191">
        <v>10</v>
      </c>
      <c r="B323" s="68"/>
      <c r="C323" s="212" t="s">
        <v>38</v>
      </c>
      <c r="D323" s="213">
        <v>45671</v>
      </c>
      <c r="E323" s="191" t="s">
        <v>1997</v>
      </c>
      <c r="F323" s="191" t="s">
        <v>10</v>
      </c>
      <c r="G323" s="191">
        <v>1116655</v>
      </c>
      <c r="H323" s="68"/>
      <c r="I323" s="197" t="s">
        <v>3058</v>
      </c>
      <c r="J323" s="68"/>
      <c r="K323" s="68"/>
      <c r="L323" s="68"/>
      <c r="M323" s="68"/>
      <c r="N323" s="348"/>
      <c r="O323" s="348"/>
      <c r="P323" s="214">
        <v>60</v>
      </c>
      <c r="Q323" s="214">
        <v>0</v>
      </c>
      <c r="R323" s="68" t="s">
        <v>1479</v>
      </c>
      <c r="S323" s="349"/>
      <c r="T323" s="272"/>
    </row>
    <row r="324" spans="1:20" ht="89.25">
      <c r="A324" s="191">
        <v>599</v>
      </c>
      <c r="B324" s="68"/>
      <c r="C324" s="212" t="s">
        <v>1245</v>
      </c>
      <c r="D324" s="213">
        <v>45671</v>
      </c>
      <c r="E324" s="191" t="s">
        <v>1998</v>
      </c>
      <c r="F324" s="191" t="s">
        <v>10</v>
      </c>
      <c r="G324" s="191">
        <v>1116683</v>
      </c>
      <c r="H324" s="68"/>
      <c r="I324" s="197" t="s">
        <v>3059</v>
      </c>
      <c r="J324" s="68"/>
      <c r="K324" s="68"/>
      <c r="L324" s="68"/>
      <c r="M324" s="68"/>
      <c r="N324" s="348"/>
      <c r="O324" s="348"/>
      <c r="P324" s="214">
        <v>60</v>
      </c>
      <c r="Q324" s="214">
        <v>0</v>
      </c>
      <c r="R324" s="68" t="s">
        <v>1479</v>
      </c>
      <c r="S324" s="349"/>
      <c r="T324" s="272"/>
    </row>
    <row r="325" spans="1:20" ht="63.75">
      <c r="A325" s="191">
        <v>117</v>
      </c>
      <c r="B325" s="68"/>
      <c r="C325" s="212" t="s">
        <v>54</v>
      </c>
      <c r="D325" s="213">
        <v>45671</v>
      </c>
      <c r="E325" s="191" t="s">
        <v>1999</v>
      </c>
      <c r="F325" s="191" t="s">
        <v>10</v>
      </c>
      <c r="G325" s="191">
        <v>1116781</v>
      </c>
      <c r="H325" s="68"/>
      <c r="I325" s="197" t="s">
        <v>3060</v>
      </c>
      <c r="J325" s="68"/>
      <c r="K325" s="68"/>
      <c r="L325" s="68"/>
      <c r="M325" s="68"/>
      <c r="N325" s="348"/>
      <c r="O325" s="348"/>
      <c r="P325" s="214">
        <v>60</v>
      </c>
      <c r="Q325" s="214">
        <v>0</v>
      </c>
      <c r="R325" s="68" t="s">
        <v>1479</v>
      </c>
      <c r="S325" s="349"/>
      <c r="T325" s="272"/>
    </row>
    <row r="326" spans="1:20" ht="51">
      <c r="A326" s="191">
        <v>35</v>
      </c>
      <c r="B326" s="68"/>
      <c r="C326" s="212" t="s">
        <v>43</v>
      </c>
      <c r="D326" s="213">
        <v>45672</v>
      </c>
      <c r="E326" s="191" t="s">
        <v>2000</v>
      </c>
      <c r="F326" s="191" t="s">
        <v>3</v>
      </c>
      <c r="G326" s="191">
        <v>2250706</v>
      </c>
      <c r="H326" s="68"/>
      <c r="I326" s="197" t="s">
        <v>3061</v>
      </c>
      <c r="J326" s="68"/>
      <c r="K326" s="68"/>
      <c r="L326" s="68"/>
      <c r="M326" s="68"/>
      <c r="N326" s="348"/>
      <c r="O326" s="348"/>
      <c r="P326" s="214">
        <v>0</v>
      </c>
      <c r="Q326" s="214">
        <v>1000</v>
      </c>
      <c r="R326" s="68" t="s">
        <v>1479</v>
      </c>
      <c r="S326" s="349"/>
      <c r="T326" s="272"/>
    </row>
    <row r="327" spans="1:20" ht="63.75">
      <c r="A327" s="191" t="s">
        <v>550</v>
      </c>
      <c r="B327" s="68"/>
      <c r="C327" s="212" t="s">
        <v>589</v>
      </c>
      <c r="D327" s="213">
        <v>45672</v>
      </c>
      <c r="E327" s="191" t="s">
        <v>2001</v>
      </c>
      <c r="F327" s="191" t="s">
        <v>3</v>
      </c>
      <c r="G327" s="191">
        <v>2250742</v>
      </c>
      <c r="H327" s="68"/>
      <c r="I327" s="197" t="s">
        <v>3062</v>
      </c>
      <c r="J327" s="68"/>
      <c r="K327" s="68"/>
      <c r="L327" s="68"/>
      <c r="M327" s="68"/>
      <c r="N327" s="348"/>
      <c r="O327" s="348"/>
      <c r="P327" s="214">
        <v>0</v>
      </c>
      <c r="Q327" s="214">
        <v>4135.8</v>
      </c>
      <c r="R327" s="68" t="s">
        <v>1479</v>
      </c>
      <c r="S327" s="349"/>
      <c r="T327" s="272"/>
    </row>
    <row r="328" spans="1:20" ht="63.75">
      <c r="A328" s="191">
        <v>155</v>
      </c>
      <c r="B328" s="68"/>
      <c r="C328" s="212" t="s">
        <v>75</v>
      </c>
      <c r="D328" s="213">
        <v>45672</v>
      </c>
      <c r="E328" s="191" t="s">
        <v>2002</v>
      </c>
      <c r="F328" s="191" t="s">
        <v>3</v>
      </c>
      <c r="G328" s="191">
        <v>2250768</v>
      </c>
      <c r="H328" s="68"/>
      <c r="I328" s="197" t="s">
        <v>3063</v>
      </c>
      <c r="J328" s="68"/>
      <c r="K328" s="68"/>
      <c r="L328" s="68"/>
      <c r="M328" s="68"/>
      <c r="N328" s="348"/>
      <c r="O328" s="348"/>
      <c r="P328" s="214">
        <v>0</v>
      </c>
      <c r="Q328" s="214">
        <v>2886.47</v>
      </c>
      <c r="R328" s="68" t="s">
        <v>1479</v>
      </c>
      <c r="S328" s="349"/>
      <c r="T328" s="272"/>
    </row>
    <row r="329" spans="1:20" ht="51">
      <c r="A329" s="191">
        <v>599</v>
      </c>
      <c r="B329" s="68"/>
      <c r="C329" s="212" t="s">
        <v>1245</v>
      </c>
      <c r="D329" s="213">
        <v>45672</v>
      </c>
      <c r="E329" s="191" t="s">
        <v>2003</v>
      </c>
      <c r="F329" s="191" t="s">
        <v>3</v>
      </c>
      <c r="G329" s="191">
        <v>2250822</v>
      </c>
      <c r="H329" s="68"/>
      <c r="I329" s="197" t="s">
        <v>3064</v>
      </c>
      <c r="J329" s="68"/>
      <c r="K329" s="68"/>
      <c r="L329" s="68"/>
      <c r="M329" s="68"/>
      <c r="N329" s="348"/>
      <c r="O329" s="348"/>
      <c r="P329" s="214">
        <v>0</v>
      </c>
      <c r="Q329" s="214">
        <v>313.2</v>
      </c>
      <c r="R329" s="68" t="s">
        <v>1479</v>
      </c>
      <c r="S329" s="349"/>
      <c r="T329" s="272"/>
    </row>
    <row r="330" spans="1:20" ht="38.25">
      <c r="A330" s="191" t="s">
        <v>550</v>
      </c>
      <c r="B330" s="68"/>
      <c r="C330" s="212" t="s">
        <v>589</v>
      </c>
      <c r="D330" s="213">
        <v>45672</v>
      </c>
      <c r="E330" s="191" t="s">
        <v>2004</v>
      </c>
      <c r="F330" s="191" t="s">
        <v>3</v>
      </c>
      <c r="G330" s="191">
        <v>2250843</v>
      </c>
      <c r="H330" s="68"/>
      <c r="I330" s="197" t="s">
        <v>1597</v>
      </c>
      <c r="J330" s="68"/>
      <c r="K330" s="68"/>
      <c r="L330" s="68"/>
      <c r="M330" s="68"/>
      <c r="N330" s="348"/>
      <c r="O330" s="348"/>
      <c r="P330" s="214">
        <v>0</v>
      </c>
      <c r="Q330" s="214">
        <v>2000</v>
      </c>
      <c r="R330" s="68" t="s">
        <v>1479</v>
      </c>
      <c r="S330" s="349"/>
      <c r="T330" s="272"/>
    </row>
    <row r="331" spans="1:20" ht="51">
      <c r="A331" s="191">
        <v>650</v>
      </c>
      <c r="B331" s="68"/>
      <c r="C331" s="212" t="s">
        <v>175</v>
      </c>
      <c r="D331" s="213">
        <v>45672</v>
      </c>
      <c r="E331" s="191" t="s">
        <v>2005</v>
      </c>
      <c r="F331" s="191" t="s">
        <v>3</v>
      </c>
      <c r="G331" s="191">
        <v>2250862</v>
      </c>
      <c r="H331" s="68"/>
      <c r="I331" s="197" t="s">
        <v>3065</v>
      </c>
      <c r="J331" s="68"/>
      <c r="K331" s="68"/>
      <c r="L331" s="68"/>
      <c r="M331" s="68"/>
      <c r="N331" s="348"/>
      <c r="O331" s="348"/>
      <c r="P331" s="214">
        <v>0</v>
      </c>
      <c r="Q331" s="214">
        <v>100</v>
      </c>
      <c r="R331" s="68" t="s">
        <v>1479</v>
      </c>
      <c r="S331" s="349"/>
      <c r="T331" s="272"/>
    </row>
    <row r="332" spans="1:20" ht="51">
      <c r="A332" s="191">
        <v>650</v>
      </c>
      <c r="B332" s="68"/>
      <c r="C332" s="212" t="s">
        <v>175</v>
      </c>
      <c r="D332" s="213">
        <v>45672</v>
      </c>
      <c r="E332" s="191" t="s">
        <v>2006</v>
      </c>
      <c r="F332" s="191" t="s">
        <v>3</v>
      </c>
      <c r="G332" s="191">
        <v>2250885</v>
      </c>
      <c r="H332" s="68"/>
      <c r="I332" s="197" t="s">
        <v>3066</v>
      </c>
      <c r="J332" s="68"/>
      <c r="K332" s="68"/>
      <c r="L332" s="68"/>
      <c r="M332" s="68"/>
      <c r="N332" s="348"/>
      <c r="O332" s="348"/>
      <c r="P332" s="214">
        <v>0</v>
      </c>
      <c r="Q332" s="214">
        <v>100</v>
      </c>
      <c r="R332" s="68" t="s">
        <v>1479</v>
      </c>
      <c r="S332" s="349"/>
      <c r="T332" s="272"/>
    </row>
    <row r="333" spans="1:20" ht="51">
      <c r="A333" s="191">
        <v>292</v>
      </c>
      <c r="B333" s="68"/>
      <c r="C333" s="212" t="s">
        <v>120</v>
      </c>
      <c r="D333" s="213">
        <v>45672</v>
      </c>
      <c r="E333" s="191" t="s">
        <v>2007</v>
      </c>
      <c r="F333" s="191" t="s">
        <v>3</v>
      </c>
      <c r="G333" s="191">
        <v>2250886</v>
      </c>
      <c r="H333" s="68"/>
      <c r="I333" s="197" t="s">
        <v>3067</v>
      </c>
      <c r="J333" s="68"/>
      <c r="K333" s="68"/>
      <c r="L333" s="68"/>
      <c r="M333" s="68"/>
      <c r="N333" s="348"/>
      <c r="O333" s="348"/>
      <c r="P333" s="214">
        <v>0</v>
      </c>
      <c r="Q333" s="214">
        <v>35</v>
      </c>
      <c r="R333" s="68" t="s">
        <v>1479</v>
      </c>
      <c r="S333" s="349"/>
      <c r="T333" s="272"/>
    </row>
    <row r="334" spans="1:20" ht="38.25">
      <c r="A334" s="191" t="s">
        <v>550</v>
      </c>
      <c r="B334" s="68"/>
      <c r="C334" s="212" t="s">
        <v>589</v>
      </c>
      <c r="D334" s="213">
        <v>45672</v>
      </c>
      <c r="E334" s="191" t="s">
        <v>2008</v>
      </c>
      <c r="F334" s="191" t="s">
        <v>3</v>
      </c>
      <c r="G334" s="191">
        <v>2250890</v>
      </c>
      <c r="H334" s="68"/>
      <c r="I334" s="197" t="s">
        <v>3068</v>
      </c>
      <c r="J334" s="68"/>
      <c r="K334" s="68"/>
      <c r="L334" s="68"/>
      <c r="M334" s="68"/>
      <c r="N334" s="348"/>
      <c r="O334" s="348"/>
      <c r="P334" s="214">
        <v>0</v>
      </c>
      <c r="Q334" s="214">
        <v>149.6</v>
      </c>
      <c r="R334" s="68" t="s">
        <v>1479</v>
      </c>
      <c r="S334" s="349"/>
      <c r="T334" s="272"/>
    </row>
    <row r="335" spans="1:20" ht="51">
      <c r="A335" s="191">
        <v>47</v>
      </c>
      <c r="B335" s="68"/>
      <c r="C335" s="212" t="s">
        <v>45</v>
      </c>
      <c r="D335" s="213">
        <v>45672</v>
      </c>
      <c r="E335" s="191" t="s">
        <v>2009</v>
      </c>
      <c r="F335" s="191" t="s">
        <v>3</v>
      </c>
      <c r="G335" s="191">
        <v>2250893</v>
      </c>
      <c r="H335" s="68"/>
      <c r="I335" s="197" t="s">
        <v>3069</v>
      </c>
      <c r="J335" s="68"/>
      <c r="K335" s="68"/>
      <c r="L335" s="68"/>
      <c r="M335" s="68"/>
      <c r="N335" s="348"/>
      <c r="O335" s="348"/>
      <c r="P335" s="214">
        <v>0</v>
      </c>
      <c r="Q335" s="214">
        <v>7200</v>
      </c>
      <c r="R335" s="68" t="s">
        <v>1479</v>
      </c>
      <c r="S335" s="349"/>
      <c r="T335" s="272"/>
    </row>
    <row r="336" spans="1:20" ht="51">
      <c r="A336" s="191">
        <v>86</v>
      </c>
      <c r="B336" s="68"/>
      <c r="C336" s="212" t="s">
        <v>50</v>
      </c>
      <c r="D336" s="213">
        <v>45672</v>
      </c>
      <c r="E336" s="191" t="s">
        <v>2010</v>
      </c>
      <c r="F336" s="191" t="s">
        <v>3</v>
      </c>
      <c r="G336" s="191">
        <v>2250897</v>
      </c>
      <c r="H336" s="68"/>
      <c r="I336" s="197" t="s">
        <v>3070</v>
      </c>
      <c r="J336" s="68"/>
      <c r="K336" s="68"/>
      <c r="L336" s="68"/>
      <c r="M336" s="68"/>
      <c r="N336" s="348"/>
      <c r="O336" s="348"/>
      <c r="P336" s="214">
        <v>0</v>
      </c>
      <c r="Q336" s="214">
        <v>51109.95</v>
      </c>
      <c r="R336" s="68" t="s">
        <v>1479</v>
      </c>
      <c r="S336" s="349"/>
      <c r="T336" s="272"/>
    </row>
    <row r="337" spans="1:20" ht="51">
      <c r="A337" s="191">
        <v>86</v>
      </c>
      <c r="B337" s="68"/>
      <c r="C337" s="212" t="s">
        <v>50</v>
      </c>
      <c r="D337" s="213">
        <v>45672</v>
      </c>
      <c r="E337" s="191" t="s">
        <v>2011</v>
      </c>
      <c r="F337" s="191" t="s">
        <v>3</v>
      </c>
      <c r="G337" s="191">
        <v>2250898</v>
      </c>
      <c r="H337" s="68"/>
      <c r="I337" s="197" t="s">
        <v>3071</v>
      </c>
      <c r="J337" s="68"/>
      <c r="K337" s="68"/>
      <c r="L337" s="68"/>
      <c r="M337" s="68"/>
      <c r="N337" s="348"/>
      <c r="O337" s="348"/>
      <c r="P337" s="214">
        <v>0</v>
      </c>
      <c r="Q337" s="214">
        <v>3576.25</v>
      </c>
      <c r="R337" s="68" t="s">
        <v>1479</v>
      </c>
      <c r="S337" s="349"/>
      <c r="T337" s="272"/>
    </row>
    <row r="338" spans="1:20" ht="38.25">
      <c r="A338" s="191" t="s">
        <v>550</v>
      </c>
      <c r="B338" s="68"/>
      <c r="C338" s="212" t="s">
        <v>589</v>
      </c>
      <c r="D338" s="213">
        <v>45672</v>
      </c>
      <c r="E338" s="191" t="s">
        <v>2012</v>
      </c>
      <c r="F338" s="191" t="s">
        <v>3</v>
      </c>
      <c r="G338" s="191">
        <v>2250905</v>
      </c>
      <c r="H338" s="68"/>
      <c r="I338" s="197" t="s">
        <v>3072</v>
      </c>
      <c r="J338" s="68"/>
      <c r="K338" s="68"/>
      <c r="L338" s="68"/>
      <c r="M338" s="68"/>
      <c r="N338" s="348"/>
      <c r="O338" s="348"/>
      <c r="P338" s="214">
        <v>0</v>
      </c>
      <c r="Q338" s="214">
        <v>417</v>
      </c>
      <c r="R338" s="68" t="s">
        <v>1479</v>
      </c>
      <c r="S338" s="349"/>
      <c r="T338" s="272"/>
    </row>
    <row r="339" spans="1:20" ht="38.25">
      <c r="A339" s="191">
        <v>86</v>
      </c>
      <c r="B339" s="68"/>
      <c r="C339" s="212" t="s">
        <v>50</v>
      </c>
      <c r="D339" s="213">
        <v>45672</v>
      </c>
      <c r="E339" s="191" t="s">
        <v>2013</v>
      </c>
      <c r="F339" s="191" t="s">
        <v>3</v>
      </c>
      <c r="G339" s="191">
        <v>2250894</v>
      </c>
      <c r="H339" s="68"/>
      <c r="I339" s="197" t="s">
        <v>3073</v>
      </c>
      <c r="J339" s="68"/>
      <c r="K339" s="68"/>
      <c r="L339" s="68"/>
      <c r="M339" s="68"/>
      <c r="N339" s="348"/>
      <c r="O339" s="348"/>
      <c r="P339" s="214">
        <v>0</v>
      </c>
      <c r="Q339" s="214">
        <v>27604.21</v>
      </c>
      <c r="R339" s="68" t="s">
        <v>1479</v>
      </c>
      <c r="S339" s="349"/>
      <c r="T339" s="272"/>
    </row>
    <row r="340" spans="1:20" ht="51">
      <c r="A340" s="191">
        <v>25</v>
      </c>
      <c r="B340" s="68"/>
      <c r="C340" s="212" t="s">
        <v>42</v>
      </c>
      <c r="D340" s="213">
        <v>45672</v>
      </c>
      <c r="E340" s="191" t="s">
        <v>2014</v>
      </c>
      <c r="F340" s="191" t="s">
        <v>3</v>
      </c>
      <c r="G340" s="191">
        <v>2250938</v>
      </c>
      <c r="H340" s="68"/>
      <c r="I340" s="197" t="s">
        <v>3074</v>
      </c>
      <c r="J340" s="68"/>
      <c r="K340" s="68"/>
      <c r="L340" s="68"/>
      <c r="M340" s="68"/>
      <c r="N340" s="348"/>
      <c r="O340" s="348"/>
      <c r="P340" s="214">
        <v>0</v>
      </c>
      <c r="Q340" s="214">
        <v>3321.8</v>
      </c>
      <c r="R340" s="68" t="s">
        <v>1479</v>
      </c>
      <c r="S340" s="349"/>
      <c r="T340" s="272"/>
    </row>
    <row r="341" spans="1:20" ht="51">
      <c r="A341" s="191">
        <v>206</v>
      </c>
      <c r="B341" s="68"/>
      <c r="C341" s="212" t="s">
        <v>87</v>
      </c>
      <c r="D341" s="213">
        <v>45672</v>
      </c>
      <c r="E341" s="191" t="s">
        <v>2015</v>
      </c>
      <c r="F341" s="191" t="s">
        <v>3</v>
      </c>
      <c r="G341" s="191">
        <v>2250948</v>
      </c>
      <c r="H341" s="68"/>
      <c r="I341" s="197" t="s">
        <v>3075</v>
      </c>
      <c r="J341" s="68"/>
      <c r="K341" s="68"/>
      <c r="L341" s="68"/>
      <c r="M341" s="68"/>
      <c r="N341" s="348"/>
      <c r="O341" s="348"/>
      <c r="P341" s="214">
        <v>0</v>
      </c>
      <c r="Q341" s="214">
        <v>52.9</v>
      </c>
      <c r="R341" s="68" t="s">
        <v>1479</v>
      </c>
      <c r="S341" s="349"/>
      <c r="T341" s="272"/>
    </row>
    <row r="342" spans="1:20" ht="51">
      <c r="A342" s="191">
        <v>650</v>
      </c>
      <c r="B342" s="68"/>
      <c r="C342" s="212" t="s">
        <v>175</v>
      </c>
      <c r="D342" s="213">
        <v>45672</v>
      </c>
      <c r="E342" s="191" t="s">
        <v>2016</v>
      </c>
      <c r="F342" s="191" t="s">
        <v>3</v>
      </c>
      <c r="G342" s="191">
        <v>2250965</v>
      </c>
      <c r="H342" s="68"/>
      <c r="I342" s="197" t="s">
        <v>3076</v>
      </c>
      <c r="J342" s="68"/>
      <c r="K342" s="68"/>
      <c r="L342" s="68"/>
      <c r="M342" s="68"/>
      <c r="N342" s="348"/>
      <c r="O342" s="348"/>
      <c r="P342" s="214">
        <v>0</v>
      </c>
      <c r="Q342" s="214">
        <v>100</v>
      </c>
      <c r="R342" s="68" t="s">
        <v>1479</v>
      </c>
      <c r="S342" s="349"/>
      <c r="T342" s="272"/>
    </row>
    <row r="343" spans="1:20" ht="51">
      <c r="A343" s="191">
        <v>650</v>
      </c>
      <c r="B343" s="68"/>
      <c r="C343" s="212" t="s">
        <v>175</v>
      </c>
      <c r="D343" s="213">
        <v>45672</v>
      </c>
      <c r="E343" s="191" t="s">
        <v>2017</v>
      </c>
      <c r="F343" s="191" t="s">
        <v>3</v>
      </c>
      <c r="G343" s="191">
        <v>2250967</v>
      </c>
      <c r="H343" s="68"/>
      <c r="I343" s="197" t="s">
        <v>3077</v>
      </c>
      <c r="J343" s="68"/>
      <c r="K343" s="68"/>
      <c r="L343" s="68"/>
      <c r="M343" s="68"/>
      <c r="N343" s="348"/>
      <c r="O343" s="348"/>
      <c r="P343" s="214">
        <v>0</v>
      </c>
      <c r="Q343" s="214">
        <v>100</v>
      </c>
      <c r="R343" s="68" t="s">
        <v>1479</v>
      </c>
      <c r="S343" s="349"/>
      <c r="T343" s="272"/>
    </row>
    <row r="344" spans="1:20" ht="51">
      <c r="A344" s="191">
        <v>212</v>
      </c>
      <c r="B344" s="68"/>
      <c r="C344" s="212" t="s">
        <v>90</v>
      </c>
      <c r="D344" s="213">
        <v>45672</v>
      </c>
      <c r="E344" s="191" t="s">
        <v>2018</v>
      </c>
      <c r="F344" s="191" t="s">
        <v>3</v>
      </c>
      <c r="G344" s="191">
        <v>2250750</v>
      </c>
      <c r="H344" s="68"/>
      <c r="I344" s="197" t="s">
        <v>3078</v>
      </c>
      <c r="J344" s="68"/>
      <c r="K344" s="68"/>
      <c r="L344" s="68"/>
      <c r="M344" s="68"/>
      <c r="N344" s="348"/>
      <c r="O344" s="348"/>
      <c r="P344" s="214">
        <v>0</v>
      </c>
      <c r="Q344" s="214">
        <v>656676.39</v>
      </c>
      <c r="R344" s="68" t="s">
        <v>1479</v>
      </c>
      <c r="S344" s="349"/>
      <c r="T344" s="272"/>
    </row>
    <row r="345" spans="1:20" ht="51">
      <c r="A345" s="191">
        <v>578</v>
      </c>
      <c r="B345" s="68"/>
      <c r="C345" s="212" t="s">
        <v>168</v>
      </c>
      <c r="D345" s="213">
        <v>45672</v>
      </c>
      <c r="E345" s="191" t="s">
        <v>2019</v>
      </c>
      <c r="F345" s="191" t="s">
        <v>3</v>
      </c>
      <c r="G345" s="191">
        <v>2250757</v>
      </c>
      <c r="H345" s="68"/>
      <c r="I345" s="197" t="s">
        <v>3079</v>
      </c>
      <c r="J345" s="68"/>
      <c r="K345" s="68"/>
      <c r="L345" s="68"/>
      <c r="M345" s="68"/>
      <c r="N345" s="348"/>
      <c r="O345" s="348"/>
      <c r="P345" s="214">
        <v>0</v>
      </c>
      <c r="Q345" s="214">
        <v>23760</v>
      </c>
      <c r="R345" s="68" t="s">
        <v>1479</v>
      </c>
      <c r="S345" s="349"/>
      <c r="T345" s="272"/>
    </row>
    <row r="346" spans="1:20" ht="51">
      <c r="A346" s="191">
        <v>578</v>
      </c>
      <c r="B346" s="68"/>
      <c r="C346" s="212" t="s">
        <v>168</v>
      </c>
      <c r="D346" s="213">
        <v>45672</v>
      </c>
      <c r="E346" s="191" t="s">
        <v>2020</v>
      </c>
      <c r="F346" s="191" t="s">
        <v>3</v>
      </c>
      <c r="G346" s="191">
        <v>2250758</v>
      </c>
      <c r="H346" s="68"/>
      <c r="I346" s="197" t="s">
        <v>3080</v>
      </c>
      <c r="J346" s="68"/>
      <c r="K346" s="68"/>
      <c r="L346" s="68"/>
      <c r="M346" s="68"/>
      <c r="N346" s="348"/>
      <c r="O346" s="348"/>
      <c r="P346" s="214">
        <v>0</v>
      </c>
      <c r="Q346" s="214">
        <v>33383.85</v>
      </c>
      <c r="R346" s="68" t="s">
        <v>1479</v>
      </c>
      <c r="S346" s="349"/>
      <c r="T346" s="272"/>
    </row>
    <row r="347" spans="1:20" ht="51">
      <c r="A347" s="191">
        <v>578</v>
      </c>
      <c r="B347" s="68"/>
      <c r="C347" s="212" t="s">
        <v>168</v>
      </c>
      <c r="D347" s="213">
        <v>45672</v>
      </c>
      <c r="E347" s="191" t="s">
        <v>2021</v>
      </c>
      <c r="F347" s="191" t="s">
        <v>3</v>
      </c>
      <c r="G347" s="191">
        <v>2250765</v>
      </c>
      <c r="H347" s="68"/>
      <c r="I347" s="197" t="s">
        <v>3081</v>
      </c>
      <c r="J347" s="68"/>
      <c r="K347" s="68"/>
      <c r="L347" s="68"/>
      <c r="M347" s="68"/>
      <c r="N347" s="348"/>
      <c r="O347" s="348"/>
      <c r="P347" s="214">
        <v>0</v>
      </c>
      <c r="Q347" s="214">
        <v>213.29</v>
      </c>
      <c r="R347" s="68" t="s">
        <v>1479</v>
      </c>
      <c r="S347" s="349"/>
      <c r="T347" s="272"/>
    </row>
    <row r="348" spans="1:20" ht="51">
      <c r="A348" s="191">
        <v>578</v>
      </c>
      <c r="B348" s="68"/>
      <c r="C348" s="212" t="s">
        <v>168</v>
      </c>
      <c r="D348" s="213">
        <v>45672</v>
      </c>
      <c r="E348" s="191" t="s">
        <v>2022</v>
      </c>
      <c r="F348" s="191" t="s">
        <v>3</v>
      </c>
      <c r="G348" s="191">
        <v>2250760</v>
      </c>
      <c r="H348" s="68"/>
      <c r="I348" s="197" t="s">
        <v>3082</v>
      </c>
      <c r="J348" s="68"/>
      <c r="K348" s="68"/>
      <c r="L348" s="68"/>
      <c r="M348" s="68"/>
      <c r="N348" s="348"/>
      <c r="O348" s="348"/>
      <c r="P348" s="214">
        <v>0</v>
      </c>
      <c r="Q348" s="214">
        <v>6322.24</v>
      </c>
      <c r="R348" s="68" t="s">
        <v>1479</v>
      </c>
      <c r="S348" s="349"/>
      <c r="T348" s="272"/>
    </row>
    <row r="349" spans="1:20" ht="51">
      <c r="A349" s="191">
        <v>578</v>
      </c>
      <c r="B349" s="68"/>
      <c r="C349" s="212" t="s">
        <v>168</v>
      </c>
      <c r="D349" s="213">
        <v>45672</v>
      </c>
      <c r="E349" s="191" t="s">
        <v>2023</v>
      </c>
      <c r="F349" s="191" t="s">
        <v>3</v>
      </c>
      <c r="G349" s="191">
        <v>2250761</v>
      </c>
      <c r="H349" s="68"/>
      <c r="I349" s="197" t="s">
        <v>3083</v>
      </c>
      <c r="J349" s="68"/>
      <c r="K349" s="68"/>
      <c r="L349" s="68"/>
      <c r="M349" s="68"/>
      <c r="N349" s="348"/>
      <c r="O349" s="348"/>
      <c r="P349" s="214">
        <v>0</v>
      </c>
      <c r="Q349" s="214">
        <v>32213.9</v>
      </c>
      <c r="R349" s="68" t="s">
        <v>1479</v>
      </c>
      <c r="S349" s="349"/>
      <c r="T349" s="272"/>
    </row>
    <row r="350" spans="1:20" ht="51">
      <c r="A350" s="191">
        <v>578</v>
      </c>
      <c r="B350" s="68"/>
      <c r="C350" s="212" t="s">
        <v>168</v>
      </c>
      <c r="D350" s="213">
        <v>45672</v>
      </c>
      <c r="E350" s="191" t="s">
        <v>2024</v>
      </c>
      <c r="F350" s="191" t="s">
        <v>3</v>
      </c>
      <c r="G350" s="191">
        <v>2250764</v>
      </c>
      <c r="H350" s="68"/>
      <c r="I350" s="197" t="s">
        <v>3084</v>
      </c>
      <c r="J350" s="68"/>
      <c r="K350" s="68"/>
      <c r="L350" s="68"/>
      <c r="M350" s="68"/>
      <c r="N350" s="348"/>
      <c r="O350" s="348"/>
      <c r="P350" s="214">
        <v>0</v>
      </c>
      <c r="Q350" s="214">
        <v>1853.73</v>
      </c>
      <c r="R350" s="68" t="s">
        <v>1479</v>
      </c>
      <c r="S350" s="349"/>
      <c r="T350" s="272"/>
    </row>
    <row r="351" spans="1:20" ht="63.75">
      <c r="A351" s="191">
        <v>10</v>
      </c>
      <c r="B351" s="68"/>
      <c r="C351" s="212" t="s">
        <v>38</v>
      </c>
      <c r="D351" s="213">
        <v>45672</v>
      </c>
      <c r="E351" s="191" t="s">
        <v>2025</v>
      </c>
      <c r="F351" s="191" t="s">
        <v>3</v>
      </c>
      <c r="G351" s="191">
        <v>2250766</v>
      </c>
      <c r="H351" s="68"/>
      <c r="I351" s="197" t="s">
        <v>3085</v>
      </c>
      <c r="J351" s="68"/>
      <c r="K351" s="68"/>
      <c r="L351" s="68"/>
      <c r="M351" s="68"/>
      <c r="N351" s="348"/>
      <c r="O351" s="348"/>
      <c r="P351" s="214">
        <v>0</v>
      </c>
      <c r="Q351" s="214">
        <v>641</v>
      </c>
      <c r="R351" s="68" t="s">
        <v>1479</v>
      </c>
      <c r="S351" s="349"/>
      <c r="T351" s="272"/>
    </row>
    <row r="352" spans="1:20" ht="51">
      <c r="A352" s="191">
        <v>650</v>
      </c>
      <c r="B352" s="68"/>
      <c r="C352" s="212" t="s">
        <v>175</v>
      </c>
      <c r="D352" s="213">
        <v>45672</v>
      </c>
      <c r="E352" s="191" t="s">
        <v>2026</v>
      </c>
      <c r="F352" s="191" t="s">
        <v>3</v>
      </c>
      <c r="G352" s="191">
        <v>2250969</v>
      </c>
      <c r="H352" s="68"/>
      <c r="I352" s="197" t="s">
        <v>3086</v>
      </c>
      <c r="J352" s="68"/>
      <c r="K352" s="68"/>
      <c r="L352" s="68"/>
      <c r="M352" s="68"/>
      <c r="N352" s="348"/>
      <c r="O352" s="348"/>
      <c r="P352" s="214">
        <v>0</v>
      </c>
      <c r="Q352" s="214">
        <v>100</v>
      </c>
      <c r="R352" s="68" t="s">
        <v>1479</v>
      </c>
      <c r="S352" s="349"/>
      <c r="T352" s="272"/>
    </row>
    <row r="353" spans="1:20" ht="51">
      <c r="A353" s="191">
        <v>650</v>
      </c>
      <c r="B353" s="68"/>
      <c r="C353" s="212" t="s">
        <v>175</v>
      </c>
      <c r="D353" s="213">
        <v>45672</v>
      </c>
      <c r="E353" s="191" t="s">
        <v>2027</v>
      </c>
      <c r="F353" s="191" t="s">
        <v>3</v>
      </c>
      <c r="G353" s="191">
        <v>2250971</v>
      </c>
      <c r="H353" s="68"/>
      <c r="I353" s="197" t="s">
        <v>3087</v>
      </c>
      <c r="J353" s="68"/>
      <c r="K353" s="68"/>
      <c r="L353" s="68"/>
      <c r="M353" s="68"/>
      <c r="N353" s="348"/>
      <c r="O353" s="348"/>
      <c r="P353" s="214">
        <v>0</v>
      </c>
      <c r="Q353" s="214">
        <v>100</v>
      </c>
      <c r="R353" s="68" t="s">
        <v>1479</v>
      </c>
      <c r="S353" s="349"/>
      <c r="T353" s="272"/>
    </row>
    <row r="354" spans="1:20" ht="51">
      <c r="A354" s="191">
        <v>650</v>
      </c>
      <c r="B354" s="68"/>
      <c r="C354" s="212" t="s">
        <v>175</v>
      </c>
      <c r="D354" s="213">
        <v>45672</v>
      </c>
      <c r="E354" s="191" t="s">
        <v>2028</v>
      </c>
      <c r="F354" s="191" t="s">
        <v>3</v>
      </c>
      <c r="G354" s="191">
        <v>2250972</v>
      </c>
      <c r="H354" s="68"/>
      <c r="I354" s="197" t="s">
        <v>3088</v>
      </c>
      <c r="J354" s="68"/>
      <c r="K354" s="68"/>
      <c r="L354" s="68"/>
      <c r="M354" s="68"/>
      <c r="N354" s="348"/>
      <c r="O354" s="348"/>
      <c r="P354" s="214">
        <v>0</v>
      </c>
      <c r="Q354" s="214">
        <v>100</v>
      </c>
      <c r="R354" s="68" t="s">
        <v>1479</v>
      </c>
      <c r="S354" s="349"/>
      <c r="T354" s="272"/>
    </row>
    <row r="355" spans="1:20" ht="63.75">
      <c r="A355" s="191">
        <v>16</v>
      </c>
      <c r="B355" s="68"/>
      <c r="C355" s="212" t="s">
        <v>40</v>
      </c>
      <c r="D355" s="213">
        <v>45672</v>
      </c>
      <c r="E355" s="191" t="s">
        <v>2029</v>
      </c>
      <c r="F355" s="191" t="s">
        <v>3</v>
      </c>
      <c r="G355" s="191">
        <v>2250973</v>
      </c>
      <c r="H355" s="68"/>
      <c r="I355" s="197" t="s">
        <v>3089</v>
      </c>
      <c r="J355" s="68"/>
      <c r="K355" s="68"/>
      <c r="L355" s="68"/>
      <c r="M355" s="68"/>
      <c r="N355" s="348"/>
      <c r="O355" s="348"/>
      <c r="P355" s="214">
        <v>0</v>
      </c>
      <c r="Q355" s="214">
        <v>12900</v>
      </c>
      <c r="R355" s="68" t="s">
        <v>1479</v>
      </c>
      <c r="S355" s="349"/>
      <c r="T355" s="272"/>
    </row>
    <row r="356" spans="1:20" ht="51">
      <c r="A356" s="191">
        <v>650</v>
      </c>
      <c r="B356" s="68"/>
      <c r="C356" s="212" t="s">
        <v>175</v>
      </c>
      <c r="D356" s="213">
        <v>45672</v>
      </c>
      <c r="E356" s="191" t="s">
        <v>2030</v>
      </c>
      <c r="F356" s="191" t="s">
        <v>3</v>
      </c>
      <c r="G356" s="191">
        <v>2250975</v>
      </c>
      <c r="H356" s="68"/>
      <c r="I356" s="197" t="s">
        <v>3090</v>
      </c>
      <c r="J356" s="68"/>
      <c r="K356" s="68"/>
      <c r="L356" s="68"/>
      <c r="M356" s="68"/>
      <c r="N356" s="348"/>
      <c r="O356" s="348"/>
      <c r="P356" s="214">
        <v>0</v>
      </c>
      <c r="Q356" s="214">
        <v>100</v>
      </c>
      <c r="R356" s="68" t="s">
        <v>1479</v>
      </c>
      <c r="S356" s="349"/>
      <c r="T356" s="272"/>
    </row>
    <row r="357" spans="1:20" ht="51">
      <c r="A357" s="191">
        <v>650</v>
      </c>
      <c r="B357" s="68"/>
      <c r="C357" s="212" t="s">
        <v>175</v>
      </c>
      <c r="D357" s="213">
        <v>45672</v>
      </c>
      <c r="E357" s="191" t="s">
        <v>2031</v>
      </c>
      <c r="F357" s="191" t="s">
        <v>3</v>
      </c>
      <c r="G357" s="191">
        <v>2250976</v>
      </c>
      <c r="H357" s="68"/>
      <c r="I357" s="197" t="s">
        <v>3091</v>
      </c>
      <c r="J357" s="68"/>
      <c r="K357" s="68"/>
      <c r="L357" s="68"/>
      <c r="M357" s="68"/>
      <c r="N357" s="348"/>
      <c r="O357" s="348"/>
      <c r="P357" s="214">
        <v>0</v>
      </c>
      <c r="Q357" s="214">
        <v>100</v>
      </c>
      <c r="R357" s="68" t="s">
        <v>1479</v>
      </c>
      <c r="S357" s="349"/>
      <c r="T357" s="272"/>
    </row>
    <row r="358" spans="1:20" ht="63.75">
      <c r="A358" s="191" t="s">
        <v>542</v>
      </c>
      <c r="B358" s="68"/>
      <c r="C358" s="212" t="s">
        <v>687</v>
      </c>
      <c r="D358" s="213">
        <v>45672</v>
      </c>
      <c r="E358" s="191" t="s">
        <v>2032</v>
      </c>
      <c r="F358" s="191" t="s">
        <v>10</v>
      </c>
      <c r="G358" s="191">
        <v>19641</v>
      </c>
      <c r="H358" s="68"/>
      <c r="I358" s="197" t="s">
        <v>3092</v>
      </c>
      <c r="J358" s="68"/>
      <c r="K358" s="68"/>
      <c r="L358" s="68"/>
      <c r="M358" s="68"/>
      <c r="N358" s="348"/>
      <c r="O358" s="348"/>
      <c r="P358" s="214">
        <v>53400.9</v>
      </c>
      <c r="Q358" s="214">
        <v>0</v>
      </c>
      <c r="R358" s="68" t="s">
        <v>1479</v>
      </c>
      <c r="S358" s="349"/>
      <c r="T358" s="272"/>
    </row>
    <row r="359" spans="1:20" ht="63.75">
      <c r="A359" s="191" t="s">
        <v>542</v>
      </c>
      <c r="B359" s="68"/>
      <c r="C359" s="212" t="s">
        <v>687</v>
      </c>
      <c r="D359" s="213">
        <v>45672</v>
      </c>
      <c r="E359" s="191" t="s">
        <v>2033</v>
      </c>
      <c r="F359" s="191" t="s">
        <v>10</v>
      </c>
      <c r="G359" s="191">
        <v>19596</v>
      </c>
      <c r="H359" s="68"/>
      <c r="I359" s="197" t="s">
        <v>3093</v>
      </c>
      <c r="J359" s="68"/>
      <c r="K359" s="68"/>
      <c r="L359" s="68"/>
      <c r="M359" s="68"/>
      <c r="N359" s="348"/>
      <c r="O359" s="348"/>
      <c r="P359" s="214">
        <v>2180.71</v>
      </c>
      <c r="Q359" s="214">
        <v>0</v>
      </c>
      <c r="R359" s="68" t="s">
        <v>1479</v>
      </c>
      <c r="S359" s="349"/>
      <c r="T359" s="272"/>
    </row>
    <row r="360" spans="1:20" ht="51">
      <c r="A360" s="191" t="s">
        <v>542</v>
      </c>
      <c r="B360" s="68"/>
      <c r="C360" s="212" t="s">
        <v>687</v>
      </c>
      <c r="D360" s="213">
        <v>45672</v>
      </c>
      <c r="E360" s="191" t="s">
        <v>2034</v>
      </c>
      <c r="F360" s="191" t="s">
        <v>10</v>
      </c>
      <c r="G360" s="191">
        <v>19597</v>
      </c>
      <c r="H360" s="68"/>
      <c r="I360" s="197" t="s">
        <v>3094</v>
      </c>
      <c r="J360" s="68"/>
      <c r="K360" s="68"/>
      <c r="L360" s="68"/>
      <c r="M360" s="68"/>
      <c r="N360" s="348"/>
      <c r="O360" s="348"/>
      <c r="P360" s="214">
        <v>368.37</v>
      </c>
      <c r="Q360" s="214">
        <v>0</v>
      </c>
      <c r="R360" s="68" t="s">
        <v>1479</v>
      </c>
      <c r="S360" s="349"/>
      <c r="T360" s="272"/>
    </row>
    <row r="361" spans="1:20" ht="63.75">
      <c r="A361" s="191" t="s">
        <v>542</v>
      </c>
      <c r="B361" s="68"/>
      <c r="C361" s="212" t="s">
        <v>687</v>
      </c>
      <c r="D361" s="213">
        <v>45672</v>
      </c>
      <c r="E361" s="191" t="s">
        <v>2035</v>
      </c>
      <c r="F361" s="191" t="s">
        <v>10</v>
      </c>
      <c r="G361" s="191">
        <v>19591</v>
      </c>
      <c r="H361" s="68"/>
      <c r="I361" s="197" t="s">
        <v>3095</v>
      </c>
      <c r="J361" s="68"/>
      <c r="K361" s="68"/>
      <c r="L361" s="68"/>
      <c r="M361" s="68"/>
      <c r="N361" s="348"/>
      <c r="O361" s="348"/>
      <c r="P361" s="214">
        <v>12434.42</v>
      </c>
      <c r="Q361" s="214">
        <v>0</v>
      </c>
      <c r="R361" s="68" t="s">
        <v>1479</v>
      </c>
      <c r="S361" s="349"/>
      <c r="T361" s="272"/>
    </row>
    <row r="362" spans="1:20" ht="63.75">
      <c r="A362" s="191" t="s">
        <v>542</v>
      </c>
      <c r="B362" s="68"/>
      <c r="C362" s="212" t="s">
        <v>687</v>
      </c>
      <c r="D362" s="213">
        <v>45672</v>
      </c>
      <c r="E362" s="191" t="s">
        <v>2036</v>
      </c>
      <c r="F362" s="191" t="s">
        <v>10</v>
      </c>
      <c r="G362" s="191">
        <v>19545</v>
      </c>
      <c r="H362" s="68"/>
      <c r="I362" s="197" t="s">
        <v>3096</v>
      </c>
      <c r="J362" s="68"/>
      <c r="K362" s="68"/>
      <c r="L362" s="68"/>
      <c r="M362" s="68"/>
      <c r="N362" s="348"/>
      <c r="O362" s="348"/>
      <c r="P362" s="214">
        <v>1922.23</v>
      </c>
      <c r="Q362" s="214">
        <v>0</v>
      </c>
      <c r="R362" s="68" t="s">
        <v>1479</v>
      </c>
      <c r="S362" s="349"/>
      <c r="T362" s="272"/>
    </row>
    <row r="363" spans="1:20" ht="63.75">
      <c r="A363" s="191" t="s">
        <v>542</v>
      </c>
      <c r="B363" s="68"/>
      <c r="C363" s="212" t="s">
        <v>687</v>
      </c>
      <c r="D363" s="213">
        <v>45672</v>
      </c>
      <c r="E363" s="191" t="s">
        <v>2037</v>
      </c>
      <c r="F363" s="191" t="s">
        <v>10</v>
      </c>
      <c r="G363" s="191">
        <v>19538</v>
      </c>
      <c r="H363" s="68"/>
      <c r="I363" s="197" t="s">
        <v>3097</v>
      </c>
      <c r="J363" s="68"/>
      <c r="K363" s="68"/>
      <c r="L363" s="68"/>
      <c r="M363" s="68"/>
      <c r="N363" s="348"/>
      <c r="O363" s="348"/>
      <c r="P363" s="214">
        <v>1794.97</v>
      </c>
      <c r="Q363" s="214">
        <v>0</v>
      </c>
      <c r="R363" s="68" t="s">
        <v>1479</v>
      </c>
      <c r="S363" s="349"/>
      <c r="T363" s="272"/>
    </row>
    <row r="364" spans="1:20" ht="63.75">
      <c r="A364" s="191" t="s">
        <v>542</v>
      </c>
      <c r="B364" s="68"/>
      <c r="C364" s="212" t="s">
        <v>687</v>
      </c>
      <c r="D364" s="213">
        <v>45672</v>
      </c>
      <c r="E364" s="191" t="s">
        <v>2038</v>
      </c>
      <c r="F364" s="191" t="s">
        <v>10</v>
      </c>
      <c r="G364" s="191">
        <v>19534</v>
      </c>
      <c r="H364" s="68"/>
      <c r="I364" s="197" t="s">
        <v>3098</v>
      </c>
      <c r="J364" s="68"/>
      <c r="K364" s="68"/>
      <c r="L364" s="68"/>
      <c r="M364" s="68"/>
      <c r="N364" s="348"/>
      <c r="O364" s="348"/>
      <c r="P364" s="214">
        <v>10008.18</v>
      </c>
      <c r="Q364" s="214">
        <v>0</v>
      </c>
      <c r="R364" s="68" t="s">
        <v>1479</v>
      </c>
      <c r="S364" s="349"/>
      <c r="T364" s="272"/>
    </row>
    <row r="365" spans="1:20" ht="38.25">
      <c r="A365" s="191">
        <v>283</v>
      </c>
      <c r="B365" s="68"/>
      <c r="C365" s="212" t="s">
        <v>115</v>
      </c>
      <c r="D365" s="213">
        <v>45672</v>
      </c>
      <c r="E365" s="191" t="s">
        <v>2039</v>
      </c>
      <c r="F365" s="191" t="s">
        <v>6</v>
      </c>
      <c r="G365" s="191">
        <v>2153863</v>
      </c>
      <c r="H365" s="68"/>
      <c r="I365" s="197" t="s">
        <v>1584</v>
      </c>
      <c r="J365" s="68"/>
      <c r="K365" s="68"/>
      <c r="L365" s="68"/>
      <c r="M365" s="68"/>
      <c r="N365" s="348"/>
      <c r="O365" s="348"/>
      <c r="P365" s="214">
        <v>0</v>
      </c>
      <c r="Q365" s="214">
        <v>2018672.61</v>
      </c>
      <c r="R365" s="68" t="s">
        <v>1479</v>
      </c>
      <c r="S365" s="349"/>
      <c r="T365" s="272"/>
    </row>
    <row r="366" spans="1:20" ht="38.25">
      <c r="A366" s="191">
        <v>283</v>
      </c>
      <c r="B366" s="68"/>
      <c r="C366" s="212" t="s">
        <v>115</v>
      </c>
      <c r="D366" s="213">
        <v>45672</v>
      </c>
      <c r="E366" s="191" t="s">
        <v>2040</v>
      </c>
      <c r="F366" s="191" t="s">
        <v>6</v>
      </c>
      <c r="G366" s="191">
        <v>2153864</v>
      </c>
      <c r="H366" s="68"/>
      <c r="I366" s="197" t="s">
        <v>3099</v>
      </c>
      <c r="J366" s="68"/>
      <c r="K366" s="68"/>
      <c r="L366" s="68"/>
      <c r="M366" s="68"/>
      <c r="N366" s="348"/>
      <c r="O366" s="348"/>
      <c r="P366" s="214">
        <v>0</v>
      </c>
      <c r="Q366" s="214">
        <v>305021.61</v>
      </c>
      <c r="R366" s="68" t="s">
        <v>1479</v>
      </c>
      <c r="S366" s="349"/>
      <c r="T366" s="272"/>
    </row>
    <row r="367" spans="1:20" ht="63.75">
      <c r="A367" s="191">
        <v>513</v>
      </c>
      <c r="B367" s="68"/>
      <c r="C367" s="212" t="s">
        <v>160</v>
      </c>
      <c r="D367" s="213">
        <v>45672</v>
      </c>
      <c r="E367" s="191" t="s">
        <v>2041</v>
      </c>
      <c r="F367" s="191" t="s">
        <v>14</v>
      </c>
      <c r="G367" s="191">
        <v>2993421</v>
      </c>
      <c r="H367" s="68"/>
      <c r="I367" s="197" t="s">
        <v>3100</v>
      </c>
      <c r="J367" s="68"/>
      <c r="K367" s="68"/>
      <c r="L367" s="68"/>
      <c r="M367" s="68"/>
      <c r="N367" s="348"/>
      <c r="O367" s="348"/>
      <c r="P367" s="214">
        <v>60</v>
      </c>
      <c r="Q367" s="214">
        <v>0</v>
      </c>
      <c r="R367" s="68" t="s">
        <v>1479</v>
      </c>
      <c r="S367" s="349"/>
      <c r="T367" s="272"/>
    </row>
    <row r="368" spans="1:20" ht="63.75">
      <c r="A368" s="191" t="s">
        <v>544</v>
      </c>
      <c r="B368" s="68"/>
      <c r="C368" s="212" t="s">
        <v>679</v>
      </c>
      <c r="D368" s="213">
        <v>45672</v>
      </c>
      <c r="E368" s="191" t="s">
        <v>2042</v>
      </c>
      <c r="F368" s="191" t="s">
        <v>6</v>
      </c>
      <c r="G368" s="191">
        <v>2154214</v>
      </c>
      <c r="H368" s="68"/>
      <c r="I368" s="197" t="s">
        <v>3101</v>
      </c>
      <c r="J368" s="68"/>
      <c r="K368" s="68"/>
      <c r="L368" s="68"/>
      <c r="M368" s="68"/>
      <c r="N368" s="348"/>
      <c r="O368" s="348"/>
      <c r="P368" s="214">
        <v>0</v>
      </c>
      <c r="Q368" s="214">
        <v>0.5</v>
      </c>
      <c r="R368" s="68" t="s">
        <v>1479</v>
      </c>
      <c r="S368" s="349"/>
      <c r="T368" s="272"/>
    </row>
    <row r="369" spans="1:20" ht="63.75">
      <c r="A369" s="191" t="s">
        <v>544</v>
      </c>
      <c r="B369" s="68"/>
      <c r="C369" s="212" t="s">
        <v>679</v>
      </c>
      <c r="D369" s="213">
        <v>45672</v>
      </c>
      <c r="E369" s="191" t="s">
        <v>2043</v>
      </c>
      <c r="F369" s="191" t="s">
        <v>6</v>
      </c>
      <c r="G369" s="191">
        <v>2154215</v>
      </c>
      <c r="H369" s="68"/>
      <c r="I369" s="197" t="s">
        <v>3102</v>
      </c>
      <c r="J369" s="68"/>
      <c r="K369" s="68"/>
      <c r="L369" s="68"/>
      <c r="M369" s="68"/>
      <c r="N369" s="348"/>
      <c r="O369" s="348"/>
      <c r="P369" s="214">
        <v>0</v>
      </c>
      <c r="Q369" s="214">
        <v>705033.28</v>
      </c>
      <c r="R369" s="68" t="s">
        <v>1479</v>
      </c>
      <c r="S369" s="349"/>
      <c r="T369" s="272"/>
    </row>
    <row r="370" spans="1:20" ht="63.75">
      <c r="A370" s="191" t="s">
        <v>544</v>
      </c>
      <c r="B370" s="68"/>
      <c r="C370" s="212" t="s">
        <v>679</v>
      </c>
      <c r="D370" s="213">
        <v>45672</v>
      </c>
      <c r="E370" s="191" t="s">
        <v>2044</v>
      </c>
      <c r="F370" s="191" t="s">
        <v>6</v>
      </c>
      <c r="G370" s="191">
        <v>2154216</v>
      </c>
      <c r="H370" s="68"/>
      <c r="I370" s="197" t="s">
        <v>3103</v>
      </c>
      <c r="J370" s="68"/>
      <c r="K370" s="68"/>
      <c r="L370" s="68"/>
      <c r="M370" s="68"/>
      <c r="N370" s="348"/>
      <c r="O370" s="348"/>
      <c r="P370" s="214">
        <v>0</v>
      </c>
      <c r="Q370" s="214">
        <v>251805.79</v>
      </c>
      <c r="R370" s="68" t="s">
        <v>1479</v>
      </c>
      <c r="S370" s="349"/>
      <c r="T370" s="272"/>
    </row>
    <row r="371" spans="1:20" ht="76.5">
      <c r="A371" s="191">
        <v>597</v>
      </c>
      <c r="B371" s="68"/>
      <c r="C371" s="212" t="s">
        <v>673</v>
      </c>
      <c r="D371" s="213">
        <v>45672</v>
      </c>
      <c r="E371" s="191" t="s">
        <v>2045</v>
      </c>
      <c r="F371" s="191" t="s">
        <v>6</v>
      </c>
      <c r="G371" s="191">
        <v>2993573</v>
      </c>
      <c r="H371" s="68"/>
      <c r="I371" s="197" t="s">
        <v>3104</v>
      </c>
      <c r="J371" s="68"/>
      <c r="K371" s="68"/>
      <c r="L371" s="68"/>
      <c r="M371" s="68"/>
      <c r="N371" s="348"/>
      <c r="O371" s="348"/>
      <c r="P371" s="214">
        <v>0</v>
      </c>
      <c r="Q371" s="214">
        <v>218971.2</v>
      </c>
      <c r="R371" s="68" t="s">
        <v>1479</v>
      </c>
      <c r="S371" s="349"/>
      <c r="T371" s="272"/>
    </row>
    <row r="372" spans="1:20" ht="63.75">
      <c r="A372" s="191">
        <v>597</v>
      </c>
      <c r="B372" s="68"/>
      <c r="C372" s="212" t="s">
        <v>673</v>
      </c>
      <c r="D372" s="213">
        <v>45672</v>
      </c>
      <c r="E372" s="191" t="s">
        <v>2046</v>
      </c>
      <c r="F372" s="191" t="s">
        <v>14</v>
      </c>
      <c r="G372" s="191">
        <v>2993574</v>
      </c>
      <c r="H372" s="68"/>
      <c r="I372" s="197" t="s">
        <v>3105</v>
      </c>
      <c r="J372" s="68"/>
      <c r="K372" s="68"/>
      <c r="L372" s="68"/>
      <c r="M372" s="68"/>
      <c r="N372" s="348"/>
      <c r="O372" s="348"/>
      <c r="P372" s="214">
        <v>60</v>
      </c>
      <c r="Q372" s="214">
        <v>0</v>
      </c>
      <c r="R372" s="68" t="s">
        <v>1479</v>
      </c>
      <c r="S372" s="349"/>
      <c r="T372" s="272"/>
    </row>
    <row r="373" spans="1:20" ht="63.75">
      <c r="A373" s="191" t="s">
        <v>542</v>
      </c>
      <c r="B373" s="68"/>
      <c r="C373" s="212" t="s">
        <v>687</v>
      </c>
      <c r="D373" s="213">
        <v>45672</v>
      </c>
      <c r="E373" s="191" t="s">
        <v>2047</v>
      </c>
      <c r="F373" s="191" t="s">
        <v>19</v>
      </c>
      <c r="G373" s="191">
        <v>19659</v>
      </c>
      <c r="H373" s="68"/>
      <c r="I373" s="197" t="s">
        <v>3106</v>
      </c>
      <c r="J373" s="68"/>
      <c r="K373" s="68"/>
      <c r="L373" s="68"/>
      <c r="M373" s="68"/>
      <c r="N373" s="348"/>
      <c r="O373" s="348"/>
      <c r="P373" s="214">
        <v>11181158.5</v>
      </c>
      <c r="Q373" s="214">
        <v>0</v>
      </c>
      <c r="R373" s="68" t="s">
        <v>1479</v>
      </c>
      <c r="S373" s="349"/>
      <c r="T373" s="272"/>
    </row>
    <row r="374" spans="1:20" ht="63.75">
      <c r="A374" s="191" t="s">
        <v>542</v>
      </c>
      <c r="B374" s="68"/>
      <c r="C374" s="212" t="s">
        <v>687</v>
      </c>
      <c r="D374" s="213">
        <v>45672</v>
      </c>
      <c r="E374" s="191" t="s">
        <v>2048</v>
      </c>
      <c r="F374" s="191" t="s">
        <v>19</v>
      </c>
      <c r="G374" s="191">
        <v>19660</v>
      </c>
      <c r="H374" s="68"/>
      <c r="I374" s="197" t="s">
        <v>3107</v>
      </c>
      <c r="J374" s="68"/>
      <c r="K374" s="68"/>
      <c r="L374" s="68"/>
      <c r="M374" s="68"/>
      <c r="N374" s="348"/>
      <c r="O374" s="348"/>
      <c r="P374" s="214">
        <v>10919929.380000001</v>
      </c>
      <c r="Q374" s="214">
        <v>0</v>
      </c>
      <c r="R374" s="68" t="s">
        <v>1479</v>
      </c>
      <c r="S374" s="349"/>
      <c r="T374" s="272"/>
    </row>
    <row r="375" spans="1:20" ht="76.5">
      <c r="A375" s="191" t="s">
        <v>542</v>
      </c>
      <c r="B375" s="68"/>
      <c r="C375" s="212" t="s">
        <v>687</v>
      </c>
      <c r="D375" s="213">
        <v>45672</v>
      </c>
      <c r="E375" s="191" t="s">
        <v>2049</v>
      </c>
      <c r="F375" s="191" t="s">
        <v>10</v>
      </c>
      <c r="G375" s="191">
        <v>19660</v>
      </c>
      <c r="H375" s="68"/>
      <c r="I375" s="197" t="s">
        <v>3108</v>
      </c>
      <c r="J375" s="68"/>
      <c r="K375" s="68"/>
      <c r="L375" s="68"/>
      <c r="M375" s="68"/>
      <c r="N375" s="348"/>
      <c r="O375" s="348"/>
      <c r="P375" s="214">
        <v>11123.07</v>
      </c>
      <c r="Q375" s="214">
        <v>0</v>
      </c>
      <c r="R375" s="68" t="s">
        <v>1479</v>
      </c>
      <c r="S375" s="349"/>
      <c r="T375" s="272"/>
    </row>
    <row r="376" spans="1:20" ht="76.5">
      <c r="A376" s="191" t="s">
        <v>542</v>
      </c>
      <c r="B376" s="68"/>
      <c r="C376" s="212" t="s">
        <v>687</v>
      </c>
      <c r="D376" s="213">
        <v>45672</v>
      </c>
      <c r="E376" s="191" t="s">
        <v>2050</v>
      </c>
      <c r="F376" s="191" t="s">
        <v>10</v>
      </c>
      <c r="G376" s="191">
        <v>19659</v>
      </c>
      <c r="H376" s="68"/>
      <c r="I376" s="197" t="s">
        <v>3109</v>
      </c>
      <c r="J376" s="68"/>
      <c r="K376" s="68"/>
      <c r="L376" s="68"/>
      <c r="M376" s="68"/>
      <c r="N376" s="348"/>
      <c r="O376" s="348"/>
      <c r="P376" s="214">
        <v>11380.52</v>
      </c>
      <c r="Q376" s="214">
        <v>0</v>
      </c>
      <c r="R376" s="68" t="s">
        <v>1479</v>
      </c>
      <c r="S376" s="349"/>
      <c r="T376" s="272"/>
    </row>
    <row r="377" spans="1:20" ht="63.75">
      <c r="A377" s="191" t="s">
        <v>542</v>
      </c>
      <c r="B377" s="68"/>
      <c r="C377" s="212" t="s">
        <v>687</v>
      </c>
      <c r="D377" s="213">
        <v>45672</v>
      </c>
      <c r="E377" s="191" t="s">
        <v>2051</v>
      </c>
      <c r="F377" s="191" t="s">
        <v>19</v>
      </c>
      <c r="G377" s="191">
        <v>19661</v>
      </c>
      <c r="H377" s="68"/>
      <c r="I377" s="197" t="s">
        <v>3110</v>
      </c>
      <c r="J377" s="68"/>
      <c r="K377" s="68"/>
      <c r="L377" s="68"/>
      <c r="M377" s="68"/>
      <c r="N377" s="348"/>
      <c r="O377" s="348"/>
      <c r="P377" s="214">
        <v>41253966.450000003</v>
      </c>
      <c r="Q377" s="214">
        <v>0</v>
      </c>
      <c r="R377" s="68" t="s">
        <v>1479</v>
      </c>
      <c r="S377" s="349"/>
      <c r="T377" s="272"/>
    </row>
    <row r="378" spans="1:20" ht="76.5">
      <c r="A378" s="191" t="s">
        <v>542</v>
      </c>
      <c r="B378" s="68"/>
      <c r="C378" s="212" t="s">
        <v>687</v>
      </c>
      <c r="D378" s="213">
        <v>45672</v>
      </c>
      <c r="E378" s="191" t="s">
        <v>2052</v>
      </c>
      <c r="F378" s="191" t="s">
        <v>10</v>
      </c>
      <c r="G378" s="191">
        <v>19661</v>
      </c>
      <c r="H378" s="68"/>
      <c r="I378" s="197" t="s">
        <v>3111</v>
      </c>
      <c r="J378" s="68"/>
      <c r="K378" s="68"/>
      <c r="L378" s="68"/>
      <c r="M378" s="68"/>
      <c r="N378" s="348"/>
      <c r="O378" s="348"/>
      <c r="P378" s="214">
        <v>41021.21</v>
      </c>
      <c r="Q378" s="214">
        <v>0</v>
      </c>
      <c r="R378" s="68" t="s">
        <v>1479</v>
      </c>
      <c r="S378" s="349"/>
      <c r="T378" s="272"/>
    </row>
    <row r="379" spans="1:20" ht="63.75">
      <c r="A379" s="191" t="s">
        <v>542</v>
      </c>
      <c r="B379" s="68"/>
      <c r="C379" s="212" t="s">
        <v>687</v>
      </c>
      <c r="D379" s="213">
        <v>45672</v>
      </c>
      <c r="E379" s="191" t="s">
        <v>2053</v>
      </c>
      <c r="F379" s="191" t="s">
        <v>10</v>
      </c>
      <c r="G379" s="191">
        <v>19662</v>
      </c>
      <c r="H379" s="68"/>
      <c r="I379" s="197" t="s">
        <v>3112</v>
      </c>
      <c r="J379" s="68"/>
      <c r="K379" s="68"/>
      <c r="L379" s="68"/>
      <c r="M379" s="68"/>
      <c r="N379" s="348"/>
      <c r="O379" s="348"/>
      <c r="P379" s="214">
        <v>24348.05</v>
      </c>
      <c r="Q379" s="214">
        <v>0</v>
      </c>
      <c r="R379" s="68" t="s">
        <v>1479</v>
      </c>
      <c r="S379" s="349"/>
      <c r="T379" s="272"/>
    </row>
    <row r="380" spans="1:20" ht="63.75">
      <c r="A380" s="191" t="s">
        <v>542</v>
      </c>
      <c r="B380" s="68"/>
      <c r="C380" s="212" t="s">
        <v>687</v>
      </c>
      <c r="D380" s="213">
        <v>45672</v>
      </c>
      <c r="E380" s="191" t="s">
        <v>2054</v>
      </c>
      <c r="F380" s="191" t="s">
        <v>19</v>
      </c>
      <c r="G380" s="191">
        <v>19662</v>
      </c>
      <c r="H380" s="68"/>
      <c r="I380" s="197" t="s">
        <v>3113</v>
      </c>
      <c r="J380" s="68"/>
      <c r="K380" s="68"/>
      <c r="L380" s="68"/>
      <c r="M380" s="68"/>
      <c r="N380" s="348"/>
      <c r="O380" s="348"/>
      <c r="P380" s="214">
        <v>24337697.030000001</v>
      </c>
      <c r="Q380" s="214">
        <v>0</v>
      </c>
      <c r="R380" s="68" t="s">
        <v>1479</v>
      </c>
      <c r="S380" s="349"/>
      <c r="T380" s="272"/>
    </row>
    <row r="381" spans="1:20" ht="63.75">
      <c r="A381" s="191">
        <v>117</v>
      </c>
      <c r="B381" s="68"/>
      <c r="C381" s="212" t="s">
        <v>54</v>
      </c>
      <c r="D381" s="213">
        <v>45672</v>
      </c>
      <c r="E381" s="191" t="s">
        <v>2055</v>
      </c>
      <c r="F381" s="191" t="s">
        <v>10</v>
      </c>
      <c r="G381" s="191">
        <v>1116913</v>
      </c>
      <c r="H381" s="68"/>
      <c r="I381" s="197" t="s">
        <v>3114</v>
      </c>
      <c r="J381" s="68"/>
      <c r="K381" s="68"/>
      <c r="L381" s="68"/>
      <c r="M381" s="68"/>
      <c r="N381" s="348"/>
      <c r="O381" s="348"/>
      <c r="P381" s="214">
        <v>60</v>
      </c>
      <c r="Q381" s="214">
        <v>0</v>
      </c>
      <c r="R381" s="68" t="s">
        <v>1479</v>
      </c>
      <c r="S381" s="349"/>
      <c r="T381" s="272"/>
    </row>
    <row r="382" spans="1:20" ht="76.5">
      <c r="A382" s="191">
        <v>513</v>
      </c>
      <c r="B382" s="68"/>
      <c r="C382" s="212" t="s">
        <v>160</v>
      </c>
      <c r="D382" s="213">
        <v>45672</v>
      </c>
      <c r="E382" s="191" t="s">
        <v>2056</v>
      </c>
      <c r="F382" s="191" t="s">
        <v>10</v>
      </c>
      <c r="G382" s="191">
        <v>1116947</v>
      </c>
      <c r="H382" s="68"/>
      <c r="I382" s="197" t="s">
        <v>3115</v>
      </c>
      <c r="J382" s="68"/>
      <c r="K382" s="68"/>
      <c r="L382" s="68"/>
      <c r="M382" s="68"/>
      <c r="N382" s="348"/>
      <c r="O382" s="348"/>
      <c r="P382" s="214">
        <v>60</v>
      </c>
      <c r="Q382" s="214">
        <v>0</v>
      </c>
      <c r="R382" s="68" t="s">
        <v>1479</v>
      </c>
      <c r="S382" s="349"/>
      <c r="T382" s="272"/>
    </row>
    <row r="383" spans="1:20" ht="76.5">
      <c r="A383" s="191">
        <v>132</v>
      </c>
      <c r="B383" s="68"/>
      <c r="C383" s="212" t="s">
        <v>59</v>
      </c>
      <c r="D383" s="213">
        <v>45672</v>
      </c>
      <c r="E383" s="191" t="s">
        <v>2057</v>
      </c>
      <c r="F383" s="191" t="s">
        <v>10</v>
      </c>
      <c r="G383" s="191">
        <v>1116949</v>
      </c>
      <c r="H383" s="68"/>
      <c r="I383" s="197" t="s">
        <v>3116</v>
      </c>
      <c r="J383" s="68"/>
      <c r="K383" s="68"/>
      <c r="L383" s="68"/>
      <c r="M383" s="68"/>
      <c r="N383" s="348"/>
      <c r="O383" s="348"/>
      <c r="P383" s="214">
        <v>360</v>
      </c>
      <c r="Q383" s="214">
        <v>0</v>
      </c>
      <c r="R383" s="68" t="s">
        <v>1479</v>
      </c>
      <c r="S383" s="349"/>
      <c r="T383" s="272"/>
    </row>
    <row r="384" spans="1:20" ht="89.25">
      <c r="A384" s="191" t="s">
        <v>542</v>
      </c>
      <c r="B384" s="68"/>
      <c r="C384" s="212" t="s">
        <v>687</v>
      </c>
      <c r="D384" s="213">
        <v>45672</v>
      </c>
      <c r="E384" s="191" t="s">
        <v>2058</v>
      </c>
      <c r="F384" s="191" t="s">
        <v>19</v>
      </c>
      <c r="G384" s="191">
        <v>1116951</v>
      </c>
      <c r="H384" s="68"/>
      <c r="I384" s="197" t="s">
        <v>3117</v>
      </c>
      <c r="J384" s="68"/>
      <c r="K384" s="68"/>
      <c r="L384" s="68"/>
      <c r="M384" s="68"/>
      <c r="N384" s="348"/>
      <c r="O384" s="348"/>
      <c r="P384" s="214">
        <v>8661161.8800000008</v>
      </c>
      <c r="Q384" s="214">
        <v>0</v>
      </c>
      <c r="R384" s="68" t="s">
        <v>1479</v>
      </c>
      <c r="S384" s="349"/>
      <c r="T384" s="272"/>
    </row>
    <row r="385" spans="1:20" ht="89.25">
      <c r="A385" s="191" t="s">
        <v>542</v>
      </c>
      <c r="B385" s="68"/>
      <c r="C385" s="212" t="s">
        <v>687</v>
      </c>
      <c r="D385" s="213">
        <v>45672</v>
      </c>
      <c r="E385" s="191" t="s">
        <v>2059</v>
      </c>
      <c r="F385" s="191" t="s">
        <v>10</v>
      </c>
      <c r="G385" s="191">
        <v>1116951</v>
      </c>
      <c r="H385" s="68"/>
      <c r="I385" s="197" t="s">
        <v>3118</v>
      </c>
      <c r="J385" s="68"/>
      <c r="K385" s="68"/>
      <c r="L385" s="68"/>
      <c r="M385" s="68"/>
      <c r="N385" s="348"/>
      <c r="O385" s="348"/>
      <c r="P385" s="214">
        <v>8896.7199999999993</v>
      </c>
      <c r="Q385" s="214">
        <v>0</v>
      </c>
      <c r="R385" s="68" t="s">
        <v>1479</v>
      </c>
      <c r="S385" s="349"/>
      <c r="T385" s="272"/>
    </row>
    <row r="386" spans="1:20" ht="102">
      <c r="A386" s="191">
        <v>862</v>
      </c>
      <c r="B386" s="68"/>
      <c r="C386" s="212" t="s">
        <v>187</v>
      </c>
      <c r="D386" s="213">
        <v>45672</v>
      </c>
      <c r="E386" s="191" t="s">
        <v>2060</v>
      </c>
      <c r="F386" s="191" t="s">
        <v>10</v>
      </c>
      <c r="G386" s="191">
        <v>1116985</v>
      </c>
      <c r="H386" s="68"/>
      <c r="I386" s="197" t="s">
        <v>3119</v>
      </c>
      <c r="J386" s="68"/>
      <c r="K386" s="68"/>
      <c r="L386" s="68"/>
      <c r="M386" s="68"/>
      <c r="N386" s="348"/>
      <c r="O386" s="348"/>
      <c r="P386" s="214">
        <v>60</v>
      </c>
      <c r="Q386" s="214">
        <v>0</v>
      </c>
      <c r="R386" s="68" t="s">
        <v>1479</v>
      </c>
      <c r="S386" s="349"/>
      <c r="T386" s="272"/>
    </row>
    <row r="387" spans="1:20" ht="102">
      <c r="A387" s="191">
        <v>862</v>
      </c>
      <c r="B387" s="68"/>
      <c r="C387" s="212" t="s">
        <v>187</v>
      </c>
      <c r="D387" s="213">
        <v>45672</v>
      </c>
      <c r="E387" s="191" t="s">
        <v>2061</v>
      </c>
      <c r="F387" s="191" t="s">
        <v>12</v>
      </c>
      <c r="G387" s="191">
        <v>1116985</v>
      </c>
      <c r="H387" s="68"/>
      <c r="I387" s="197" t="s">
        <v>3120</v>
      </c>
      <c r="J387" s="68"/>
      <c r="K387" s="68"/>
      <c r="L387" s="68"/>
      <c r="M387" s="68"/>
      <c r="N387" s="348"/>
      <c r="O387" s="348"/>
      <c r="P387" s="214">
        <v>253343.1</v>
      </c>
      <c r="Q387" s="214">
        <v>0</v>
      </c>
      <c r="R387" s="68" t="s">
        <v>1479</v>
      </c>
      <c r="S387" s="349"/>
      <c r="T387" s="272"/>
    </row>
    <row r="388" spans="1:20" ht="102">
      <c r="A388" s="191">
        <v>862</v>
      </c>
      <c r="B388" s="68"/>
      <c r="C388" s="212" t="s">
        <v>187</v>
      </c>
      <c r="D388" s="213">
        <v>45672</v>
      </c>
      <c r="E388" s="191" t="s">
        <v>2062</v>
      </c>
      <c r="F388" s="191" t="s">
        <v>10</v>
      </c>
      <c r="G388" s="191">
        <v>1116989</v>
      </c>
      <c r="H388" s="68"/>
      <c r="I388" s="197" t="s">
        <v>3119</v>
      </c>
      <c r="J388" s="68"/>
      <c r="K388" s="68"/>
      <c r="L388" s="68"/>
      <c r="M388" s="68"/>
      <c r="N388" s="348"/>
      <c r="O388" s="348"/>
      <c r="P388" s="214">
        <v>60</v>
      </c>
      <c r="Q388" s="214">
        <v>0</v>
      </c>
      <c r="R388" s="68" t="s">
        <v>1479</v>
      </c>
      <c r="S388" s="349"/>
      <c r="T388" s="272"/>
    </row>
    <row r="389" spans="1:20" ht="102">
      <c r="A389" s="191">
        <v>862</v>
      </c>
      <c r="B389" s="68"/>
      <c r="C389" s="212" t="s">
        <v>187</v>
      </c>
      <c r="D389" s="213">
        <v>45672</v>
      </c>
      <c r="E389" s="191" t="s">
        <v>2063</v>
      </c>
      <c r="F389" s="191" t="s">
        <v>12</v>
      </c>
      <c r="G389" s="191">
        <v>1116989</v>
      </c>
      <c r="H389" s="68"/>
      <c r="I389" s="197" t="s">
        <v>3121</v>
      </c>
      <c r="J389" s="68"/>
      <c r="K389" s="68"/>
      <c r="L389" s="68"/>
      <c r="M389" s="68"/>
      <c r="N389" s="348"/>
      <c r="O389" s="348"/>
      <c r="P389" s="214">
        <v>85461.07</v>
      </c>
      <c r="Q389" s="214">
        <v>0</v>
      </c>
      <c r="R389" s="68" t="s">
        <v>1479</v>
      </c>
      <c r="S389" s="349"/>
      <c r="T389" s="272"/>
    </row>
    <row r="390" spans="1:20" ht="38.25">
      <c r="A390" s="191" t="s">
        <v>550</v>
      </c>
      <c r="B390" s="68"/>
      <c r="C390" s="212" t="s">
        <v>589</v>
      </c>
      <c r="D390" s="213">
        <v>45673</v>
      </c>
      <c r="E390" s="191" t="s">
        <v>2064</v>
      </c>
      <c r="F390" s="191" t="s">
        <v>3</v>
      </c>
      <c r="G390" s="191">
        <v>2251206</v>
      </c>
      <c r="H390" s="68"/>
      <c r="I390" s="197" t="s">
        <v>3122</v>
      </c>
      <c r="J390" s="68"/>
      <c r="K390" s="68"/>
      <c r="L390" s="68"/>
      <c r="M390" s="68"/>
      <c r="N390" s="348"/>
      <c r="O390" s="348"/>
      <c r="P390" s="214">
        <v>0</v>
      </c>
      <c r="Q390" s="214">
        <v>6202.8</v>
      </c>
      <c r="R390" s="68" t="s">
        <v>1479</v>
      </c>
      <c r="S390" s="349"/>
      <c r="T390" s="272"/>
    </row>
    <row r="391" spans="1:20" ht="51">
      <c r="A391" s="191">
        <v>81</v>
      </c>
      <c r="B391" s="68"/>
      <c r="C391" s="212" t="s">
        <v>49</v>
      </c>
      <c r="D391" s="213">
        <v>45673</v>
      </c>
      <c r="E391" s="191" t="s">
        <v>2065</v>
      </c>
      <c r="F391" s="191" t="s">
        <v>3</v>
      </c>
      <c r="G391" s="191">
        <v>2251210</v>
      </c>
      <c r="H391" s="68"/>
      <c r="I391" s="197" t="s">
        <v>3123</v>
      </c>
      <c r="J391" s="68"/>
      <c r="K391" s="68"/>
      <c r="L391" s="68"/>
      <c r="M391" s="68"/>
      <c r="N391" s="348"/>
      <c r="O391" s="348"/>
      <c r="P391" s="214">
        <v>0</v>
      </c>
      <c r="Q391" s="214">
        <v>25</v>
      </c>
      <c r="R391" s="68" t="s">
        <v>1479</v>
      </c>
      <c r="S391" s="349"/>
      <c r="T391" s="272"/>
    </row>
    <row r="392" spans="1:20" ht="51">
      <c r="A392" s="191">
        <v>599</v>
      </c>
      <c r="B392" s="68"/>
      <c r="C392" s="212" t="s">
        <v>1245</v>
      </c>
      <c r="D392" s="213">
        <v>45673</v>
      </c>
      <c r="E392" s="191" t="s">
        <v>2066</v>
      </c>
      <c r="F392" s="191" t="s">
        <v>3</v>
      </c>
      <c r="G392" s="191">
        <v>2251218</v>
      </c>
      <c r="H392" s="68"/>
      <c r="I392" s="197" t="s">
        <v>3124</v>
      </c>
      <c r="J392" s="68"/>
      <c r="K392" s="68"/>
      <c r="L392" s="68"/>
      <c r="M392" s="68"/>
      <c r="N392" s="348"/>
      <c r="O392" s="348"/>
      <c r="P392" s="214">
        <v>0</v>
      </c>
      <c r="Q392" s="214">
        <v>50</v>
      </c>
      <c r="R392" s="68" t="s">
        <v>1479</v>
      </c>
      <c r="S392" s="349"/>
      <c r="T392" s="272"/>
    </row>
    <row r="393" spans="1:20" ht="51">
      <c r="A393" s="191">
        <v>376</v>
      </c>
      <c r="B393" s="68"/>
      <c r="C393" s="212" t="s">
        <v>607</v>
      </c>
      <c r="D393" s="213">
        <v>45673</v>
      </c>
      <c r="E393" s="191" t="s">
        <v>2067</v>
      </c>
      <c r="F393" s="191" t="s">
        <v>3</v>
      </c>
      <c r="G393" s="191">
        <v>2251240</v>
      </c>
      <c r="H393" s="68"/>
      <c r="I393" s="197" t="s">
        <v>3125</v>
      </c>
      <c r="J393" s="68"/>
      <c r="K393" s="68"/>
      <c r="L393" s="68"/>
      <c r="M393" s="68"/>
      <c r="N393" s="348"/>
      <c r="O393" s="348"/>
      <c r="P393" s="214">
        <v>0</v>
      </c>
      <c r="Q393" s="214">
        <v>369.5</v>
      </c>
      <c r="R393" s="68" t="s">
        <v>1479</v>
      </c>
      <c r="S393" s="349"/>
      <c r="T393" s="272"/>
    </row>
    <row r="394" spans="1:20" ht="38.25">
      <c r="A394" s="191">
        <v>46</v>
      </c>
      <c r="B394" s="68"/>
      <c r="C394" s="212" t="s">
        <v>1367</v>
      </c>
      <c r="D394" s="213">
        <v>45673</v>
      </c>
      <c r="E394" s="191" t="s">
        <v>2068</v>
      </c>
      <c r="F394" s="191" t="s">
        <v>3</v>
      </c>
      <c r="G394" s="191">
        <v>2251281</v>
      </c>
      <c r="H394" s="68"/>
      <c r="I394" s="197" t="s">
        <v>3126</v>
      </c>
      <c r="J394" s="68"/>
      <c r="K394" s="68"/>
      <c r="L394" s="68"/>
      <c r="M394" s="68"/>
      <c r="N394" s="348"/>
      <c r="O394" s="348"/>
      <c r="P394" s="214">
        <v>0</v>
      </c>
      <c r="Q394" s="214">
        <v>250</v>
      </c>
      <c r="R394" s="68" t="s">
        <v>1479</v>
      </c>
      <c r="S394" s="349"/>
      <c r="T394" s="272"/>
    </row>
    <row r="395" spans="1:20" ht="51">
      <c r="A395" s="191" t="s">
        <v>550</v>
      </c>
      <c r="B395" s="68"/>
      <c r="C395" s="212" t="s">
        <v>589</v>
      </c>
      <c r="D395" s="213">
        <v>45673</v>
      </c>
      <c r="E395" s="191" t="s">
        <v>2069</v>
      </c>
      <c r="F395" s="191" t="s">
        <v>3</v>
      </c>
      <c r="G395" s="191">
        <v>2251307</v>
      </c>
      <c r="H395" s="68"/>
      <c r="I395" s="197" t="s">
        <v>3127</v>
      </c>
      <c r="J395" s="68"/>
      <c r="K395" s="68"/>
      <c r="L395" s="68"/>
      <c r="M395" s="68"/>
      <c r="N395" s="348"/>
      <c r="O395" s="348"/>
      <c r="P395" s="214">
        <v>0</v>
      </c>
      <c r="Q395" s="214">
        <v>35</v>
      </c>
      <c r="R395" s="68" t="s">
        <v>1479</v>
      </c>
      <c r="S395" s="349"/>
      <c r="T395" s="272"/>
    </row>
    <row r="396" spans="1:20" ht="51">
      <c r="A396" s="191">
        <v>81</v>
      </c>
      <c r="B396" s="68"/>
      <c r="C396" s="212" t="s">
        <v>49</v>
      </c>
      <c r="D396" s="213">
        <v>45673</v>
      </c>
      <c r="E396" s="191" t="s">
        <v>2070</v>
      </c>
      <c r="F396" s="191" t="s">
        <v>3</v>
      </c>
      <c r="G396" s="191">
        <v>2251306</v>
      </c>
      <c r="H396" s="68"/>
      <c r="I396" s="197" t="s">
        <v>1589</v>
      </c>
      <c r="J396" s="68"/>
      <c r="K396" s="68"/>
      <c r="L396" s="68"/>
      <c r="M396" s="68"/>
      <c r="N396" s="348"/>
      <c r="O396" s="348"/>
      <c r="P396" s="214">
        <v>0</v>
      </c>
      <c r="Q396" s="214">
        <v>25</v>
      </c>
      <c r="R396" s="68" t="s">
        <v>1479</v>
      </c>
      <c r="S396" s="349"/>
      <c r="T396" s="272"/>
    </row>
    <row r="397" spans="1:20" ht="51">
      <c r="A397" s="191">
        <v>86</v>
      </c>
      <c r="B397" s="68"/>
      <c r="C397" s="212" t="s">
        <v>50</v>
      </c>
      <c r="D397" s="213">
        <v>45673</v>
      </c>
      <c r="E397" s="191" t="s">
        <v>2071</v>
      </c>
      <c r="F397" s="191" t="s">
        <v>3</v>
      </c>
      <c r="G397" s="191">
        <v>2251309</v>
      </c>
      <c r="H397" s="68"/>
      <c r="I397" s="197" t="s">
        <v>3128</v>
      </c>
      <c r="J397" s="68"/>
      <c r="K397" s="68"/>
      <c r="L397" s="68"/>
      <c r="M397" s="68"/>
      <c r="N397" s="348"/>
      <c r="O397" s="348"/>
      <c r="P397" s="214">
        <v>0</v>
      </c>
      <c r="Q397" s="214">
        <v>145</v>
      </c>
      <c r="R397" s="68" t="s">
        <v>1479</v>
      </c>
      <c r="S397" s="349"/>
      <c r="T397" s="272"/>
    </row>
    <row r="398" spans="1:20" ht="51">
      <c r="A398" s="191">
        <v>650</v>
      </c>
      <c r="B398" s="68"/>
      <c r="C398" s="212" t="s">
        <v>175</v>
      </c>
      <c r="D398" s="213">
        <v>45673</v>
      </c>
      <c r="E398" s="191" t="s">
        <v>2072</v>
      </c>
      <c r="F398" s="191" t="s">
        <v>3</v>
      </c>
      <c r="G398" s="191">
        <v>2251331</v>
      </c>
      <c r="H398" s="68"/>
      <c r="I398" s="197" t="s">
        <v>3129</v>
      </c>
      <c r="J398" s="68"/>
      <c r="K398" s="68"/>
      <c r="L398" s="68"/>
      <c r="M398" s="68"/>
      <c r="N398" s="348"/>
      <c r="O398" s="348"/>
      <c r="P398" s="214">
        <v>0</v>
      </c>
      <c r="Q398" s="214">
        <v>295.47000000000003</v>
      </c>
      <c r="R398" s="68" t="s">
        <v>1479</v>
      </c>
      <c r="S398" s="349"/>
      <c r="T398" s="272"/>
    </row>
    <row r="399" spans="1:20" ht="51">
      <c r="A399" s="191">
        <v>30</v>
      </c>
      <c r="B399" s="68"/>
      <c r="C399" s="212" t="s">
        <v>638</v>
      </c>
      <c r="D399" s="213">
        <v>45673</v>
      </c>
      <c r="E399" s="191" t="s">
        <v>2073</v>
      </c>
      <c r="F399" s="191" t="s">
        <v>3</v>
      </c>
      <c r="G399" s="191">
        <v>2251392</v>
      </c>
      <c r="H399" s="68"/>
      <c r="I399" s="197" t="s">
        <v>3130</v>
      </c>
      <c r="J399" s="68"/>
      <c r="K399" s="68"/>
      <c r="L399" s="68"/>
      <c r="M399" s="68"/>
      <c r="N399" s="348"/>
      <c r="O399" s="348"/>
      <c r="P399" s="214">
        <v>0</v>
      </c>
      <c r="Q399" s="214">
        <v>14.67</v>
      </c>
      <c r="R399" s="68" t="s">
        <v>1479</v>
      </c>
      <c r="S399" s="349"/>
      <c r="T399" s="272"/>
    </row>
    <row r="400" spans="1:20" ht="51">
      <c r="A400" s="191">
        <v>190</v>
      </c>
      <c r="B400" s="68"/>
      <c r="C400" s="212" t="s">
        <v>82</v>
      </c>
      <c r="D400" s="213">
        <v>45673</v>
      </c>
      <c r="E400" s="191" t="s">
        <v>2074</v>
      </c>
      <c r="F400" s="191" t="s">
        <v>3</v>
      </c>
      <c r="G400" s="191">
        <v>2251393</v>
      </c>
      <c r="H400" s="68"/>
      <c r="I400" s="197" t="s">
        <v>3131</v>
      </c>
      <c r="J400" s="68"/>
      <c r="K400" s="68"/>
      <c r="L400" s="68"/>
      <c r="M400" s="68"/>
      <c r="N400" s="348"/>
      <c r="O400" s="348"/>
      <c r="P400" s="214">
        <v>0</v>
      </c>
      <c r="Q400" s="214">
        <v>0.4</v>
      </c>
      <c r="R400" s="68" t="s">
        <v>1479</v>
      </c>
      <c r="S400" s="349"/>
      <c r="T400" s="272"/>
    </row>
    <row r="401" spans="1:20" ht="51">
      <c r="A401" s="191">
        <v>650</v>
      </c>
      <c r="B401" s="68"/>
      <c r="C401" s="212" t="s">
        <v>175</v>
      </c>
      <c r="D401" s="213">
        <v>45673</v>
      </c>
      <c r="E401" s="191" t="s">
        <v>2075</v>
      </c>
      <c r="F401" s="191" t="s">
        <v>3</v>
      </c>
      <c r="G401" s="191">
        <v>2251399</v>
      </c>
      <c r="H401" s="68"/>
      <c r="I401" s="197" t="s">
        <v>3132</v>
      </c>
      <c r="J401" s="68"/>
      <c r="K401" s="68"/>
      <c r="L401" s="68"/>
      <c r="M401" s="68"/>
      <c r="N401" s="348"/>
      <c r="O401" s="348"/>
      <c r="P401" s="214">
        <v>0</v>
      </c>
      <c r="Q401" s="214">
        <v>100</v>
      </c>
      <c r="R401" s="68" t="s">
        <v>1479</v>
      </c>
      <c r="S401" s="349"/>
      <c r="T401" s="272"/>
    </row>
    <row r="402" spans="1:20" ht="51">
      <c r="A402" s="191">
        <v>650</v>
      </c>
      <c r="B402" s="68"/>
      <c r="C402" s="212" t="s">
        <v>175</v>
      </c>
      <c r="D402" s="213">
        <v>45673</v>
      </c>
      <c r="E402" s="191" t="s">
        <v>2076</v>
      </c>
      <c r="F402" s="191" t="s">
        <v>3</v>
      </c>
      <c r="G402" s="191">
        <v>2251401</v>
      </c>
      <c r="H402" s="68"/>
      <c r="I402" s="197" t="s">
        <v>3133</v>
      </c>
      <c r="J402" s="68"/>
      <c r="K402" s="68"/>
      <c r="L402" s="68"/>
      <c r="M402" s="68"/>
      <c r="N402" s="348"/>
      <c r="O402" s="348"/>
      <c r="P402" s="214">
        <v>0</v>
      </c>
      <c r="Q402" s="214">
        <v>100</v>
      </c>
      <c r="R402" s="68" t="s">
        <v>1479</v>
      </c>
      <c r="S402" s="349"/>
      <c r="T402" s="272"/>
    </row>
    <row r="403" spans="1:20" ht="51">
      <c r="A403" s="191">
        <v>650</v>
      </c>
      <c r="B403" s="68"/>
      <c r="C403" s="212" t="s">
        <v>175</v>
      </c>
      <c r="D403" s="213">
        <v>45673</v>
      </c>
      <c r="E403" s="191" t="s">
        <v>2077</v>
      </c>
      <c r="F403" s="191" t="s">
        <v>3</v>
      </c>
      <c r="G403" s="191">
        <v>2251404</v>
      </c>
      <c r="H403" s="68"/>
      <c r="I403" s="197" t="s">
        <v>3134</v>
      </c>
      <c r="J403" s="68"/>
      <c r="K403" s="68"/>
      <c r="L403" s="68"/>
      <c r="M403" s="68"/>
      <c r="N403" s="348"/>
      <c r="O403" s="348"/>
      <c r="P403" s="214">
        <v>0</v>
      </c>
      <c r="Q403" s="214">
        <v>100</v>
      </c>
      <c r="R403" s="68" t="s">
        <v>1479</v>
      </c>
      <c r="S403" s="349"/>
      <c r="T403" s="272"/>
    </row>
    <row r="404" spans="1:20" ht="51">
      <c r="A404" s="191">
        <v>650</v>
      </c>
      <c r="B404" s="68"/>
      <c r="C404" s="212" t="s">
        <v>175</v>
      </c>
      <c r="D404" s="213">
        <v>45673</v>
      </c>
      <c r="E404" s="191" t="s">
        <v>2078</v>
      </c>
      <c r="F404" s="191" t="s">
        <v>3</v>
      </c>
      <c r="G404" s="191">
        <v>2251406</v>
      </c>
      <c r="H404" s="68"/>
      <c r="I404" s="197" t="s">
        <v>3135</v>
      </c>
      <c r="J404" s="68"/>
      <c r="K404" s="68"/>
      <c r="L404" s="68"/>
      <c r="M404" s="68"/>
      <c r="N404" s="348"/>
      <c r="O404" s="348"/>
      <c r="P404" s="214">
        <v>0</v>
      </c>
      <c r="Q404" s="214">
        <v>100</v>
      </c>
      <c r="R404" s="68" t="s">
        <v>1479</v>
      </c>
      <c r="S404" s="349"/>
      <c r="T404" s="272"/>
    </row>
    <row r="405" spans="1:20" ht="38.25">
      <c r="A405" s="191" t="s">
        <v>550</v>
      </c>
      <c r="B405" s="68"/>
      <c r="C405" s="212" t="s">
        <v>589</v>
      </c>
      <c r="D405" s="213">
        <v>45673</v>
      </c>
      <c r="E405" s="191" t="s">
        <v>2079</v>
      </c>
      <c r="F405" s="191" t="s">
        <v>3</v>
      </c>
      <c r="G405" s="191">
        <v>2251407</v>
      </c>
      <c r="H405" s="68"/>
      <c r="I405" s="197" t="s">
        <v>3136</v>
      </c>
      <c r="J405" s="68"/>
      <c r="K405" s="68"/>
      <c r="L405" s="68"/>
      <c r="M405" s="68"/>
      <c r="N405" s="348"/>
      <c r="O405" s="348"/>
      <c r="P405" s="214">
        <v>0</v>
      </c>
      <c r="Q405" s="214">
        <v>2126.65</v>
      </c>
      <c r="R405" s="68" t="s">
        <v>1479</v>
      </c>
      <c r="S405" s="349"/>
      <c r="T405" s="272"/>
    </row>
    <row r="406" spans="1:20" ht="51">
      <c r="A406" s="191">
        <v>650</v>
      </c>
      <c r="B406" s="68"/>
      <c r="C406" s="212" t="s">
        <v>175</v>
      </c>
      <c r="D406" s="213">
        <v>45673</v>
      </c>
      <c r="E406" s="191" t="s">
        <v>2080</v>
      </c>
      <c r="F406" s="191" t="s">
        <v>3</v>
      </c>
      <c r="G406" s="191">
        <v>2251408</v>
      </c>
      <c r="H406" s="68"/>
      <c r="I406" s="197" t="s">
        <v>3137</v>
      </c>
      <c r="J406" s="68"/>
      <c r="K406" s="68"/>
      <c r="L406" s="68"/>
      <c r="M406" s="68"/>
      <c r="N406" s="348"/>
      <c r="O406" s="348"/>
      <c r="P406" s="214">
        <v>0</v>
      </c>
      <c r="Q406" s="214">
        <v>100</v>
      </c>
      <c r="R406" s="68" t="s">
        <v>1479</v>
      </c>
      <c r="S406" s="349"/>
      <c r="T406" s="272"/>
    </row>
    <row r="407" spans="1:20" ht="51">
      <c r="A407" s="191">
        <v>650</v>
      </c>
      <c r="B407" s="68"/>
      <c r="C407" s="212" t="s">
        <v>175</v>
      </c>
      <c r="D407" s="213">
        <v>45673</v>
      </c>
      <c r="E407" s="191" t="s">
        <v>2081</v>
      </c>
      <c r="F407" s="191" t="s">
        <v>3</v>
      </c>
      <c r="G407" s="191">
        <v>2251410</v>
      </c>
      <c r="H407" s="68"/>
      <c r="I407" s="197" t="s">
        <v>3138</v>
      </c>
      <c r="J407" s="68"/>
      <c r="K407" s="68"/>
      <c r="L407" s="68"/>
      <c r="M407" s="68"/>
      <c r="N407" s="348"/>
      <c r="O407" s="348"/>
      <c r="P407" s="214">
        <v>0</v>
      </c>
      <c r="Q407" s="214">
        <v>300</v>
      </c>
      <c r="R407" s="68" t="s">
        <v>1479</v>
      </c>
      <c r="S407" s="349"/>
      <c r="T407" s="272"/>
    </row>
    <row r="408" spans="1:20" ht="38.25">
      <c r="A408" s="191">
        <v>46</v>
      </c>
      <c r="B408" s="68"/>
      <c r="C408" s="212" t="s">
        <v>1367</v>
      </c>
      <c r="D408" s="213">
        <v>45673</v>
      </c>
      <c r="E408" s="191" t="s">
        <v>2082</v>
      </c>
      <c r="F408" s="191" t="s">
        <v>3</v>
      </c>
      <c r="G408" s="191">
        <v>2251413</v>
      </c>
      <c r="H408" s="68"/>
      <c r="I408" s="197" t="s">
        <v>3139</v>
      </c>
      <c r="J408" s="68"/>
      <c r="K408" s="68"/>
      <c r="L408" s="68"/>
      <c r="M408" s="68"/>
      <c r="N408" s="348"/>
      <c r="O408" s="348"/>
      <c r="P408" s="214">
        <v>0</v>
      </c>
      <c r="Q408" s="214">
        <v>36</v>
      </c>
      <c r="R408" s="68" t="s">
        <v>1479</v>
      </c>
      <c r="S408" s="349"/>
      <c r="T408" s="272"/>
    </row>
    <row r="409" spans="1:20" ht="51">
      <c r="A409" s="191">
        <v>86</v>
      </c>
      <c r="B409" s="68"/>
      <c r="C409" s="212" t="s">
        <v>50</v>
      </c>
      <c r="D409" s="213">
        <v>45673</v>
      </c>
      <c r="E409" s="191" t="s">
        <v>2083</v>
      </c>
      <c r="F409" s="191" t="s">
        <v>3</v>
      </c>
      <c r="G409" s="191">
        <v>2251421</v>
      </c>
      <c r="H409" s="68"/>
      <c r="I409" s="197" t="s">
        <v>3140</v>
      </c>
      <c r="J409" s="68"/>
      <c r="K409" s="68"/>
      <c r="L409" s="68"/>
      <c r="M409" s="68"/>
      <c r="N409" s="348"/>
      <c r="O409" s="348"/>
      <c r="P409" s="214">
        <v>0</v>
      </c>
      <c r="Q409" s="214">
        <v>50</v>
      </c>
      <c r="R409" s="68" t="s">
        <v>1479</v>
      </c>
      <c r="S409" s="349"/>
      <c r="T409" s="272"/>
    </row>
    <row r="410" spans="1:20" ht="89.25">
      <c r="A410" s="191">
        <v>587</v>
      </c>
      <c r="B410" s="68"/>
      <c r="C410" s="212" t="s">
        <v>669</v>
      </c>
      <c r="D410" s="213">
        <v>45673</v>
      </c>
      <c r="E410" s="191" t="s">
        <v>2084</v>
      </c>
      <c r="F410" s="191" t="s">
        <v>3</v>
      </c>
      <c r="G410" s="191">
        <v>2251177</v>
      </c>
      <c r="H410" s="68"/>
      <c r="I410" s="197" t="s">
        <v>3141</v>
      </c>
      <c r="J410" s="68"/>
      <c r="K410" s="68"/>
      <c r="L410" s="68"/>
      <c r="M410" s="68"/>
      <c r="N410" s="348"/>
      <c r="O410" s="348"/>
      <c r="P410" s="214">
        <v>0</v>
      </c>
      <c r="Q410" s="214">
        <v>262061.78</v>
      </c>
      <c r="R410" s="68" t="s">
        <v>1479</v>
      </c>
      <c r="S410" s="349"/>
      <c r="T410" s="272"/>
    </row>
    <row r="411" spans="1:20" ht="89.25">
      <c r="A411" s="191">
        <v>587</v>
      </c>
      <c r="B411" s="68"/>
      <c r="C411" s="212" t="s">
        <v>669</v>
      </c>
      <c r="D411" s="213">
        <v>45673</v>
      </c>
      <c r="E411" s="191" t="s">
        <v>2085</v>
      </c>
      <c r="F411" s="191" t="s">
        <v>3</v>
      </c>
      <c r="G411" s="191">
        <v>2251179</v>
      </c>
      <c r="H411" s="68"/>
      <c r="I411" s="197" t="s">
        <v>3142</v>
      </c>
      <c r="J411" s="68"/>
      <c r="K411" s="68"/>
      <c r="L411" s="68"/>
      <c r="M411" s="68"/>
      <c r="N411" s="348"/>
      <c r="O411" s="348"/>
      <c r="P411" s="214">
        <v>0</v>
      </c>
      <c r="Q411" s="214">
        <v>441294.33</v>
      </c>
      <c r="R411" s="68" t="s">
        <v>1479</v>
      </c>
      <c r="S411" s="349"/>
      <c r="T411" s="272"/>
    </row>
    <row r="412" spans="1:20" ht="51">
      <c r="A412" s="191">
        <v>290</v>
      </c>
      <c r="B412" s="68"/>
      <c r="C412" s="212" t="s">
        <v>118</v>
      </c>
      <c r="D412" s="213">
        <v>45673</v>
      </c>
      <c r="E412" s="191" t="s">
        <v>2086</v>
      </c>
      <c r="F412" s="191" t="s">
        <v>3</v>
      </c>
      <c r="G412" s="191">
        <v>2251181</v>
      </c>
      <c r="H412" s="68"/>
      <c r="I412" s="197" t="s">
        <v>3143</v>
      </c>
      <c r="J412" s="68"/>
      <c r="K412" s="68"/>
      <c r="L412" s="68"/>
      <c r="M412" s="68"/>
      <c r="N412" s="348"/>
      <c r="O412" s="348"/>
      <c r="P412" s="214">
        <v>0</v>
      </c>
      <c r="Q412" s="214">
        <v>284</v>
      </c>
      <c r="R412" s="68" t="s">
        <v>1479</v>
      </c>
      <c r="S412" s="349"/>
      <c r="T412" s="272"/>
    </row>
    <row r="413" spans="1:20" ht="51">
      <c r="A413" s="191" t="s">
        <v>550</v>
      </c>
      <c r="B413" s="68"/>
      <c r="C413" s="212" t="s">
        <v>589</v>
      </c>
      <c r="D413" s="213">
        <v>45673</v>
      </c>
      <c r="E413" s="191" t="s">
        <v>2087</v>
      </c>
      <c r="F413" s="191" t="s">
        <v>3</v>
      </c>
      <c r="G413" s="191">
        <v>2251203</v>
      </c>
      <c r="H413" s="68"/>
      <c r="I413" s="197" t="s">
        <v>3144</v>
      </c>
      <c r="J413" s="68"/>
      <c r="K413" s="68"/>
      <c r="L413" s="68"/>
      <c r="M413" s="68"/>
      <c r="N413" s="348"/>
      <c r="O413" s="348"/>
      <c r="P413" s="214">
        <v>0</v>
      </c>
      <c r="Q413" s="214">
        <v>5296.57</v>
      </c>
      <c r="R413" s="68" t="s">
        <v>1479</v>
      </c>
      <c r="S413" s="349"/>
      <c r="T413" s="272"/>
    </row>
    <row r="414" spans="1:20" ht="63.75">
      <c r="A414" s="191">
        <v>86</v>
      </c>
      <c r="B414" s="68"/>
      <c r="C414" s="212" t="s">
        <v>50</v>
      </c>
      <c r="D414" s="213">
        <v>45673</v>
      </c>
      <c r="E414" s="191" t="s">
        <v>2088</v>
      </c>
      <c r="F414" s="191" t="s">
        <v>3</v>
      </c>
      <c r="G414" s="191">
        <v>2251222</v>
      </c>
      <c r="H414" s="68"/>
      <c r="I414" s="197" t="s">
        <v>3145</v>
      </c>
      <c r="J414" s="68"/>
      <c r="K414" s="68"/>
      <c r="L414" s="68"/>
      <c r="M414" s="68"/>
      <c r="N414" s="348"/>
      <c r="O414" s="348"/>
      <c r="P414" s="214">
        <v>0</v>
      </c>
      <c r="Q414" s="214">
        <v>1150995</v>
      </c>
      <c r="R414" s="68" t="s">
        <v>1479</v>
      </c>
      <c r="S414" s="349"/>
      <c r="T414" s="272"/>
    </row>
    <row r="415" spans="1:20" ht="63.75">
      <c r="A415" s="191">
        <v>597</v>
      </c>
      <c r="B415" s="68"/>
      <c r="C415" s="212" t="s">
        <v>673</v>
      </c>
      <c r="D415" s="213">
        <v>45673</v>
      </c>
      <c r="E415" s="191" t="s">
        <v>2089</v>
      </c>
      <c r="F415" s="191" t="s">
        <v>3</v>
      </c>
      <c r="G415" s="191">
        <v>2251257</v>
      </c>
      <c r="H415" s="68"/>
      <c r="I415" s="197" t="s">
        <v>3146</v>
      </c>
      <c r="J415" s="68"/>
      <c r="K415" s="68"/>
      <c r="L415" s="68"/>
      <c r="M415" s="68"/>
      <c r="N415" s="348"/>
      <c r="O415" s="348"/>
      <c r="P415" s="214">
        <v>0</v>
      </c>
      <c r="Q415" s="214">
        <v>9170</v>
      </c>
      <c r="R415" s="68" t="s">
        <v>1479</v>
      </c>
      <c r="S415" s="349"/>
      <c r="T415" s="272"/>
    </row>
    <row r="416" spans="1:20" ht="51">
      <c r="A416" s="191">
        <v>47</v>
      </c>
      <c r="B416" s="68"/>
      <c r="C416" s="212" t="s">
        <v>45</v>
      </c>
      <c r="D416" s="213">
        <v>45673</v>
      </c>
      <c r="E416" s="191" t="s">
        <v>2090</v>
      </c>
      <c r="F416" s="191" t="s">
        <v>3</v>
      </c>
      <c r="G416" s="191">
        <v>2251266</v>
      </c>
      <c r="H416" s="68"/>
      <c r="I416" s="197" t="s">
        <v>3147</v>
      </c>
      <c r="J416" s="68"/>
      <c r="K416" s="68"/>
      <c r="L416" s="68"/>
      <c r="M416" s="68"/>
      <c r="N416" s="348"/>
      <c r="O416" s="348"/>
      <c r="P416" s="214">
        <v>0</v>
      </c>
      <c r="Q416" s="214">
        <v>27</v>
      </c>
      <c r="R416" s="68" t="s">
        <v>1479</v>
      </c>
      <c r="S416" s="349"/>
      <c r="T416" s="272"/>
    </row>
    <row r="417" spans="1:20" ht="51">
      <c r="A417" s="191">
        <v>47</v>
      </c>
      <c r="B417" s="68"/>
      <c r="C417" s="212" t="s">
        <v>45</v>
      </c>
      <c r="D417" s="213">
        <v>45673</v>
      </c>
      <c r="E417" s="191" t="s">
        <v>2091</v>
      </c>
      <c r="F417" s="191" t="s">
        <v>3</v>
      </c>
      <c r="G417" s="191">
        <v>2251268</v>
      </c>
      <c r="H417" s="68"/>
      <c r="I417" s="197" t="s">
        <v>3148</v>
      </c>
      <c r="J417" s="68"/>
      <c r="K417" s="68"/>
      <c r="L417" s="68"/>
      <c r="M417" s="68"/>
      <c r="N417" s="348"/>
      <c r="O417" s="348"/>
      <c r="P417" s="214">
        <v>0</v>
      </c>
      <c r="Q417" s="214">
        <v>30800</v>
      </c>
      <c r="R417" s="68" t="s">
        <v>1479</v>
      </c>
      <c r="S417" s="349"/>
      <c r="T417" s="272"/>
    </row>
    <row r="418" spans="1:20" ht="51">
      <c r="A418" s="191">
        <v>47</v>
      </c>
      <c r="B418" s="68"/>
      <c r="C418" s="212" t="s">
        <v>45</v>
      </c>
      <c r="D418" s="213">
        <v>45673</v>
      </c>
      <c r="E418" s="191" t="s">
        <v>2092</v>
      </c>
      <c r="F418" s="191" t="s">
        <v>3</v>
      </c>
      <c r="G418" s="191">
        <v>2251269</v>
      </c>
      <c r="H418" s="68"/>
      <c r="I418" s="197" t="s">
        <v>3149</v>
      </c>
      <c r="J418" s="68"/>
      <c r="K418" s="68"/>
      <c r="L418" s="68"/>
      <c r="M418" s="68"/>
      <c r="N418" s="348"/>
      <c r="O418" s="348"/>
      <c r="P418" s="214">
        <v>0</v>
      </c>
      <c r="Q418" s="214">
        <v>396</v>
      </c>
      <c r="R418" s="68" t="s">
        <v>1479</v>
      </c>
      <c r="S418" s="349"/>
      <c r="T418" s="272"/>
    </row>
    <row r="419" spans="1:20" ht="51">
      <c r="A419" s="191" t="s">
        <v>544</v>
      </c>
      <c r="B419" s="68"/>
      <c r="C419" s="212" t="s">
        <v>679</v>
      </c>
      <c r="D419" s="213">
        <v>45673</v>
      </c>
      <c r="E419" s="191" t="s">
        <v>2093</v>
      </c>
      <c r="F419" s="191" t="s">
        <v>3</v>
      </c>
      <c r="G419" s="191">
        <v>2251276</v>
      </c>
      <c r="H419" s="68"/>
      <c r="I419" s="197" t="s">
        <v>3150</v>
      </c>
      <c r="J419" s="68"/>
      <c r="K419" s="68"/>
      <c r="L419" s="68"/>
      <c r="M419" s="68"/>
      <c r="N419" s="348"/>
      <c r="O419" s="348"/>
      <c r="P419" s="214">
        <v>0</v>
      </c>
      <c r="Q419" s="214">
        <v>2143.4899999999998</v>
      </c>
      <c r="R419" s="68" t="s">
        <v>1479</v>
      </c>
      <c r="S419" s="349"/>
      <c r="T419" s="272"/>
    </row>
    <row r="420" spans="1:20" ht="51">
      <c r="A420" s="191" t="s">
        <v>544</v>
      </c>
      <c r="B420" s="68"/>
      <c r="C420" s="212" t="s">
        <v>679</v>
      </c>
      <c r="D420" s="213">
        <v>45673</v>
      </c>
      <c r="E420" s="191" t="s">
        <v>2094</v>
      </c>
      <c r="F420" s="191" t="s">
        <v>3</v>
      </c>
      <c r="G420" s="191">
        <v>2251279</v>
      </c>
      <c r="H420" s="68"/>
      <c r="I420" s="197" t="s">
        <v>3151</v>
      </c>
      <c r="J420" s="68"/>
      <c r="K420" s="68"/>
      <c r="L420" s="68"/>
      <c r="M420" s="68"/>
      <c r="N420" s="348"/>
      <c r="O420" s="348"/>
      <c r="P420" s="214">
        <v>0</v>
      </c>
      <c r="Q420" s="214">
        <v>2143.4899999999998</v>
      </c>
      <c r="R420" s="68" t="s">
        <v>1479</v>
      </c>
      <c r="S420" s="349"/>
      <c r="T420" s="272"/>
    </row>
    <row r="421" spans="1:20" ht="63.75">
      <c r="A421" s="191">
        <v>81</v>
      </c>
      <c r="B421" s="68"/>
      <c r="C421" s="212" t="s">
        <v>49</v>
      </c>
      <c r="D421" s="213">
        <v>45673</v>
      </c>
      <c r="E421" s="191" t="s">
        <v>2095</v>
      </c>
      <c r="F421" s="191" t="s">
        <v>3</v>
      </c>
      <c r="G421" s="191">
        <v>2251286</v>
      </c>
      <c r="H421" s="68"/>
      <c r="I421" s="197" t="s">
        <v>3152</v>
      </c>
      <c r="J421" s="68"/>
      <c r="K421" s="68"/>
      <c r="L421" s="68"/>
      <c r="M421" s="68"/>
      <c r="N421" s="348"/>
      <c r="O421" s="348"/>
      <c r="P421" s="214">
        <v>0</v>
      </c>
      <c r="Q421" s="214">
        <v>372.9</v>
      </c>
      <c r="R421" s="68" t="s">
        <v>1479</v>
      </c>
      <c r="S421" s="349"/>
      <c r="T421" s="272"/>
    </row>
    <row r="422" spans="1:20" ht="63.75">
      <c r="A422" s="191">
        <v>513</v>
      </c>
      <c r="B422" s="68"/>
      <c r="C422" s="212" t="s">
        <v>160</v>
      </c>
      <c r="D422" s="213">
        <v>45673</v>
      </c>
      <c r="E422" s="191" t="s">
        <v>2096</v>
      </c>
      <c r="F422" s="191" t="s">
        <v>14</v>
      </c>
      <c r="G422" s="191">
        <v>2995258</v>
      </c>
      <c r="H422" s="68"/>
      <c r="I422" s="197" t="s">
        <v>3153</v>
      </c>
      <c r="J422" s="68"/>
      <c r="K422" s="68"/>
      <c r="L422" s="68"/>
      <c r="M422" s="68"/>
      <c r="N422" s="348"/>
      <c r="O422" s="348"/>
      <c r="P422" s="214">
        <v>60</v>
      </c>
      <c r="Q422" s="214">
        <v>0</v>
      </c>
      <c r="R422" s="68" t="s">
        <v>1479</v>
      </c>
      <c r="S422" s="349"/>
      <c r="T422" s="272"/>
    </row>
    <row r="423" spans="1:20" ht="51">
      <c r="A423" s="191" t="s">
        <v>542</v>
      </c>
      <c r="B423" s="68"/>
      <c r="C423" s="212" t="s">
        <v>687</v>
      </c>
      <c r="D423" s="213">
        <v>45673</v>
      </c>
      <c r="E423" s="191" t="s">
        <v>2097</v>
      </c>
      <c r="F423" s="191" t="s">
        <v>598</v>
      </c>
      <c r="G423" s="191">
        <v>10750063</v>
      </c>
      <c r="H423" s="68"/>
      <c r="I423" s="197" t="s">
        <v>3154</v>
      </c>
      <c r="J423" s="68"/>
      <c r="K423" s="68"/>
      <c r="L423" s="68"/>
      <c r="M423" s="68"/>
      <c r="N423" s="348"/>
      <c r="O423" s="348"/>
      <c r="P423" s="214">
        <v>0</v>
      </c>
      <c r="Q423" s="214">
        <v>3455878.17</v>
      </c>
      <c r="R423" s="68" t="s">
        <v>1479</v>
      </c>
      <c r="S423" s="349"/>
      <c r="T423" s="272"/>
    </row>
    <row r="424" spans="1:20" ht="63.75">
      <c r="A424" s="191" t="s">
        <v>544</v>
      </c>
      <c r="B424" s="68"/>
      <c r="C424" s="212" t="s">
        <v>679</v>
      </c>
      <c r="D424" s="213">
        <v>45673</v>
      </c>
      <c r="E424" s="191" t="s">
        <v>2098</v>
      </c>
      <c r="F424" s="191" t="s">
        <v>6</v>
      </c>
      <c r="G424" s="191">
        <v>2154987</v>
      </c>
      <c r="H424" s="68"/>
      <c r="I424" s="197" t="s">
        <v>3155</v>
      </c>
      <c r="J424" s="68"/>
      <c r="K424" s="68"/>
      <c r="L424" s="68"/>
      <c r="M424" s="68"/>
      <c r="N424" s="348"/>
      <c r="O424" s="348"/>
      <c r="P424" s="214">
        <v>0</v>
      </c>
      <c r="Q424" s="214">
        <v>183447.99</v>
      </c>
      <c r="R424" s="68" t="s">
        <v>1479</v>
      </c>
      <c r="S424" s="349"/>
      <c r="T424" s="272"/>
    </row>
    <row r="425" spans="1:20" ht="63.75">
      <c r="A425" s="191" t="s">
        <v>544</v>
      </c>
      <c r="B425" s="68"/>
      <c r="C425" s="212" t="s">
        <v>679</v>
      </c>
      <c r="D425" s="213">
        <v>45673</v>
      </c>
      <c r="E425" s="191" t="s">
        <v>2099</v>
      </c>
      <c r="F425" s="191" t="s">
        <v>6</v>
      </c>
      <c r="G425" s="191">
        <v>2154988</v>
      </c>
      <c r="H425" s="68"/>
      <c r="I425" s="197" t="s">
        <v>3156</v>
      </c>
      <c r="J425" s="68"/>
      <c r="K425" s="68"/>
      <c r="L425" s="68"/>
      <c r="M425" s="68"/>
      <c r="N425" s="348"/>
      <c r="O425" s="348"/>
      <c r="P425" s="214">
        <v>0</v>
      </c>
      <c r="Q425" s="214">
        <v>81119.81</v>
      </c>
      <c r="R425" s="68" t="s">
        <v>1479</v>
      </c>
      <c r="S425" s="349"/>
      <c r="T425" s="272"/>
    </row>
    <row r="426" spans="1:20" ht="114.75">
      <c r="A426" s="191">
        <v>132</v>
      </c>
      <c r="B426" s="68"/>
      <c r="C426" s="212" t="s">
        <v>59</v>
      </c>
      <c r="D426" s="213">
        <v>45673</v>
      </c>
      <c r="E426" s="191" t="s">
        <v>2100</v>
      </c>
      <c r="F426" s="191" t="s">
        <v>10</v>
      </c>
      <c r="G426" s="191">
        <v>1117067</v>
      </c>
      <c r="H426" s="68"/>
      <c r="I426" s="197" t="s">
        <v>3157</v>
      </c>
      <c r="J426" s="68"/>
      <c r="K426" s="68"/>
      <c r="L426" s="68"/>
      <c r="M426" s="68"/>
      <c r="N426" s="348"/>
      <c r="O426" s="348"/>
      <c r="P426" s="214">
        <v>4756.3100000000004</v>
      </c>
      <c r="Q426" s="214">
        <v>0</v>
      </c>
      <c r="R426" s="68" t="s">
        <v>1479</v>
      </c>
      <c r="S426" s="349"/>
      <c r="T426" s="272"/>
    </row>
    <row r="427" spans="1:20" ht="63.75">
      <c r="A427" s="191">
        <v>117</v>
      </c>
      <c r="B427" s="68"/>
      <c r="C427" s="212" t="s">
        <v>54</v>
      </c>
      <c r="D427" s="213">
        <v>45673</v>
      </c>
      <c r="E427" s="191" t="s">
        <v>2101</v>
      </c>
      <c r="F427" s="191" t="s">
        <v>10</v>
      </c>
      <c r="G427" s="191">
        <v>1117043</v>
      </c>
      <c r="H427" s="68"/>
      <c r="I427" s="197" t="s">
        <v>3158</v>
      </c>
      <c r="J427" s="68"/>
      <c r="K427" s="68"/>
      <c r="L427" s="68"/>
      <c r="M427" s="68"/>
      <c r="N427" s="348"/>
      <c r="O427" s="348"/>
      <c r="P427" s="214">
        <v>60</v>
      </c>
      <c r="Q427" s="214">
        <v>0</v>
      </c>
      <c r="R427" s="68" t="s">
        <v>1479</v>
      </c>
      <c r="S427" s="349"/>
      <c r="T427" s="272"/>
    </row>
    <row r="428" spans="1:20" ht="102">
      <c r="A428" s="191" t="s">
        <v>542</v>
      </c>
      <c r="B428" s="68"/>
      <c r="C428" s="212" t="s">
        <v>687</v>
      </c>
      <c r="D428" s="213">
        <v>45673</v>
      </c>
      <c r="E428" s="191" t="s">
        <v>2102</v>
      </c>
      <c r="F428" s="191" t="s">
        <v>10</v>
      </c>
      <c r="G428" s="191">
        <v>1117055</v>
      </c>
      <c r="H428" s="68"/>
      <c r="I428" s="197" t="s">
        <v>3159</v>
      </c>
      <c r="J428" s="68"/>
      <c r="K428" s="68"/>
      <c r="L428" s="68"/>
      <c r="M428" s="68"/>
      <c r="N428" s="348"/>
      <c r="O428" s="348"/>
      <c r="P428" s="214">
        <v>60</v>
      </c>
      <c r="Q428" s="214">
        <v>0</v>
      </c>
      <c r="R428" s="68" t="s">
        <v>1479</v>
      </c>
      <c r="S428" s="349"/>
      <c r="T428" s="272"/>
    </row>
    <row r="429" spans="1:20" ht="76.5">
      <c r="A429" s="191">
        <v>117</v>
      </c>
      <c r="B429" s="68"/>
      <c r="C429" s="212" t="s">
        <v>54</v>
      </c>
      <c r="D429" s="213">
        <v>45673</v>
      </c>
      <c r="E429" s="191" t="s">
        <v>2103</v>
      </c>
      <c r="F429" s="191" t="s">
        <v>10</v>
      </c>
      <c r="G429" s="191">
        <v>1117065</v>
      </c>
      <c r="H429" s="68"/>
      <c r="I429" s="197" t="s">
        <v>3160</v>
      </c>
      <c r="J429" s="68"/>
      <c r="K429" s="68"/>
      <c r="L429" s="68"/>
      <c r="M429" s="68"/>
      <c r="N429" s="348"/>
      <c r="O429" s="348"/>
      <c r="P429" s="214">
        <v>60</v>
      </c>
      <c r="Q429" s="214">
        <v>0</v>
      </c>
      <c r="R429" s="68" t="s">
        <v>1479</v>
      </c>
      <c r="S429" s="349"/>
      <c r="T429" s="272"/>
    </row>
    <row r="430" spans="1:20" ht="63.75">
      <c r="A430" s="191">
        <v>117</v>
      </c>
      <c r="B430" s="68"/>
      <c r="C430" s="212" t="s">
        <v>54</v>
      </c>
      <c r="D430" s="213">
        <v>45673</v>
      </c>
      <c r="E430" s="191" t="s">
        <v>2104</v>
      </c>
      <c r="F430" s="191" t="s">
        <v>10</v>
      </c>
      <c r="G430" s="191">
        <v>1117080</v>
      </c>
      <c r="H430" s="68"/>
      <c r="I430" s="197" t="s">
        <v>3161</v>
      </c>
      <c r="J430" s="68"/>
      <c r="K430" s="68"/>
      <c r="L430" s="68"/>
      <c r="M430" s="68"/>
      <c r="N430" s="348"/>
      <c r="O430" s="348"/>
      <c r="P430" s="214">
        <v>60</v>
      </c>
      <c r="Q430" s="214">
        <v>0</v>
      </c>
      <c r="R430" s="68" t="s">
        <v>1479</v>
      </c>
      <c r="S430" s="349"/>
      <c r="T430" s="272"/>
    </row>
    <row r="431" spans="1:20" ht="76.5">
      <c r="A431" s="191">
        <v>117</v>
      </c>
      <c r="B431" s="68"/>
      <c r="C431" s="212" t="s">
        <v>54</v>
      </c>
      <c r="D431" s="213">
        <v>45673</v>
      </c>
      <c r="E431" s="191" t="s">
        <v>2105</v>
      </c>
      <c r="F431" s="191" t="s">
        <v>10</v>
      </c>
      <c r="G431" s="191">
        <v>1117083</v>
      </c>
      <c r="H431" s="68"/>
      <c r="I431" s="197" t="s">
        <v>3162</v>
      </c>
      <c r="J431" s="68"/>
      <c r="K431" s="68"/>
      <c r="L431" s="68"/>
      <c r="M431" s="68"/>
      <c r="N431" s="348"/>
      <c r="O431" s="348"/>
      <c r="P431" s="214">
        <v>60</v>
      </c>
      <c r="Q431" s="214">
        <v>0</v>
      </c>
      <c r="R431" s="68" t="s">
        <v>1479</v>
      </c>
      <c r="S431" s="349"/>
      <c r="T431" s="272"/>
    </row>
    <row r="432" spans="1:20" ht="51">
      <c r="A432" s="191">
        <v>683</v>
      </c>
      <c r="B432" s="68"/>
      <c r="C432" s="212" t="s">
        <v>1247</v>
      </c>
      <c r="D432" s="213">
        <v>45674</v>
      </c>
      <c r="E432" s="191" t="s">
        <v>2106</v>
      </c>
      <c r="F432" s="191" t="s">
        <v>3</v>
      </c>
      <c r="G432" s="191">
        <v>2251591</v>
      </c>
      <c r="H432" s="68"/>
      <c r="I432" s="197" t="s">
        <v>3163</v>
      </c>
      <c r="J432" s="68"/>
      <c r="K432" s="68"/>
      <c r="L432" s="68"/>
      <c r="M432" s="68"/>
      <c r="N432" s="348"/>
      <c r="O432" s="348"/>
      <c r="P432" s="214">
        <v>0</v>
      </c>
      <c r="Q432" s="214">
        <v>2.98</v>
      </c>
      <c r="R432" s="68" t="s">
        <v>1479</v>
      </c>
      <c r="S432" s="349"/>
      <c r="T432" s="272"/>
    </row>
    <row r="433" spans="1:20" ht="51">
      <c r="A433" s="191">
        <v>513</v>
      </c>
      <c r="B433" s="68"/>
      <c r="C433" s="212" t="s">
        <v>160</v>
      </c>
      <c r="D433" s="213">
        <v>45674</v>
      </c>
      <c r="E433" s="191" t="s">
        <v>2107</v>
      </c>
      <c r="F433" s="191" t="s">
        <v>3</v>
      </c>
      <c r="G433" s="191">
        <v>2251608</v>
      </c>
      <c r="H433" s="68"/>
      <c r="I433" s="197" t="s">
        <v>3164</v>
      </c>
      <c r="J433" s="68"/>
      <c r="K433" s="68"/>
      <c r="L433" s="68"/>
      <c r="M433" s="68"/>
      <c r="N433" s="348"/>
      <c r="O433" s="348"/>
      <c r="P433" s="214">
        <v>0</v>
      </c>
      <c r="Q433" s="214">
        <v>1490</v>
      </c>
      <c r="R433" s="68" t="s">
        <v>1479</v>
      </c>
      <c r="S433" s="349"/>
      <c r="T433" s="272"/>
    </row>
    <row r="434" spans="1:20" ht="38.25">
      <c r="A434" s="191">
        <v>15</v>
      </c>
      <c r="B434" s="68"/>
      <c r="C434" s="212" t="s">
        <v>39</v>
      </c>
      <c r="D434" s="213">
        <v>45674</v>
      </c>
      <c r="E434" s="191" t="s">
        <v>2108</v>
      </c>
      <c r="F434" s="191" t="s">
        <v>3</v>
      </c>
      <c r="G434" s="191">
        <v>2251609</v>
      </c>
      <c r="H434" s="68"/>
      <c r="I434" s="197" t="s">
        <v>3165</v>
      </c>
      <c r="J434" s="68"/>
      <c r="K434" s="68"/>
      <c r="L434" s="68"/>
      <c r="M434" s="68"/>
      <c r="N434" s="348"/>
      <c r="O434" s="348"/>
      <c r="P434" s="214">
        <v>0</v>
      </c>
      <c r="Q434" s="214">
        <v>1</v>
      </c>
      <c r="R434" s="68" t="s">
        <v>1479</v>
      </c>
      <c r="S434" s="349"/>
      <c r="T434" s="272"/>
    </row>
    <row r="435" spans="1:20" ht="51">
      <c r="A435" s="191">
        <v>599</v>
      </c>
      <c r="B435" s="68"/>
      <c r="C435" s="212" t="s">
        <v>1245</v>
      </c>
      <c r="D435" s="213">
        <v>45674</v>
      </c>
      <c r="E435" s="191" t="s">
        <v>2109</v>
      </c>
      <c r="F435" s="191" t="s">
        <v>3</v>
      </c>
      <c r="G435" s="191">
        <v>2251619</v>
      </c>
      <c r="H435" s="68"/>
      <c r="I435" s="197" t="s">
        <v>3166</v>
      </c>
      <c r="J435" s="68"/>
      <c r="K435" s="68"/>
      <c r="L435" s="68"/>
      <c r="M435" s="68"/>
      <c r="N435" s="348"/>
      <c r="O435" s="348"/>
      <c r="P435" s="214">
        <v>0</v>
      </c>
      <c r="Q435" s="214">
        <v>50</v>
      </c>
      <c r="R435" s="68" t="s">
        <v>1479</v>
      </c>
      <c r="S435" s="349"/>
      <c r="T435" s="272"/>
    </row>
    <row r="436" spans="1:20" ht="51">
      <c r="A436" s="191">
        <v>16</v>
      </c>
      <c r="B436" s="68"/>
      <c r="C436" s="212" t="s">
        <v>40</v>
      </c>
      <c r="D436" s="213">
        <v>45674</v>
      </c>
      <c r="E436" s="191" t="s">
        <v>2110</v>
      </c>
      <c r="F436" s="191" t="s">
        <v>3</v>
      </c>
      <c r="G436" s="191">
        <v>2251636</v>
      </c>
      <c r="H436" s="68"/>
      <c r="I436" s="197" t="s">
        <v>3167</v>
      </c>
      <c r="J436" s="68"/>
      <c r="K436" s="68"/>
      <c r="L436" s="68"/>
      <c r="M436" s="68"/>
      <c r="N436" s="348"/>
      <c r="O436" s="348"/>
      <c r="P436" s="214">
        <v>0</v>
      </c>
      <c r="Q436" s="214">
        <v>69383.12</v>
      </c>
      <c r="R436" s="68" t="s">
        <v>1479</v>
      </c>
      <c r="S436" s="349"/>
      <c r="T436" s="272"/>
    </row>
    <row r="437" spans="1:20" ht="51">
      <c r="A437" s="191">
        <v>650</v>
      </c>
      <c r="B437" s="68"/>
      <c r="C437" s="212" t="s">
        <v>175</v>
      </c>
      <c r="D437" s="213">
        <v>45674</v>
      </c>
      <c r="E437" s="191" t="s">
        <v>2111</v>
      </c>
      <c r="F437" s="191" t="s">
        <v>3</v>
      </c>
      <c r="G437" s="191">
        <v>2251639</v>
      </c>
      <c r="H437" s="68"/>
      <c r="I437" s="197" t="s">
        <v>3168</v>
      </c>
      <c r="J437" s="68"/>
      <c r="K437" s="68"/>
      <c r="L437" s="68"/>
      <c r="M437" s="68"/>
      <c r="N437" s="348"/>
      <c r="O437" s="348"/>
      <c r="P437" s="214">
        <v>0</v>
      </c>
      <c r="Q437" s="214">
        <v>227.6</v>
      </c>
      <c r="R437" s="68" t="s">
        <v>1479</v>
      </c>
      <c r="S437" s="349"/>
      <c r="T437" s="272"/>
    </row>
    <row r="438" spans="1:20" ht="89.25">
      <c r="A438" s="191">
        <v>587</v>
      </c>
      <c r="B438" s="68"/>
      <c r="C438" s="212" t="s">
        <v>669</v>
      </c>
      <c r="D438" s="213">
        <v>45674</v>
      </c>
      <c r="E438" s="191" t="s">
        <v>2112</v>
      </c>
      <c r="F438" s="191" t="s">
        <v>3</v>
      </c>
      <c r="G438" s="191">
        <v>2251642</v>
      </c>
      <c r="H438" s="68"/>
      <c r="I438" s="197" t="s">
        <v>3169</v>
      </c>
      <c r="J438" s="68"/>
      <c r="K438" s="68"/>
      <c r="L438" s="68"/>
      <c r="M438" s="68"/>
      <c r="N438" s="348"/>
      <c r="O438" s="348"/>
      <c r="P438" s="214">
        <v>0</v>
      </c>
      <c r="Q438" s="214">
        <v>2481</v>
      </c>
      <c r="R438" s="68" t="s">
        <v>1479</v>
      </c>
      <c r="S438" s="349"/>
      <c r="T438" s="272"/>
    </row>
    <row r="439" spans="1:20" ht="63.75">
      <c r="A439" s="191">
        <v>15</v>
      </c>
      <c r="B439" s="68"/>
      <c r="C439" s="212" t="s">
        <v>39</v>
      </c>
      <c r="D439" s="213">
        <v>45674</v>
      </c>
      <c r="E439" s="191" t="s">
        <v>2113</v>
      </c>
      <c r="F439" s="191" t="s">
        <v>3</v>
      </c>
      <c r="G439" s="191">
        <v>2251654</v>
      </c>
      <c r="H439" s="68"/>
      <c r="I439" s="197" t="s">
        <v>3170</v>
      </c>
      <c r="J439" s="68"/>
      <c r="K439" s="68"/>
      <c r="L439" s="68"/>
      <c r="M439" s="68"/>
      <c r="N439" s="348"/>
      <c r="O439" s="348"/>
      <c r="P439" s="214">
        <v>0</v>
      </c>
      <c r="Q439" s="214">
        <v>73.2</v>
      </c>
      <c r="R439" s="68" t="s">
        <v>1479</v>
      </c>
      <c r="S439" s="349"/>
      <c r="T439" s="272"/>
    </row>
    <row r="440" spans="1:20" ht="51">
      <c r="A440" s="191" t="s">
        <v>550</v>
      </c>
      <c r="B440" s="68"/>
      <c r="C440" s="212" t="s">
        <v>589</v>
      </c>
      <c r="D440" s="213">
        <v>45674</v>
      </c>
      <c r="E440" s="191" t="s">
        <v>2114</v>
      </c>
      <c r="F440" s="191" t="s">
        <v>3</v>
      </c>
      <c r="G440" s="191">
        <v>2251671</v>
      </c>
      <c r="H440" s="68"/>
      <c r="I440" s="197" t="s">
        <v>3171</v>
      </c>
      <c r="J440" s="68"/>
      <c r="K440" s="68"/>
      <c r="L440" s="68"/>
      <c r="M440" s="68"/>
      <c r="N440" s="348"/>
      <c r="O440" s="348"/>
      <c r="P440" s="214">
        <v>0</v>
      </c>
      <c r="Q440" s="214">
        <v>7334.06</v>
      </c>
      <c r="R440" s="68" t="s">
        <v>1479</v>
      </c>
      <c r="S440" s="349"/>
      <c r="T440" s="272"/>
    </row>
    <row r="441" spans="1:20" ht="63.75">
      <c r="A441" s="191" t="s">
        <v>550</v>
      </c>
      <c r="B441" s="68"/>
      <c r="C441" s="212" t="s">
        <v>589</v>
      </c>
      <c r="D441" s="213">
        <v>45674</v>
      </c>
      <c r="E441" s="191" t="s">
        <v>2115</v>
      </c>
      <c r="F441" s="191" t="s">
        <v>3</v>
      </c>
      <c r="G441" s="191">
        <v>2251676</v>
      </c>
      <c r="H441" s="68"/>
      <c r="I441" s="197" t="s">
        <v>3172</v>
      </c>
      <c r="J441" s="68"/>
      <c r="K441" s="68"/>
      <c r="L441" s="68"/>
      <c r="M441" s="68"/>
      <c r="N441" s="348"/>
      <c r="O441" s="348"/>
      <c r="P441" s="214">
        <v>0</v>
      </c>
      <c r="Q441" s="214">
        <v>1047.33</v>
      </c>
      <c r="R441" s="68" t="s">
        <v>1479</v>
      </c>
      <c r="S441" s="349"/>
      <c r="T441" s="272"/>
    </row>
    <row r="442" spans="1:20" ht="38.25">
      <c r="A442" s="191">
        <v>46</v>
      </c>
      <c r="B442" s="68"/>
      <c r="C442" s="212" t="s">
        <v>1367</v>
      </c>
      <c r="D442" s="213">
        <v>45674</v>
      </c>
      <c r="E442" s="191" t="s">
        <v>2116</v>
      </c>
      <c r="F442" s="191" t="s">
        <v>3</v>
      </c>
      <c r="G442" s="191">
        <v>2251682</v>
      </c>
      <c r="H442" s="68"/>
      <c r="I442" s="197" t="s">
        <v>3173</v>
      </c>
      <c r="J442" s="68"/>
      <c r="K442" s="68"/>
      <c r="L442" s="68"/>
      <c r="M442" s="68"/>
      <c r="N442" s="348"/>
      <c r="O442" s="348"/>
      <c r="P442" s="214">
        <v>0</v>
      </c>
      <c r="Q442" s="214">
        <v>5000</v>
      </c>
      <c r="R442" s="68" t="s">
        <v>1479</v>
      </c>
      <c r="S442" s="349"/>
      <c r="T442" s="272"/>
    </row>
    <row r="443" spans="1:20" ht="51">
      <c r="A443" s="191">
        <v>10</v>
      </c>
      <c r="B443" s="68"/>
      <c r="C443" s="212" t="s">
        <v>38</v>
      </c>
      <c r="D443" s="213">
        <v>45674</v>
      </c>
      <c r="E443" s="191" t="s">
        <v>2117</v>
      </c>
      <c r="F443" s="191" t="s">
        <v>3</v>
      </c>
      <c r="G443" s="191">
        <v>2251685</v>
      </c>
      <c r="H443" s="68"/>
      <c r="I443" s="197" t="s">
        <v>3174</v>
      </c>
      <c r="J443" s="68"/>
      <c r="K443" s="68"/>
      <c r="L443" s="68"/>
      <c r="M443" s="68"/>
      <c r="N443" s="348"/>
      <c r="O443" s="348"/>
      <c r="P443" s="214">
        <v>0</v>
      </c>
      <c r="Q443" s="214">
        <v>748.76</v>
      </c>
      <c r="R443" s="68" t="s">
        <v>1479</v>
      </c>
      <c r="S443" s="349"/>
      <c r="T443" s="272"/>
    </row>
    <row r="444" spans="1:20" ht="38.25">
      <c r="A444" s="191" t="s">
        <v>550</v>
      </c>
      <c r="B444" s="68"/>
      <c r="C444" s="212" t="s">
        <v>589</v>
      </c>
      <c r="D444" s="213">
        <v>45674</v>
      </c>
      <c r="E444" s="191" t="s">
        <v>2118</v>
      </c>
      <c r="F444" s="191" t="s">
        <v>3</v>
      </c>
      <c r="G444" s="191">
        <v>2251703</v>
      </c>
      <c r="H444" s="68"/>
      <c r="I444" s="197" t="s">
        <v>1598</v>
      </c>
      <c r="J444" s="68"/>
      <c r="K444" s="68"/>
      <c r="L444" s="68"/>
      <c r="M444" s="68"/>
      <c r="N444" s="348"/>
      <c r="O444" s="348"/>
      <c r="P444" s="214">
        <v>0</v>
      </c>
      <c r="Q444" s="214">
        <v>860</v>
      </c>
      <c r="R444" s="68" t="s">
        <v>1479</v>
      </c>
      <c r="S444" s="349"/>
      <c r="T444" s="272"/>
    </row>
    <row r="445" spans="1:20" ht="51">
      <c r="A445" s="191" t="s">
        <v>550</v>
      </c>
      <c r="B445" s="68"/>
      <c r="C445" s="212" t="s">
        <v>589</v>
      </c>
      <c r="D445" s="213">
        <v>45674</v>
      </c>
      <c r="E445" s="191" t="s">
        <v>2119</v>
      </c>
      <c r="F445" s="191" t="s">
        <v>3</v>
      </c>
      <c r="G445" s="191">
        <v>2251734</v>
      </c>
      <c r="H445" s="68"/>
      <c r="I445" s="197" t="s">
        <v>3175</v>
      </c>
      <c r="J445" s="68"/>
      <c r="K445" s="68"/>
      <c r="L445" s="68"/>
      <c r="M445" s="68"/>
      <c r="N445" s="348"/>
      <c r="O445" s="348"/>
      <c r="P445" s="214">
        <v>0</v>
      </c>
      <c r="Q445" s="214">
        <v>780</v>
      </c>
      <c r="R445" s="68" t="s">
        <v>1479</v>
      </c>
      <c r="S445" s="349"/>
      <c r="T445" s="272"/>
    </row>
    <row r="446" spans="1:20" ht="51">
      <c r="A446" s="191">
        <v>15</v>
      </c>
      <c r="B446" s="68"/>
      <c r="C446" s="212" t="s">
        <v>39</v>
      </c>
      <c r="D446" s="213">
        <v>45674</v>
      </c>
      <c r="E446" s="191" t="s">
        <v>2120</v>
      </c>
      <c r="F446" s="191" t="s">
        <v>3</v>
      </c>
      <c r="G446" s="191">
        <v>2251735</v>
      </c>
      <c r="H446" s="68"/>
      <c r="I446" s="197" t="s">
        <v>3176</v>
      </c>
      <c r="J446" s="68"/>
      <c r="K446" s="68"/>
      <c r="L446" s="68"/>
      <c r="M446" s="68"/>
      <c r="N446" s="348"/>
      <c r="O446" s="348"/>
      <c r="P446" s="214">
        <v>0</v>
      </c>
      <c r="Q446" s="214">
        <v>63.2</v>
      </c>
      <c r="R446" s="68" t="s">
        <v>1479</v>
      </c>
      <c r="S446" s="349"/>
      <c r="T446" s="272"/>
    </row>
    <row r="447" spans="1:20" ht="51">
      <c r="A447" s="191">
        <v>15</v>
      </c>
      <c r="B447" s="68"/>
      <c r="C447" s="212" t="s">
        <v>39</v>
      </c>
      <c r="D447" s="213">
        <v>45674</v>
      </c>
      <c r="E447" s="191" t="s">
        <v>2121</v>
      </c>
      <c r="F447" s="191" t="s">
        <v>3</v>
      </c>
      <c r="G447" s="191">
        <v>2251736</v>
      </c>
      <c r="H447" s="68"/>
      <c r="I447" s="197" t="s">
        <v>3177</v>
      </c>
      <c r="J447" s="68"/>
      <c r="K447" s="68"/>
      <c r="L447" s="68"/>
      <c r="M447" s="68"/>
      <c r="N447" s="348"/>
      <c r="O447" s="348"/>
      <c r="P447" s="214">
        <v>0</v>
      </c>
      <c r="Q447" s="214">
        <v>23.37</v>
      </c>
      <c r="R447" s="68" t="s">
        <v>1479</v>
      </c>
      <c r="S447" s="349"/>
      <c r="T447" s="272"/>
    </row>
    <row r="448" spans="1:20" ht="51">
      <c r="A448" s="191">
        <v>16</v>
      </c>
      <c r="B448" s="68"/>
      <c r="C448" s="212" t="s">
        <v>40</v>
      </c>
      <c r="D448" s="213">
        <v>45674</v>
      </c>
      <c r="E448" s="191" t="s">
        <v>2122</v>
      </c>
      <c r="F448" s="191" t="s">
        <v>3</v>
      </c>
      <c r="G448" s="191">
        <v>2251755</v>
      </c>
      <c r="H448" s="68"/>
      <c r="I448" s="197" t="s">
        <v>3178</v>
      </c>
      <c r="J448" s="68"/>
      <c r="K448" s="68"/>
      <c r="L448" s="68"/>
      <c r="M448" s="68"/>
      <c r="N448" s="348"/>
      <c r="O448" s="348"/>
      <c r="P448" s="214">
        <v>0</v>
      </c>
      <c r="Q448" s="214">
        <v>2594</v>
      </c>
      <c r="R448" s="68" t="s">
        <v>1479</v>
      </c>
      <c r="S448" s="349"/>
      <c r="T448" s="272"/>
    </row>
    <row r="449" spans="1:20" ht="38.25">
      <c r="A449" s="191">
        <v>46</v>
      </c>
      <c r="B449" s="68"/>
      <c r="C449" s="212" t="s">
        <v>1367</v>
      </c>
      <c r="D449" s="213">
        <v>45674</v>
      </c>
      <c r="E449" s="191" t="s">
        <v>2123</v>
      </c>
      <c r="F449" s="191" t="s">
        <v>3</v>
      </c>
      <c r="G449" s="191">
        <v>2251760</v>
      </c>
      <c r="H449" s="68"/>
      <c r="I449" s="197" t="s">
        <v>3179</v>
      </c>
      <c r="J449" s="68"/>
      <c r="K449" s="68"/>
      <c r="L449" s="68"/>
      <c r="M449" s="68"/>
      <c r="N449" s="348"/>
      <c r="O449" s="348"/>
      <c r="P449" s="214">
        <v>0</v>
      </c>
      <c r="Q449" s="214">
        <v>363</v>
      </c>
      <c r="R449" s="68" t="s">
        <v>1479</v>
      </c>
      <c r="S449" s="349"/>
      <c r="T449" s="272"/>
    </row>
    <row r="450" spans="1:20" ht="51">
      <c r="A450" s="191">
        <v>650</v>
      </c>
      <c r="B450" s="68"/>
      <c r="C450" s="212" t="s">
        <v>175</v>
      </c>
      <c r="D450" s="213">
        <v>45674</v>
      </c>
      <c r="E450" s="191" t="s">
        <v>2124</v>
      </c>
      <c r="F450" s="191" t="s">
        <v>3</v>
      </c>
      <c r="G450" s="191">
        <v>2251768</v>
      </c>
      <c r="H450" s="68"/>
      <c r="I450" s="197" t="s">
        <v>3180</v>
      </c>
      <c r="J450" s="68"/>
      <c r="K450" s="68"/>
      <c r="L450" s="68"/>
      <c r="M450" s="68"/>
      <c r="N450" s="348"/>
      <c r="O450" s="348"/>
      <c r="P450" s="214">
        <v>0</v>
      </c>
      <c r="Q450" s="214">
        <v>100</v>
      </c>
      <c r="R450" s="68" t="s">
        <v>1479</v>
      </c>
      <c r="S450" s="349"/>
      <c r="T450" s="272"/>
    </row>
    <row r="451" spans="1:20" ht="51">
      <c r="A451" s="191">
        <v>650</v>
      </c>
      <c r="B451" s="68"/>
      <c r="C451" s="212" t="s">
        <v>175</v>
      </c>
      <c r="D451" s="213">
        <v>45674</v>
      </c>
      <c r="E451" s="191" t="s">
        <v>2125</v>
      </c>
      <c r="F451" s="191" t="s">
        <v>3</v>
      </c>
      <c r="G451" s="191">
        <v>2251771</v>
      </c>
      <c r="H451" s="68"/>
      <c r="I451" s="197" t="s">
        <v>3181</v>
      </c>
      <c r="J451" s="68"/>
      <c r="K451" s="68"/>
      <c r="L451" s="68"/>
      <c r="M451" s="68"/>
      <c r="N451" s="348"/>
      <c r="O451" s="348"/>
      <c r="P451" s="214">
        <v>0</v>
      </c>
      <c r="Q451" s="214">
        <v>100</v>
      </c>
      <c r="R451" s="68" t="s">
        <v>1479</v>
      </c>
      <c r="S451" s="349"/>
      <c r="T451" s="272"/>
    </row>
    <row r="452" spans="1:20" ht="51">
      <c r="A452" s="191">
        <v>383</v>
      </c>
      <c r="B452" s="68"/>
      <c r="C452" s="212" t="s">
        <v>1242</v>
      </c>
      <c r="D452" s="213">
        <v>45674</v>
      </c>
      <c r="E452" s="191" t="s">
        <v>2126</v>
      </c>
      <c r="F452" s="191" t="s">
        <v>3</v>
      </c>
      <c r="G452" s="191">
        <v>2251780</v>
      </c>
      <c r="H452" s="68"/>
      <c r="I452" s="197" t="s">
        <v>3182</v>
      </c>
      <c r="J452" s="68"/>
      <c r="K452" s="68"/>
      <c r="L452" s="68"/>
      <c r="M452" s="68"/>
      <c r="N452" s="348"/>
      <c r="O452" s="348"/>
      <c r="P452" s="214">
        <v>0</v>
      </c>
      <c r="Q452" s="214">
        <v>180</v>
      </c>
      <c r="R452" s="68" t="s">
        <v>1479</v>
      </c>
      <c r="S452" s="349"/>
      <c r="T452" s="272"/>
    </row>
    <row r="453" spans="1:20" ht="38.25">
      <c r="A453" s="191">
        <v>86</v>
      </c>
      <c r="B453" s="68"/>
      <c r="C453" s="212" t="s">
        <v>50</v>
      </c>
      <c r="D453" s="213">
        <v>45674</v>
      </c>
      <c r="E453" s="191" t="s">
        <v>2127</v>
      </c>
      <c r="F453" s="191" t="s">
        <v>3</v>
      </c>
      <c r="G453" s="191">
        <v>2251783</v>
      </c>
      <c r="H453" s="68"/>
      <c r="I453" s="197" t="s">
        <v>3183</v>
      </c>
      <c r="J453" s="68"/>
      <c r="K453" s="68"/>
      <c r="L453" s="68"/>
      <c r="M453" s="68"/>
      <c r="N453" s="348"/>
      <c r="O453" s="348"/>
      <c r="P453" s="214">
        <v>0</v>
      </c>
      <c r="Q453" s="214">
        <v>3063</v>
      </c>
      <c r="R453" s="68" t="s">
        <v>1479</v>
      </c>
      <c r="S453" s="349"/>
      <c r="T453" s="272"/>
    </row>
    <row r="454" spans="1:20" ht="38.25">
      <c r="A454" s="191">
        <v>25</v>
      </c>
      <c r="B454" s="68"/>
      <c r="C454" s="212" t="s">
        <v>42</v>
      </c>
      <c r="D454" s="213">
        <v>45674</v>
      </c>
      <c r="E454" s="191" t="s">
        <v>2128</v>
      </c>
      <c r="F454" s="191" t="s">
        <v>3</v>
      </c>
      <c r="G454" s="191">
        <v>2251810</v>
      </c>
      <c r="H454" s="68"/>
      <c r="I454" s="197" t="s">
        <v>3184</v>
      </c>
      <c r="J454" s="68"/>
      <c r="K454" s="68"/>
      <c r="L454" s="68"/>
      <c r="M454" s="68"/>
      <c r="N454" s="348"/>
      <c r="O454" s="348"/>
      <c r="P454" s="214">
        <v>0</v>
      </c>
      <c r="Q454" s="214">
        <v>30</v>
      </c>
      <c r="R454" s="68" t="s">
        <v>1479</v>
      </c>
      <c r="S454" s="349"/>
      <c r="T454" s="272"/>
    </row>
    <row r="455" spans="1:20" ht="51">
      <c r="A455" s="191">
        <v>599</v>
      </c>
      <c r="B455" s="68"/>
      <c r="C455" s="212" t="s">
        <v>1245</v>
      </c>
      <c r="D455" s="213">
        <v>45674</v>
      </c>
      <c r="E455" s="191" t="s">
        <v>2129</v>
      </c>
      <c r="F455" s="191" t="s">
        <v>3</v>
      </c>
      <c r="G455" s="191">
        <v>2251812</v>
      </c>
      <c r="H455" s="68"/>
      <c r="I455" s="197" t="s">
        <v>3185</v>
      </c>
      <c r="J455" s="68"/>
      <c r="K455" s="68"/>
      <c r="L455" s="68"/>
      <c r="M455" s="68"/>
      <c r="N455" s="348"/>
      <c r="O455" s="348"/>
      <c r="P455" s="214">
        <v>0</v>
      </c>
      <c r="Q455" s="214">
        <v>50</v>
      </c>
      <c r="R455" s="68" t="s">
        <v>1479</v>
      </c>
      <c r="S455" s="349"/>
      <c r="T455" s="272"/>
    </row>
    <row r="456" spans="1:20" ht="51">
      <c r="A456" s="191">
        <v>206</v>
      </c>
      <c r="B456" s="68"/>
      <c r="C456" s="212" t="s">
        <v>87</v>
      </c>
      <c r="D456" s="213">
        <v>45674</v>
      </c>
      <c r="E456" s="191" t="s">
        <v>2130</v>
      </c>
      <c r="F456" s="191" t="s">
        <v>3</v>
      </c>
      <c r="G456" s="191">
        <v>2251813</v>
      </c>
      <c r="H456" s="68"/>
      <c r="I456" s="197" t="s">
        <v>3186</v>
      </c>
      <c r="J456" s="68"/>
      <c r="K456" s="68"/>
      <c r="L456" s="68"/>
      <c r="M456" s="68"/>
      <c r="N456" s="348"/>
      <c r="O456" s="348"/>
      <c r="P456" s="214">
        <v>0</v>
      </c>
      <c r="Q456" s="214">
        <v>35</v>
      </c>
      <c r="R456" s="68" t="s">
        <v>1479</v>
      </c>
      <c r="S456" s="349"/>
      <c r="T456" s="272"/>
    </row>
    <row r="457" spans="1:20" ht="63.75">
      <c r="A457" s="191">
        <v>683</v>
      </c>
      <c r="B457" s="68"/>
      <c r="C457" s="212" t="s">
        <v>1247</v>
      </c>
      <c r="D457" s="213">
        <v>45674</v>
      </c>
      <c r="E457" s="191" t="s">
        <v>2131</v>
      </c>
      <c r="F457" s="191" t="s">
        <v>3</v>
      </c>
      <c r="G457" s="191">
        <v>2251657</v>
      </c>
      <c r="H457" s="68"/>
      <c r="I457" s="197" t="s">
        <v>3187</v>
      </c>
      <c r="J457" s="68"/>
      <c r="K457" s="68"/>
      <c r="L457" s="68"/>
      <c r="M457" s="68"/>
      <c r="N457" s="348"/>
      <c r="O457" s="348"/>
      <c r="P457" s="214">
        <v>0</v>
      </c>
      <c r="Q457" s="214">
        <v>15404.24</v>
      </c>
      <c r="R457" s="68" t="s">
        <v>1479</v>
      </c>
      <c r="S457" s="349"/>
      <c r="T457" s="272"/>
    </row>
    <row r="458" spans="1:20" ht="63.75">
      <c r="A458" s="191">
        <v>10</v>
      </c>
      <c r="B458" s="68"/>
      <c r="C458" s="212" t="s">
        <v>38</v>
      </c>
      <c r="D458" s="213">
        <v>45674</v>
      </c>
      <c r="E458" s="191" t="s">
        <v>2132</v>
      </c>
      <c r="F458" s="191" t="s">
        <v>3</v>
      </c>
      <c r="G458" s="191">
        <v>2251668</v>
      </c>
      <c r="H458" s="68"/>
      <c r="I458" s="197" t="s">
        <v>3188</v>
      </c>
      <c r="J458" s="68"/>
      <c r="K458" s="68"/>
      <c r="L458" s="68"/>
      <c r="M458" s="68"/>
      <c r="N458" s="348"/>
      <c r="O458" s="348"/>
      <c r="P458" s="214">
        <v>0</v>
      </c>
      <c r="Q458" s="214">
        <v>21080.45</v>
      </c>
      <c r="R458" s="68" t="s">
        <v>1479</v>
      </c>
      <c r="S458" s="349"/>
      <c r="T458" s="272"/>
    </row>
    <row r="459" spans="1:20" ht="63.75">
      <c r="A459" s="191">
        <v>10</v>
      </c>
      <c r="B459" s="68"/>
      <c r="C459" s="212" t="s">
        <v>38</v>
      </c>
      <c r="D459" s="213">
        <v>45674</v>
      </c>
      <c r="E459" s="191" t="s">
        <v>2133</v>
      </c>
      <c r="F459" s="191" t="s">
        <v>3</v>
      </c>
      <c r="G459" s="191">
        <v>2251670</v>
      </c>
      <c r="H459" s="68"/>
      <c r="I459" s="197" t="s">
        <v>3189</v>
      </c>
      <c r="J459" s="68"/>
      <c r="K459" s="68"/>
      <c r="L459" s="68"/>
      <c r="M459" s="68"/>
      <c r="N459" s="348"/>
      <c r="O459" s="348"/>
      <c r="P459" s="214">
        <v>0</v>
      </c>
      <c r="Q459" s="214">
        <v>68600</v>
      </c>
      <c r="R459" s="68" t="s">
        <v>1479</v>
      </c>
      <c r="S459" s="349"/>
      <c r="T459" s="272"/>
    </row>
    <row r="460" spans="1:20" ht="63.75">
      <c r="A460" s="191">
        <v>10</v>
      </c>
      <c r="B460" s="68"/>
      <c r="C460" s="212" t="s">
        <v>38</v>
      </c>
      <c r="D460" s="213">
        <v>45674</v>
      </c>
      <c r="E460" s="191" t="s">
        <v>2134</v>
      </c>
      <c r="F460" s="191" t="s">
        <v>3</v>
      </c>
      <c r="G460" s="191">
        <v>2251672</v>
      </c>
      <c r="H460" s="68"/>
      <c r="I460" s="197" t="s">
        <v>3190</v>
      </c>
      <c r="J460" s="68"/>
      <c r="K460" s="68"/>
      <c r="L460" s="68"/>
      <c r="M460" s="68"/>
      <c r="N460" s="348"/>
      <c r="O460" s="348"/>
      <c r="P460" s="214">
        <v>0</v>
      </c>
      <c r="Q460" s="214">
        <v>54646.9</v>
      </c>
      <c r="R460" s="68" t="s">
        <v>1479</v>
      </c>
      <c r="S460" s="349"/>
      <c r="T460" s="272"/>
    </row>
    <row r="461" spans="1:20" ht="63.75">
      <c r="A461" s="191">
        <v>10</v>
      </c>
      <c r="B461" s="68"/>
      <c r="C461" s="212" t="s">
        <v>38</v>
      </c>
      <c r="D461" s="213">
        <v>45674</v>
      </c>
      <c r="E461" s="191" t="s">
        <v>2135</v>
      </c>
      <c r="F461" s="191" t="s">
        <v>3</v>
      </c>
      <c r="G461" s="191">
        <v>2251674</v>
      </c>
      <c r="H461" s="68"/>
      <c r="I461" s="197" t="s">
        <v>3191</v>
      </c>
      <c r="J461" s="68"/>
      <c r="K461" s="68"/>
      <c r="L461" s="68"/>
      <c r="M461" s="68"/>
      <c r="N461" s="348"/>
      <c r="O461" s="348"/>
      <c r="P461" s="214">
        <v>0</v>
      </c>
      <c r="Q461" s="214">
        <v>25348.73</v>
      </c>
      <c r="R461" s="68" t="s">
        <v>1479</v>
      </c>
      <c r="S461" s="349"/>
      <c r="T461" s="272"/>
    </row>
    <row r="462" spans="1:20" ht="63.75">
      <c r="A462" s="191">
        <v>10</v>
      </c>
      <c r="B462" s="68"/>
      <c r="C462" s="212" t="s">
        <v>38</v>
      </c>
      <c r="D462" s="213">
        <v>45674</v>
      </c>
      <c r="E462" s="191" t="s">
        <v>2136</v>
      </c>
      <c r="F462" s="191" t="s">
        <v>3</v>
      </c>
      <c r="G462" s="191">
        <v>2251677</v>
      </c>
      <c r="H462" s="68"/>
      <c r="I462" s="197" t="s">
        <v>3192</v>
      </c>
      <c r="J462" s="68"/>
      <c r="K462" s="68"/>
      <c r="L462" s="68"/>
      <c r="M462" s="68"/>
      <c r="N462" s="348"/>
      <c r="O462" s="348"/>
      <c r="P462" s="214">
        <v>0</v>
      </c>
      <c r="Q462" s="214">
        <v>668760.75</v>
      </c>
      <c r="R462" s="68" t="s">
        <v>1479</v>
      </c>
      <c r="S462" s="349"/>
      <c r="T462" s="272"/>
    </row>
    <row r="463" spans="1:20" ht="63.75">
      <c r="A463" s="191">
        <v>10</v>
      </c>
      <c r="B463" s="68"/>
      <c r="C463" s="212" t="s">
        <v>38</v>
      </c>
      <c r="D463" s="213">
        <v>45674</v>
      </c>
      <c r="E463" s="191" t="s">
        <v>2137</v>
      </c>
      <c r="F463" s="191" t="s">
        <v>3</v>
      </c>
      <c r="G463" s="191">
        <v>2251678</v>
      </c>
      <c r="H463" s="68"/>
      <c r="I463" s="197" t="s">
        <v>3193</v>
      </c>
      <c r="J463" s="68"/>
      <c r="K463" s="68"/>
      <c r="L463" s="68"/>
      <c r="M463" s="68"/>
      <c r="N463" s="348"/>
      <c r="O463" s="348"/>
      <c r="P463" s="214">
        <v>0</v>
      </c>
      <c r="Q463" s="214">
        <v>155145.76</v>
      </c>
      <c r="R463" s="68" t="s">
        <v>1479</v>
      </c>
      <c r="S463" s="349"/>
      <c r="T463" s="272"/>
    </row>
    <row r="464" spans="1:20" ht="102">
      <c r="A464" s="191">
        <v>373</v>
      </c>
      <c r="B464" s="68"/>
      <c r="C464" s="212" t="s">
        <v>605</v>
      </c>
      <c r="D464" s="213">
        <v>45674</v>
      </c>
      <c r="E464" s="191" t="s">
        <v>2138</v>
      </c>
      <c r="F464" s="191" t="s">
        <v>598</v>
      </c>
      <c r="G464" s="191">
        <v>10736445</v>
      </c>
      <c r="H464" s="68"/>
      <c r="I464" s="197" t="s">
        <v>3194</v>
      </c>
      <c r="J464" s="68"/>
      <c r="K464" s="68"/>
      <c r="L464" s="68"/>
      <c r="M464" s="68"/>
      <c r="N464" s="348"/>
      <c r="O464" s="348"/>
      <c r="P464" s="214">
        <v>0</v>
      </c>
      <c r="Q464" s="214">
        <v>1116490.25</v>
      </c>
      <c r="R464" s="68" t="s">
        <v>1479</v>
      </c>
      <c r="S464" s="349"/>
      <c r="T464" s="272"/>
    </row>
    <row r="465" spans="1:20" ht="63.75">
      <c r="A465" s="191">
        <v>513</v>
      </c>
      <c r="B465" s="68"/>
      <c r="C465" s="212" t="s">
        <v>160</v>
      </c>
      <c r="D465" s="213">
        <v>45674</v>
      </c>
      <c r="E465" s="191" t="s">
        <v>2139</v>
      </c>
      <c r="F465" s="191" t="s">
        <v>14</v>
      </c>
      <c r="G465" s="191">
        <v>2996469</v>
      </c>
      <c r="H465" s="68"/>
      <c r="I465" s="197" t="s">
        <v>3195</v>
      </c>
      <c r="J465" s="68"/>
      <c r="K465" s="68"/>
      <c r="L465" s="68"/>
      <c r="M465" s="68"/>
      <c r="N465" s="348"/>
      <c r="O465" s="348"/>
      <c r="P465" s="214">
        <v>60</v>
      </c>
      <c r="Q465" s="214">
        <v>0</v>
      </c>
      <c r="R465" s="68" t="s">
        <v>1479</v>
      </c>
      <c r="S465" s="349"/>
      <c r="T465" s="272"/>
    </row>
    <row r="466" spans="1:20" ht="63.75">
      <c r="A466" s="191">
        <v>597</v>
      </c>
      <c r="B466" s="68"/>
      <c r="C466" s="212" t="s">
        <v>673</v>
      </c>
      <c r="D466" s="213">
        <v>45674</v>
      </c>
      <c r="E466" s="191" t="s">
        <v>2140</v>
      </c>
      <c r="F466" s="191" t="s">
        <v>6</v>
      </c>
      <c r="G466" s="191">
        <v>2996787</v>
      </c>
      <c r="H466" s="68"/>
      <c r="I466" s="197" t="s">
        <v>3196</v>
      </c>
      <c r="J466" s="68"/>
      <c r="K466" s="68"/>
      <c r="L466" s="68"/>
      <c r="M466" s="68"/>
      <c r="N466" s="348"/>
      <c r="O466" s="348"/>
      <c r="P466" s="214">
        <v>0</v>
      </c>
      <c r="Q466" s="214">
        <v>961168.32</v>
      </c>
      <c r="R466" s="68" t="s">
        <v>1479</v>
      </c>
      <c r="S466" s="349"/>
      <c r="T466" s="272"/>
    </row>
    <row r="467" spans="1:20" ht="63.75">
      <c r="A467" s="191">
        <v>597</v>
      </c>
      <c r="B467" s="68"/>
      <c r="C467" s="212" t="s">
        <v>673</v>
      </c>
      <c r="D467" s="213">
        <v>45674</v>
      </c>
      <c r="E467" s="191" t="s">
        <v>2141</v>
      </c>
      <c r="F467" s="191" t="s">
        <v>14</v>
      </c>
      <c r="G467" s="191">
        <v>2996788</v>
      </c>
      <c r="H467" s="68"/>
      <c r="I467" s="197" t="s">
        <v>3197</v>
      </c>
      <c r="J467" s="68"/>
      <c r="K467" s="68"/>
      <c r="L467" s="68"/>
      <c r="M467" s="68"/>
      <c r="N467" s="348"/>
      <c r="O467" s="348"/>
      <c r="P467" s="214">
        <v>60</v>
      </c>
      <c r="Q467" s="214">
        <v>0</v>
      </c>
      <c r="R467" s="68" t="s">
        <v>1479</v>
      </c>
      <c r="S467" s="349"/>
      <c r="T467" s="272"/>
    </row>
    <row r="468" spans="1:20" ht="89.25">
      <c r="A468" s="191">
        <v>513</v>
      </c>
      <c r="B468" s="68"/>
      <c r="C468" s="212" t="s">
        <v>160</v>
      </c>
      <c r="D468" s="213">
        <v>45674</v>
      </c>
      <c r="E468" s="191" t="s">
        <v>2142</v>
      </c>
      <c r="F468" s="191" t="s">
        <v>10</v>
      </c>
      <c r="G468" s="191">
        <v>1117134</v>
      </c>
      <c r="H468" s="68"/>
      <c r="I468" s="197" t="s">
        <v>3198</v>
      </c>
      <c r="J468" s="68"/>
      <c r="K468" s="68"/>
      <c r="L468" s="68"/>
      <c r="M468" s="68"/>
      <c r="N468" s="348"/>
      <c r="O468" s="348"/>
      <c r="P468" s="214">
        <v>32391.4</v>
      </c>
      <c r="Q468" s="214">
        <v>0</v>
      </c>
      <c r="R468" s="68" t="s">
        <v>1479</v>
      </c>
      <c r="S468" s="349"/>
      <c r="T468" s="272"/>
    </row>
    <row r="469" spans="1:20" ht="63.75">
      <c r="A469" s="191" t="s">
        <v>544</v>
      </c>
      <c r="B469" s="68"/>
      <c r="C469" s="212" t="s">
        <v>679</v>
      </c>
      <c r="D469" s="213">
        <v>45674</v>
      </c>
      <c r="E469" s="191" t="s">
        <v>2143</v>
      </c>
      <c r="F469" s="191" t="s">
        <v>6</v>
      </c>
      <c r="G469" s="191">
        <v>2155608</v>
      </c>
      <c r="H469" s="68"/>
      <c r="I469" s="197" t="s">
        <v>3199</v>
      </c>
      <c r="J469" s="68"/>
      <c r="K469" s="68"/>
      <c r="L469" s="68"/>
      <c r="M469" s="68"/>
      <c r="N469" s="348"/>
      <c r="O469" s="348"/>
      <c r="P469" s="214">
        <v>0</v>
      </c>
      <c r="Q469" s="214">
        <v>285238.12</v>
      </c>
      <c r="R469" s="68" t="s">
        <v>1479</v>
      </c>
      <c r="S469" s="349"/>
      <c r="T469" s="272"/>
    </row>
    <row r="470" spans="1:20" ht="63.75">
      <c r="A470" s="191" t="s">
        <v>544</v>
      </c>
      <c r="B470" s="68"/>
      <c r="C470" s="212" t="s">
        <v>679</v>
      </c>
      <c r="D470" s="213">
        <v>45674</v>
      </c>
      <c r="E470" s="191" t="s">
        <v>2144</v>
      </c>
      <c r="F470" s="191" t="s">
        <v>6</v>
      </c>
      <c r="G470" s="191">
        <v>2155613</v>
      </c>
      <c r="H470" s="68"/>
      <c r="I470" s="197" t="s">
        <v>3200</v>
      </c>
      <c r="J470" s="68"/>
      <c r="K470" s="68"/>
      <c r="L470" s="68"/>
      <c r="M470" s="68"/>
      <c r="N470" s="348"/>
      <c r="O470" s="348"/>
      <c r="P470" s="214">
        <v>0</v>
      </c>
      <c r="Q470" s="214">
        <v>285238.12</v>
      </c>
      <c r="R470" s="68" t="s">
        <v>1479</v>
      </c>
      <c r="S470" s="349"/>
      <c r="T470" s="272"/>
    </row>
    <row r="471" spans="1:20" ht="63.75">
      <c r="A471" s="191" t="s">
        <v>544</v>
      </c>
      <c r="B471" s="68"/>
      <c r="C471" s="212" t="s">
        <v>679</v>
      </c>
      <c r="D471" s="213">
        <v>45674</v>
      </c>
      <c r="E471" s="191" t="s">
        <v>2145</v>
      </c>
      <c r="F471" s="191" t="s">
        <v>6</v>
      </c>
      <c r="G471" s="191">
        <v>2155614</v>
      </c>
      <c r="H471" s="68"/>
      <c r="I471" s="197" t="s">
        <v>3201</v>
      </c>
      <c r="J471" s="68"/>
      <c r="K471" s="68"/>
      <c r="L471" s="68"/>
      <c r="M471" s="68"/>
      <c r="N471" s="348"/>
      <c r="O471" s="348"/>
      <c r="P471" s="214">
        <v>0</v>
      </c>
      <c r="Q471" s="214">
        <v>285238.12</v>
      </c>
      <c r="R471" s="68" t="s">
        <v>1479</v>
      </c>
      <c r="S471" s="349"/>
      <c r="T471" s="272"/>
    </row>
    <row r="472" spans="1:20" ht="63.75">
      <c r="A472" s="191" t="s">
        <v>544</v>
      </c>
      <c r="B472" s="68"/>
      <c r="C472" s="212" t="s">
        <v>679</v>
      </c>
      <c r="D472" s="213">
        <v>45674</v>
      </c>
      <c r="E472" s="191" t="s">
        <v>2146</v>
      </c>
      <c r="F472" s="191" t="s">
        <v>6</v>
      </c>
      <c r="G472" s="191">
        <v>2155616</v>
      </c>
      <c r="H472" s="68"/>
      <c r="I472" s="197" t="s">
        <v>3202</v>
      </c>
      <c r="J472" s="68"/>
      <c r="K472" s="68"/>
      <c r="L472" s="68"/>
      <c r="M472" s="68"/>
      <c r="N472" s="348"/>
      <c r="O472" s="348"/>
      <c r="P472" s="214">
        <v>0</v>
      </c>
      <c r="Q472" s="214">
        <v>285238.12</v>
      </c>
      <c r="R472" s="68" t="s">
        <v>1479</v>
      </c>
      <c r="S472" s="349"/>
      <c r="T472" s="272"/>
    </row>
    <row r="473" spans="1:20" ht="63.75">
      <c r="A473" s="191">
        <v>513</v>
      </c>
      <c r="B473" s="68"/>
      <c r="C473" s="212" t="s">
        <v>160</v>
      </c>
      <c r="D473" s="213">
        <v>45674</v>
      </c>
      <c r="E473" s="191" t="s">
        <v>2147</v>
      </c>
      <c r="F473" s="191" t="s">
        <v>14</v>
      </c>
      <c r="G473" s="191">
        <v>2997083</v>
      </c>
      <c r="H473" s="68"/>
      <c r="I473" s="197" t="s">
        <v>3203</v>
      </c>
      <c r="J473" s="68"/>
      <c r="K473" s="68"/>
      <c r="L473" s="68"/>
      <c r="M473" s="68"/>
      <c r="N473" s="348"/>
      <c r="O473" s="348"/>
      <c r="P473" s="214">
        <v>60</v>
      </c>
      <c r="Q473" s="214">
        <v>0</v>
      </c>
      <c r="R473" s="68" t="s">
        <v>1479</v>
      </c>
      <c r="S473" s="349"/>
      <c r="T473" s="272"/>
    </row>
    <row r="474" spans="1:20" ht="63.75">
      <c r="A474" s="191">
        <v>513</v>
      </c>
      <c r="B474" s="68"/>
      <c r="C474" s="212" t="s">
        <v>160</v>
      </c>
      <c r="D474" s="213">
        <v>45674</v>
      </c>
      <c r="E474" s="191" t="s">
        <v>2148</v>
      </c>
      <c r="F474" s="191" t="s">
        <v>14</v>
      </c>
      <c r="G474" s="191">
        <v>2997085</v>
      </c>
      <c r="H474" s="68"/>
      <c r="I474" s="197" t="s">
        <v>3204</v>
      </c>
      <c r="J474" s="68"/>
      <c r="K474" s="68"/>
      <c r="L474" s="68"/>
      <c r="M474" s="68"/>
      <c r="N474" s="348"/>
      <c r="O474" s="348"/>
      <c r="P474" s="214">
        <v>60</v>
      </c>
      <c r="Q474" s="214">
        <v>0</v>
      </c>
      <c r="R474" s="68" t="s">
        <v>1479</v>
      </c>
      <c r="S474" s="349"/>
      <c r="T474" s="272"/>
    </row>
    <row r="475" spans="1:20" ht="76.5">
      <c r="A475" s="191">
        <v>291</v>
      </c>
      <c r="B475" s="68"/>
      <c r="C475" s="212" t="s">
        <v>119</v>
      </c>
      <c r="D475" s="213">
        <v>45674</v>
      </c>
      <c r="E475" s="191" t="s">
        <v>2149</v>
      </c>
      <c r="F475" s="191" t="s">
        <v>10</v>
      </c>
      <c r="G475" s="191">
        <v>2997086</v>
      </c>
      <c r="H475" s="68"/>
      <c r="I475" s="197" t="s">
        <v>3205</v>
      </c>
      <c r="J475" s="68"/>
      <c r="K475" s="68"/>
      <c r="L475" s="68"/>
      <c r="M475" s="68"/>
      <c r="N475" s="348"/>
      <c r="O475" s="348"/>
      <c r="P475" s="214">
        <v>60</v>
      </c>
      <c r="Q475" s="214">
        <v>0</v>
      </c>
      <c r="R475" s="68" t="s">
        <v>1479</v>
      </c>
      <c r="S475" s="349"/>
      <c r="T475" s="272"/>
    </row>
    <row r="476" spans="1:20" ht="51">
      <c r="A476" s="191">
        <v>513</v>
      </c>
      <c r="B476" s="68"/>
      <c r="C476" s="212" t="s">
        <v>160</v>
      </c>
      <c r="D476" s="213">
        <v>45674</v>
      </c>
      <c r="E476" s="191" t="s">
        <v>2150</v>
      </c>
      <c r="F476" s="191" t="s">
        <v>14</v>
      </c>
      <c r="G476" s="191">
        <v>2997088</v>
      </c>
      <c r="H476" s="68"/>
      <c r="I476" s="197" t="s">
        <v>3206</v>
      </c>
      <c r="J476" s="68"/>
      <c r="K476" s="68"/>
      <c r="L476" s="68"/>
      <c r="M476" s="68"/>
      <c r="N476" s="348"/>
      <c r="O476" s="348"/>
      <c r="P476" s="214">
        <v>60</v>
      </c>
      <c r="Q476" s="214">
        <v>0</v>
      </c>
      <c r="R476" s="68" t="s">
        <v>1479</v>
      </c>
      <c r="S476" s="349"/>
      <c r="T476" s="272"/>
    </row>
    <row r="477" spans="1:20" ht="63.75">
      <c r="A477" s="191">
        <v>117</v>
      </c>
      <c r="B477" s="68"/>
      <c r="C477" s="212" t="s">
        <v>54</v>
      </c>
      <c r="D477" s="213">
        <v>45674</v>
      </c>
      <c r="E477" s="191" t="s">
        <v>2151</v>
      </c>
      <c r="F477" s="191" t="s">
        <v>10</v>
      </c>
      <c r="G477" s="191">
        <v>1117196</v>
      </c>
      <c r="H477" s="68"/>
      <c r="I477" s="197" t="s">
        <v>3207</v>
      </c>
      <c r="J477" s="68"/>
      <c r="K477" s="68"/>
      <c r="L477" s="68"/>
      <c r="M477" s="68"/>
      <c r="N477" s="348"/>
      <c r="O477" s="348"/>
      <c r="P477" s="214">
        <v>60</v>
      </c>
      <c r="Q477" s="214">
        <v>0</v>
      </c>
      <c r="R477" s="68" t="s">
        <v>1479</v>
      </c>
      <c r="S477" s="349"/>
      <c r="T477" s="272"/>
    </row>
    <row r="478" spans="1:20" ht="76.5">
      <c r="A478" s="191">
        <v>117</v>
      </c>
      <c r="B478" s="68"/>
      <c r="C478" s="212" t="s">
        <v>54</v>
      </c>
      <c r="D478" s="213">
        <v>45674</v>
      </c>
      <c r="E478" s="191" t="s">
        <v>2152</v>
      </c>
      <c r="F478" s="191" t="s">
        <v>10</v>
      </c>
      <c r="G478" s="191">
        <v>1117194</v>
      </c>
      <c r="H478" s="68"/>
      <c r="I478" s="197" t="s">
        <v>3208</v>
      </c>
      <c r="J478" s="68"/>
      <c r="K478" s="68"/>
      <c r="L478" s="68"/>
      <c r="M478" s="68"/>
      <c r="N478" s="348"/>
      <c r="O478" s="348"/>
      <c r="P478" s="214">
        <v>60</v>
      </c>
      <c r="Q478" s="214">
        <v>0</v>
      </c>
      <c r="R478" s="68" t="s">
        <v>1479</v>
      </c>
      <c r="S478" s="349"/>
      <c r="T478" s="272"/>
    </row>
    <row r="479" spans="1:20" ht="76.5">
      <c r="A479" s="191">
        <v>383</v>
      </c>
      <c r="B479" s="68"/>
      <c r="C479" s="212" t="s">
        <v>1242</v>
      </c>
      <c r="D479" s="213">
        <v>45674</v>
      </c>
      <c r="E479" s="191" t="s">
        <v>2153</v>
      </c>
      <c r="F479" s="191" t="s">
        <v>10</v>
      </c>
      <c r="G479" s="191">
        <v>1117165</v>
      </c>
      <c r="H479" s="68"/>
      <c r="I479" s="197" t="s">
        <v>3209</v>
      </c>
      <c r="J479" s="68"/>
      <c r="K479" s="68"/>
      <c r="L479" s="68"/>
      <c r="M479" s="68"/>
      <c r="N479" s="348"/>
      <c r="O479" s="348"/>
      <c r="P479" s="214">
        <v>60</v>
      </c>
      <c r="Q479" s="214">
        <v>0</v>
      </c>
      <c r="R479" s="68" t="s">
        <v>1479</v>
      </c>
      <c r="S479" s="349"/>
      <c r="T479" s="272"/>
    </row>
    <row r="480" spans="1:20" ht="76.5">
      <c r="A480" s="191">
        <v>117</v>
      </c>
      <c r="B480" s="68"/>
      <c r="C480" s="212" t="s">
        <v>54</v>
      </c>
      <c r="D480" s="213">
        <v>45674</v>
      </c>
      <c r="E480" s="191" t="s">
        <v>2155</v>
      </c>
      <c r="F480" s="191" t="s">
        <v>10</v>
      </c>
      <c r="G480" s="191">
        <v>1117186</v>
      </c>
      <c r="H480" s="68"/>
      <c r="I480" s="197" t="s">
        <v>3211</v>
      </c>
      <c r="J480" s="68"/>
      <c r="K480" s="68"/>
      <c r="L480" s="68"/>
      <c r="M480" s="68"/>
      <c r="N480" s="348"/>
      <c r="O480" s="348"/>
      <c r="P480" s="214">
        <v>60</v>
      </c>
      <c r="Q480" s="214">
        <v>0</v>
      </c>
      <c r="R480" s="68" t="s">
        <v>1479</v>
      </c>
      <c r="S480" s="349"/>
      <c r="T480" s="272"/>
    </row>
    <row r="481" spans="1:20" ht="38.25">
      <c r="A481" s="191" t="s">
        <v>550</v>
      </c>
      <c r="B481" s="68"/>
      <c r="C481" s="212" t="s">
        <v>589</v>
      </c>
      <c r="D481" s="213">
        <v>45677</v>
      </c>
      <c r="E481" s="191" t="s">
        <v>2156</v>
      </c>
      <c r="F481" s="191" t="s">
        <v>3</v>
      </c>
      <c r="G481" s="191">
        <v>2252031</v>
      </c>
      <c r="H481" s="68"/>
      <c r="I481" s="197" t="s">
        <v>1593</v>
      </c>
      <c r="J481" s="68"/>
      <c r="K481" s="68"/>
      <c r="L481" s="68"/>
      <c r="M481" s="68"/>
      <c r="N481" s="348"/>
      <c r="O481" s="348"/>
      <c r="P481" s="214">
        <v>0</v>
      </c>
      <c r="Q481" s="214">
        <v>550</v>
      </c>
      <c r="R481" s="68" t="s">
        <v>1479</v>
      </c>
      <c r="S481" s="349"/>
      <c r="T481" s="272"/>
    </row>
    <row r="482" spans="1:20" ht="51">
      <c r="A482" s="191">
        <v>86</v>
      </c>
      <c r="B482" s="68"/>
      <c r="C482" s="212" t="s">
        <v>50</v>
      </c>
      <c r="D482" s="213">
        <v>45677</v>
      </c>
      <c r="E482" s="191" t="s">
        <v>2157</v>
      </c>
      <c r="F482" s="191" t="s">
        <v>3</v>
      </c>
      <c r="G482" s="191">
        <v>2252050</v>
      </c>
      <c r="H482" s="68"/>
      <c r="I482" s="197" t="s">
        <v>3212</v>
      </c>
      <c r="J482" s="68"/>
      <c r="K482" s="68"/>
      <c r="L482" s="68"/>
      <c r="M482" s="68"/>
      <c r="N482" s="348"/>
      <c r="O482" s="348"/>
      <c r="P482" s="214">
        <v>0</v>
      </c>
      <c r="Q482" s="214">
        <v>30630</v>
      </c>
      <c r="R482" s="68" t="s">
        <v>1479</v>
      </c>
      <c r="S482" s="349"/>
      <c r="T482" s="272"/>
    </row>
    <row r="483" spans="1:20" ht="51">
      <c r="A483" s="191">
        <v>86</v>
      </c>
      <c r="B483" s="68"/>
      <c r="C483" s="212" t="s">
        <v>50</v>
      </c>
      <c r="D483" s="213">
        <v>45677</v>
      </c>
      <c r="E483" s="191" t="s">
        <v>2158</v>
      </c>
      <c r="F483" s="191" t="s">
        <v>3</v>
      </c>
      <c r="G483" s="191">
        <v>2252054</v>
      </c>
      <c r="H483" s="68"/>
      <c r="I483" s="197" t="s">
        <v>3213</v>
      </c>
      <c r="J483" s="68"/>
      <c r="K483" s="68"/>
      <c r="L483" s="68"/>
      <c r="M483" s="68"/>
      <c r="N483" s="348"/>
      <c r="O483" s="348"/>
      <c r="P483" s="214">
        <v>0</v>
      </c>
      <c r="Q483" s="214">
        <v>13433</v>
      </c>
      <c r="R483" s="68" t="s">
        <v>1479</v>
      </c>
      <c r="S483" s="349"/>
      <c r="T483" s="272"/>
    </row>
    <row r="484" spans="1:20" ht="51">
      <c r="A484" s="191">
        <v>86</v>
      </c>
      <c r="B484" s="68"/>
      <c r="C484" s="212" t="s">
        <v>50</v>
      </c>
      <c r="D484" s="213">
        <v>45677</v>
      </c>
      <c r="E484" s="191" t="s">
        <v>2159</v>
      </c>
      <c r="F484" s="191" t="s">
        <v>3</v>
      </c>
      <c r="G484" s="191">
        <v>2252057</v>
      </c>
      <c r="H484" s="68"/>
      <c r="I484" s="197" t="s">
        <v>3214</v>
      </c>
      <c r="J484" s="68"/>
      <c r="K484" s="68"/>
      <c r="L484" s="68"/>
      <c r="M484" s="68"/>
      <c r="N484" s="348"/>
      <c r="O484" s="348"/>
      <c r="P484" s="214">
        <v>0</v>
      </c>
      <c r="Q484" s="214">
        <v>33693</v>
      </c>
      <c r="R484" s="68" t="s">
        <v>1479</v>
      </c>
      <c r="S484" s="349"/>
      <c r="T484" s="272"/>
    </row>
    <row r="485" spans="1:20" ht="38.25">
      <c r="A485" s="191">
        <v>86</v>
      </c>
      <c r="B485" s="68"/>
      <c r="C485" s="212" t="s">
        <v>50</v>
      </c>
      <c r="D485" s="213">
        <v>45677</v>
      </c>
      <c r="E485" s="191" t="s">
        <v>2160</v>
      </c>
      <c r="F485" s="191" t="s">
        <v>3</v>
      </c>
      <c r="G485" s="191">
        <v>2252058</v>
      </c>
      <c r="H485" s="68"/>
      <c r="I485" s="197" t="s">
        <v>3215</v>
      </c>
      <c r="J485" s="68"/>
      <c r="K485" s="68"/>
      <c r="L485" s="68"/>
      <c r="M485" s="68"/>
      <c r="N485" s="348"/>
      <c r="O485" s="348"/>
      <c r="P485" s="214">
        <v>0</v>
      </c>
      <c r="Q485" s="214">
        <v>104142</v>
      </c>
      <c r="R485" s="68" t="s">
        <v>1479</v>
      </c>
      <c r="S485" s="349"/>
      <c r="T485" s="272"/>
    </row>
    <row r="486" spans="1:20" ht="51">
      <c r="A486" s="191">
        <v>86</v>
      </c>
      <c r="B486" s="68"/>
      <c r="C486" s="212" t="s">
        <v>50</v>
      </c>
      <c r="D486" s="213">
        <v>45677</v>
      </c>
      <c r="E486" s="191" t="s">
        <v>2161</v>
      </c>
      <c r="F486" s="191" t="s">
        <v>3</v>
      </c>
      <c r="G486" s="191">
        <v>2252059</v>
      </c>
      <c r="H486" s="68"/>
      <c r="I486" s="197" t="s">
        <v>3216</v>
      </c>
      <c r="J486" s="68"/>
      <c r="K486" s="68"/>
      <c r="L486" s="68"/>
      <c r="M486" s="68"/>
      <c r="N486" s="348"/>
      <c r="O486" s="348"/>
      <c r="P486" s="214">
        <v>0</v>
      </c>
      <c r="Q486" s="214">
        <v>119457</v>
      </c>
      <c r="R486" s="68" t="s">
        <v>1479</v>
      </c>
      <c r="S486" s="349"/>
      <c r="T486" s="272"/>
    </row>
    <row r="487" spans="1:20" ht="51">
      <c r="A487" s="191">
        <v>86</v>
      </c>
      <c r="B487" s="68"/>
      <c r="C487" s="212" t="s">
        <v>50</v>
      </c>
      <c r="D487" s="213">
        <v>45677</v>
      </c>
      <c r="E487" s="191" t="s">
        <v>2162</v>
      </c>
      <c r="F487" s="191" t="s">
        <v>3</v>
      </c>
      <c r="G487" s="191">
        <v>2252064</v>
      </c>
      <c r="H487" s="68"/>
      <c r="I487" s="197" t="s">
        <v>3217</v>
      </c>
      <c r="J487" s="68"/>
      <c r="K487" s="68"/>
      <c r="L487" s="68"/>
      <c r="M487" s="68"/>
      <c r="N487" s="348"/>
      <c r="O487" s="348"/>
      <c r="P487" s="214">
        <v>0</v>
      </c>
      <c r="Q487" s="214">
        <v>29004</v>
      </c>
      <c r="R487" s="68" t="s">
        <v>1479</v>
      </c>
      <c r="S487" s="349"/>
      <c r="T487" s="272"/>
    </row>
    <row r="488" spans="1:20" ht="51">
      <c r="A488" s="191">
        <v>86</v>
      </c>
      <c r="B488" s="68"/>
      <c r="C488" s="212" t="s">
        <v>50</v>
      </c>
      <c r="D488" s="213">
        <v>45677</v>
      </c>
      <c r="E488" s="191" t="s">
        <v>2163</v>
      </c>
      <c r="F488" s="191" t="s">
        <v>3</v>
      </c>
      <c r="G488" s="191">
        <v>2252068</v>
      </c>
      <c r="H488" s="68"/>
      <c r="I488" s="197" t="s">
        <v>3218</v>
      </c>
      <c r="J488" s="68"/>
      <c r="K488" s="68"/>
      <c r="L488" s="68"/>
      <c r="M488" s="68"/>
      <c r="N488" s="348"/>
      <c r="O488" s="348"/>
      <c r="P488" s="214">
        <v>0</v>
      </c>
      <c r="Q488" s="214">
        <v>30630</v>
      </c>
      <c r="R488" s="68" t="s">
        <v>1479</v>
      </c>
      <c r="S488" s="349"/>
      <c r="T488" s="272"/>
    </row>
    <row r="489" spans="1:20" ht="51">
      <c r="A489" s="191">
        <v>86</v>
      </c>
      <c r="B489" s="68"/>
      <c r="C489" s="212" t="s">
        <v>50</v>
      </c>
      <c r="D489" s="213">
        <v>45677</v>
      </c>
      <c r="E489" s="191" t="s">
        <v>2164</v>
      </c>
      <c r="F489" s="191" t="s">
        <v>3</v>
      </c>
      <c r="G489" s="191">
        <v>2252070</v>
      </c>
      <c r="H489" s="68"/>
      <c r="I489" s="197" t="s">
        <v>3219</v>
      </c>
      <c r="J489" s="68"/>
      <c r="K489" s="68"/>
      <c r="L489" s="68"/>
      <c r="M489" s="68"/>
      <c r="N489" s="348"/>
      <c r="O489" s="348"/>
      <c r="P489" s="214">
        <v>0</v>
      </c>
      <c r="Q489" s="214">
        <v>52071</v>
      </c>
      <c r="R489" s="68" t="s">
        <v>1479</v>
      </c>
      <c r="S489" s="349"/>
      <c r="T489" s="272"/>
    </row>
    <row r="490" spans="1:20" ht="38.25">
      <c r="A490" s="191">
        <v>46</v>
      </c>
      <c r="B490" s="68"/>
      <c r="C490" s="212" t="s">
        <v>1367</v>
      </c>
      <c r="D490" s="213">
        <v>45677</v>
      </c>
      <c r="E490" s="191" t="s">
        <v>2165</v>
      </c>
      <c r="F490" s="191" t="s">
        <v>3</v>
      </c>
      <c r="G490" s="191">
        <v>2252073</v>
      </c>
      <c r="H490" s="68"/>
      <c r="I490" s="197" t="s">
        <v>3220</v>
      </c>
      <c r="J490" s="68"/>
      <c r="K490" s="68"/>
      <c r="L490" s="68"/>
      <c r="M490" s="68"/>
      <c r="N490" s="348"/>
      <c r="O490" s="348"/>
      <c r="P490" s="214">
        <v>0</v>
      </c>
      <c r="Q490" s="214">
        <v>667</v>
      </c>
      <c r="R490" s="68" t="s">
        <v>1479</v>
      </c>
      <c r="S490" s="349"/>
      <c r="T490" s="272"/>
    </row>
    <row r="491" spans="1:20" ht="51">
      <c r="A491" s="191">
        <v>599</v>
      </c>
      <c r="B491" s="68"/>
      <c r="C491" s="212" t="s">
        <v>1245</v>
      </c>
      <c r="D491" s="213">
        <v>45677</v>
      </c>
      <c r="E491" s="191" t="s">
        <v>2166</v>
      </c>
      <c r="F491" s="191" t="s">
        <v>3</v>
      </c>
      <c r="G491" s="191">
        <v>2252077</v>
      </c>
      <c r="H491" s="68"/>
      <c r="I491" s="197" t="s">
        <v>3221</v>
      </c>
      <c r="J491" s="68"/>
      <c r="K491" s="68"/>
      <c r="L491" s="68"/>
      <c r="M491" s="68"/>
      <c r="N491" s="348"/>
      <c r="O491" s="348"/>
      <c r="P491" s="214">
        <v>0</v>
      </c>
      <c r="Q491" s="214">
        <v>50</v>
      </c>
      <c r="R491" s="68" t="s">
        <v>1479</v>
      </c>
      <c r="S491" s="349"/>
      <c r="T491" s="272"/>
    </row>
    <row r="492" spans="1:20" ht="51">
      <c r="A492" s="191" t="s">
        <v>550</v>
      </c>
      <c r="B492" s="68"/>
      <c r="C492" s="212" t="s">
        <v>589</v>
      </c>
      <c r="D492" s="213">
        <v>45677</v>
      </c>
      <c r="E492" s="191" t="s">
        <v>2167</v>
      </c>
      <c r="F492" s="191" t="s">
        <v>3</v>
      </c>
      <c r="G492" s="191">
        <v>2252083</v>
      </c>
      <c r="H492" s="68"/>
      <c r="I492" s="197" t="s">
        <v>3222</v>
      </c>
      <c r="J492" s="68"/>
      <c r="K492" s="68"/>
      <c r="L492" s="68"/>
      <c r="M492" s="68"/>
      <c r="N492" s="348"/>
      <c r="O492" s="348"/>
      <c r="P492" s="214">
        <v>0</v>
      </c>
      <c r="Q492" s="214">
        <v>2000</v>
      </c>
      <c r="R492" s="68" t="s">
        <v>1479</v>
      </c>
      <c r="S492" s="349"/>
      <c r="T492" s="272"/>
    </row>
    <row r="493" spans="1:20" ht="51">
      <c r="A493" s="191">
        <v>902</v>
      </c>
      <c r="B493" s="68"/>
      <c r="C493" s="212" t="s">
        <v>191</v>
      </c>
      <c r="D493" s="213">
        <v>45677</v>
      </c>
      <c r="E493" s="191" t="s">
        <v>2168</v>
      </c>
      <c r="F493" s="191" t="s">
        <v>3</v>
      </c>
      <c r="G493" s="191">
        <v>2252131</v>
      </c>
      <c r="H493" s="68"/>
      <c r="I493" s="197" t="s">
        <v>3223</v>
      </c>
      <c r="J493" s="68"/>
      <c r="K493" s="68"/>
      <c r="L493" s="68"/>
      <c r="M493" s="68"/>
      <c r="N493" s="348"/>
      <c r="O493" s="348"/>
      <c r="P493" s="214">
        <v>0</v>
      </c>
      <c r="Q493" s="214">
        <v>1779.36</v>
      </c>
      <c r="R493" s="68" t="s">
        <v>1479</v>
      </c>
      <c r="S493" s="349"/>
      <c r="T493" s="272"/>
    </row>
    <row r="494" spans="1:20" ht="38.25">
      <c r="A494" s="191" t="s">
        <v>550</v>
      </c>
      <c r="B494" s="68"/>
      <c r="C494" s="212" t="s">
        <v>589</v>
      </c>
      <c r="D494" s="213">
        <v>45677</v>
      </c>
      <c r="E494" s="191" t="s">
        <v>2169</v>
      </c>
      <c r="F494" s="191" t="s">
        <v>3</v>
      </c>
      <c r="G494" s="191">
        <v>2252136</v>
      </c>
      <c r="H494" s="68"/>
      <c r="I494" s="197" t="s">
        <v>3224</v>
      </c>
      <c r="J494" s="68"/>
      <c r="K494" s="68"/>
      <c r="L494" s="68"/>
      <c r="M494" s="68"/>
      <c r="N494" s="348"/>
      <c r="O494" s="348"/>
      <c r="P494" s="214">
        <v>0</v>
      </c>
      <c r="Q494" s="214">
        <v>611.66999999999996</v>
      </c>
      <c r="R494" s="68" t="s">
        <v>1479</v>
      </c>
      <c r="S494" s="349"/>
      <c r="T494" s="272"/>
    </row>
    <row r="495" spans="1:20" ht="51">
      <c r="A495" s="191">
        <v>291</v>
      </c>
      <c r="B495" s="68"/>
      <c r="C495" s="212" t="s">
        <v>119</v>
      </c>
      <c r="D495" s="213">
        <v>45677</v>
      </c>
      <c r="E495" s="191" t="s">
        <v>2170</v>
      </c>
      <c r="F495" s="191" t="s">
        <v>3</v>
      </c>
      <c r="G495" s="191">
        <v>2252143</v>
      </c>
      <c r="H495" s="68"/>
      <c r="I495" s="197" t="s">
        <v>3225</v>
      </c>
      <c r="J495" s="68"/>
      <c r="K495" s="68"/>
      <c r="L495" s="68"/>
      <c r="M495" s="68"/>
      <c r="N495" s="348"/>
      <c r="O495" s="348"/>
      <c r="P495" s="214">
        <v>0</v>
      </c>
      <c r="Q495" s="214">
        <v>70</v>
      </c>
      <c r="R495" s="68" t="s">
        <v>1479</v>
      </c>
      <c r="S495" s="349"/>
      <c r="T495" s="272"/>
    </row>
    <row r="496" spans="1:20" ht="51">
      <c r="A496" s="191" t="s">
        <v>550</v>
      </c>
      <c r="B496" s="68"/>
      <c r="C496" s="212" t="s">
        <v>589</v>
      </c>
      <c r="D496" s="213">
        <v>45677</v>
      </c>
      <c r="E496" s="191" t="s">
        <v>2171</v>
      </c>
      <c r="F496" s="191" t="s">
        <v>3</v>
      </c>
      <c r="G496" s="191">
        <v>2252151</v>
      </c>
      <c r="H496" s="68"/>
      <c r="I496" s="197" t="s">
        <v>1596</v>
      </c>
      <c r="J496" s="68"/>
      <c r="K496" s="68"/>
      <c r="L496" s="68"/>
      <c r="M496" s="68"/>
      <c r="N496" s="348"/>
      <c r="O496" s="348"/>
      <c r="P496" s="214">
        <v>0</v>
      </c>
      <c r="Q496" s="214">
        <v>350</v>
      </c>
      <c r="R496" s="68" t="s">
        <v>1479</v>
      </c>
      <c r="S496" s="349"/>
      <c r="T496" s="272"/>
    </row>
    <row r="497" spans="1:20" ht="51">
      <c r="A497" s="191">
        <v>86</v>
      </c>
      <c r="B497" s="68"/>
      <c r="C497" s="212" t="s">
        <v>50</v>
      </c>
      <c r="D497" s="213">
        <v>45677</v>
      </c>
      <c r="E497" s="191" t="s">
        <v>2172</v>
      </c>
      <c r="F497" s="191" t="s">
        <v>3</v>
      </c>
      <c r="G497" s="191">
        <v>2252156</v>
      </c>
      <c r="H497" s="68"/>
      <c r="I497" s="197" t="s">
        <v>3226</v>
      </c>
      <c r="J497" s="68"/>
      <c r="K497" s="68"/>
      <c r="L497" s="68"/>
      <c r="M497" s="68"/>
      <c r="N497" s="348"/>
      <c r="O497" s="348"/>
      <c r="P497" s="214">
        <v>0</v>
      </c>
      <c r="Q497" s="214">
        <v>30630</v>
      </c>
      <c r="R497" s="68" t="s">
        <v>1479</v>
      </c>
      <c r="S497" s="349"/>
      <c r="T497" s="272"/>
    </row>
    <row r="498" spans="1:20" ht="38.25">
      <c r="A498" s="191">
        <v>86</v>
      </c>
      <c r="B498" s="68"/>
      <c r="C498" s="212" t="s">
        <v>50</v>
      </c>
      <c r="D498" s="213">
        <v>45677</v>
      </c>
      <c r="E498" s="191" t="s">
        <v>2173</v>
      </c>
      <c r="F498" s="191" t="s">
        <v>3</v>
      </c>
      <c r="G498" s="191">
        <v>2252158</v>
      </c>
      <c r="H498" s="68"/>
      <c r="I498" s="197" t="s">
        <v>3227</v>
      </c>
      <c r="J498" s="68"/>
      <c r="K498" s="68"/>
      <c r="L498" s="68"/>
      <c r="M498" s="68"/>
      <c r="N498" s="348"/>
      <c r="O498" s="348"/>
      <c r="P498" s="214">
        <v>0</v>
      </c>
      <c r="Q498" s="214">
        <v>3063</v>
      </c>
      <c r="R498" s="68" t="s">
        <v>1479</v>
      </c>
      <c r="S498" s="349"/>
      <c r="T498" s="272"/>
    </row>
    <row r="499" spans="1:20" ht="51">
      <c r="A499" s="191" t="s">
        <v>550</v>
      </c>
      <c r="B499" s="68"/>
      <c r="C499" s="212" t="s">
        <v>589</v>
      </c>
      <c r="D499" s="213">
        <v>45677</v>
      </c>
      <c r="E499" s="191" t="s">
        <v>2174</v>
      </c>
      <c r="F499" s="191" t="s">
        <v>3</v>
      </c>
      <c r="G499" s="191">
        <v>2252159</v>
      </c>
      <c r="H499" s="68"/>
      <c r="I499" s="197" t="s">
        <v>3228</v>
      </c>
      <c r="J499" s="68"/>
      <c r="K499" s="68"/>
      <c r="L499" s="68"/>
      <c r="M499" s="68"/>
      <c r="N499" s="348"/>
      <c r="O499" s="348"/>
      <c r="P499" s="214">
        <v>0</v>
      </c>
      <c r="Q499" s="214">
        <v>950</v>
      </c>
      <c r="R499" s="68" t="s">
        <v>1479</v>
      </c>
      <c r="S499" s="349"/>
      <c r="T499" s="272"/>
    </row>
    <row r="500" spans="1:20" ht="51">
      <c r="A500" s="191">
        <v>86</v>
      </c>
      <c r="B500" s="68"/>
      <c r="C500" s="212" t="s">
        <v>50</v>
      </c>
      <c r="D500" s="213">
        <v>45677</v>
      </c>
      <c r="E500" s="191" t="s">
        <v>2175</v>
      </c>
      <c r="F500" s="191" t="s">
        <v>3</v>
      </c>
      <c r="G500" s="191">
        <v>2252163</v>
      </c>
      <c r="H500" s="68"/>
      <c r="I500" s="197" t="s">
        <v>3229</v>
      </c>
      <c r="J500" s="68"/>
      <c r="K500" s="68"/>
      <c r="L500" s="68"/>
      <c r="M500" s="68"/>
      <c r="N500" s="348"/>
      <c r="O500" s="348"/>
      <c r="P500" s="214">
        <v>0</v>
      </c>
      <c r="Q500" s="214">
        <v>39819</v>
      </c>
      <c r="R500" s="68" t="s">
        <v>1479</v>
      </c>
      <c r="S500" s="349"/>
      <c r="T500" s="272"/>
    </row>
    <row r="501" spans="1:20" ht="51">
      <c r="A501" s="191">
        <v>86</v>
      </c>
      <c r="B501" s="68"/>
      <c r="C501" s="212" t="s">
        <v>50</v>
      </c>
      <c r="D501" s="213">
        <v>45677</v>
      </c>
      <c r="E501" s="191" t="s">
        <v>2176</v>
      </c>
      <c r="F501" s="191" t="s">
        <v>3</v>
      </c>
      <c r="G501" s="191">
        <v>2252171</v>
      </c>
      <c r="H501" s="68"/>
      <c r="I501" s="197" t="s">
        <v>3230</v>
      </c>
      <c r="J501" s="68"/>
      <c r="K501" s="68"/>
      <c r="L501" s="68"/>
      <c r="M501" s="68"/>
      <c r="N501" s="348"/>
      <c r="O501" s="348"/>
      <c r="P501" s="214">
        <v>0</v>
      </c>
      <c r="Q501" s="214">
        <v>58197</v>
      </c>
      <c r="R501" s="68" t="s">
        <v>1479</v>
      </c>
      <c r="S501" s="349"/>
      <c r="T501" s="272"/>
    </row>
    <row r="502" spans="1:20" ht="51">
      <c r="A502" s="191">
        <v>86</v>
      </c>
      <c r="B502" s="68"/>
      <c r="C502" s="212" t="s">
        <v>50</v>
      </c>
      <c r="D502" s="213">
        <v>45677</v>
      </c>
      <c r="E502" s="191" t="s">
        <v>2177</v>
      </c>
      <c r="F502" s="191" t="s">
        <v>3</v>
      </c>
      <c r="G502" s="191">
        <v>2252176</v>
      </c>
      <c r="H502" s="68"/>
      <c r="I502" s="197" t="s">
        <v>3231</v>
      </c>
      <c r="J502" s="68"/>
      <c r="K502" s="68"/>
      <c r="L502" s="68"/>
      <c r="M502" s="68"/>
      <c r="N502" s="348"/>
      <c r="O502" s="348"/>
      <c r="P502" s="214">
        <v>0</v>
      </c>
      <c r="Q502" s="214">
        <v>79638</v>
      </c>
      <c r="R502" s="68" t="s">
        <v>1479</v>
      </c>
      <c r="S502" s="349"/>
      <c r="T502" s="272"/>
    </row>
    <row r="503" spans="1:20" ht="38.25">
      <c r="A503" s="191">
        <v>47</v>
      </c>
      <c r="B503" s="68"/>
      <c r="C503" s="212" t="s">
        <v>45</v>
      </c>
      <c r="D503" s="213">
        <v>45677</v>
      </c>
      <c r="E503" s="191" t="s">
        <v>2178</v>
      </c>
      <c r="F503" s="191" t="s">
        <v>3</v>
      </c>
      <c r="G503" s="191">
        <v>2252186</v>
      </c>
      <c r="H503" s="68"/>
      <c r="I503" s="197" t="s">
        <v>3232</v>
      </c>
      <c r="J503" s="68"/>
      <c r="K503" s="68"/>
      <c r="L503" s="68"/>
      <c r="M503" s="68"/>
      <c r="N503" s="348"/>
      <c r="O503" s="348"/>
      <c r="P503" s="214">
        <v>0</v>
      </c>
      <c r="Q503" s="214">
        <v>149.69999999999999</v>
      </c>
      <c r="R503" s="68" t="s">
        <v>1479</v>
      </c>
      <c r="S503" s="349"/>
      <c r="T503" s="272"/>
    </row>
    <row r="504" spans="1:20" ht="51">
      <c r="A504" s="191">
        <v>86</v>
      </c>
      <c r="B504" s="68"/>
      <c r="C504" s="212" t="s">
        <v>50</v>
      </c>
      <c r="D504" s="213">
        <v>45677</v>
      </c>
      <c r="E504" s="191" t="s">
        <v>2179</v>
      </c>
      <c r="F504" s="191" t="s">
        <v>3</v>
      </c>
      <c r="G504" s="191">
        <v>2252191</v>
      </c>
      <c r="H504" s="68"/>
      <c r="I504" s="197" t="s">
        <v>3233</v>
      </c>
      <c r="J504" s="68"/>
      <c r="K504" s="68"/>
      <c r="L504" s="68"/>
      <c r="M504" s="68"/>
      <c r="N504" s="348"/>
      <c r="O504" s="348"/>
      <c r="P504" s="214">
        <v>0</v>
      </c>
      <c r="Q504" s="214">
        <v>52071</v>
      </c>
      <c r="R504" s="68" t="s">
        <v>1479</v>
      </c>
      <c r="S504" s="349"/>
      <c r="T504" s="272"/>
    </row>
    <row r="505" spans="1:20" ht="51">
      <c r="A505" s="191">
        <v>86</v>
      </c>
      <c r="B505" s="68"/>
      <c r="C505" s="212" t="s">
        <v>50</v>
      </c>
      <c r="D505" s="213">
        <v>45677</v>
      </c>
      <c r="E505" s="191" t="s">
        <v>2180</v>
      </c>
      <c r="F505" s="191" t="s">
        <v>3</v>
      </c>
      <c r="G505" s="191">
        <v>2252200</v>
      </c>
      <c r="H505" s="68"/>
      <c r="I505" s="197" t="s">
        <v>3234</v>
      </c>
      <c r="J505" s="68"/>
      <c r="K505" s="68"/>
      <c r="L505" s="68"/>
      <c r="M505" s="68"/>
      <c r="N505" s="348"/>
      <c r="O505" s="348"/>
      <c r="P505" s="214">
        <v>0</v>
      </c>
      <c r="Q505" s="214">
        <v>32000</v>
      </c>
      <c r="R505" s="68" t="s">
        <v>1479</v>
      </c>
      <c r="S505" s="349"/>
      <c r="T505" s="272"/>
    </row>
    <row r="506" spans="1:20" ht="38.25">
      <c r="A506" s="191">
        <v>47</v>
      </c>
      <c r="B506" s="68"/>
      <c r="C506" s="212" t="s">
        <v>45</v>
      </c>
      <c r="D506" s="213">
        <v>45677</v>
      </c>
      <c r="E506" s="191" t="s">
        <v>2181</v>
      </c>
      <c r="F506" s="191" t="s">
        <v>3</v>
      </c>
      <c r="G506" s="191">
        <v>2252201</v>
      </c>
      <c r="H506" s="68"/>
      <c r="I506" s="197" t="s">
        <v>3235</v>
      </c>
      <c r="J506" s="68"/>
      <c r="K506" s="68"/>
      <c r="L506" s="68"/>
      <c r="M506" s="68"/>
      <c r="N506" s="348"/>
      <c r="O506" s="348"/>
      <c r="P506" s="214">
        <v>0</v>
      </c>
      <c r="Q506" s="214">
        <v>149.69999999999999</v>
      </c>
      <c r="R506" s="68" t="s">
        <v>1479</v>
      </c>
      <c r="S506" s="349"/>
      <c r="T506" s="272"/>
    </row>
    <row r="507" spans="1:20" ht="51">
      <c r="A507" s="191">
        <v>47</v>
      </c>
      <c r="B507" s="68"/>
      <c r="C507" s="212" t="s">
        <v>45</v>
      </c>
      <c r="D507" s="213">
        <v>45677</v>
      </c>
      <c r="E507" s="191" t="s">
        <v>2182</v>
      </c>
      <c r="F507" s="191" t="s">
        <v>3</v>
      </c>
      <c r="G507" s="191">
        <v>2252210</v>
      </c>
      <c r="H507" s="68"/>
      <c r="I507" s="197" t="s">
        <v>3236</v>
      </c>
      <c r="J507" s="68"/>
      <c r="K507" s="68"/>
      <c r="L507" s="68"/>
      <c r="M507" s="68"/>
      <c r="N507" s="348"/>
      <c r="O507" s="348"/>
      <c r="P507" s="214">
        <v>0</v>
      </c>
      <c r="Q507" s="214">
        <v>3554.78</v>
      </c>
      <c r="R507" s="68" t="s">
        <v>1479</v>
      </c>
      <c r="S507" s="349"/>
      <c r="T507" s="272"/>
    </row>
    <row r="508" spans="1:20" ht="51">
      <c r="A508" s="191">
        <v>86</v>
      </c>
      <c r="B508" s="68"/>
      <c r="C508" s="212" t="s">
        <v>50</v>
      </c>
      <c r="D508" s="213">
        <v>45677</v>
      </c>
      <c r="E508" s="191" t="s">
        <v>2183</v>
      </c>
      <c r="F508" s="191" t="s">
        <v>3</v>
      </c>
      <c r="G508" s="191">
        <v>2252219</v>
      </c>
      <c r="H508" s="68"/>
      <c r="I508" s="197" t="s">
        <v>3237</v>
      </c>
      <c r="J508" s="68"/>
      <c r="K508" s="68"/>
      <c r="L508" s="68"/>
      <c r="M508" s="68"/>
      <c r="N508" s="348"/>
      <c r="O508" s="348"/>
      <c r="P508" s="214">
        <v>0</v>
      </c>
      <c r="Q508" s="214">
        <v>58197</v>
      </c>
      <c r="R508" s="68" t="s">
        <v>1479</v>
      </c>
      <c r="S508" s="349"/>
      <c r="T508" s="272"/>
    </row>
    <row r="509" spans="1:20" ht="51">
      <c r="A509" s="191">
        <v>670</v>
      </c>
      <c r="B509" s="68"/>
      <c r="C509" s="212" t="s">
        <v>178</v>
      </c>
      <c r="D509" s="213">
        <v>45677</v>
      </c>
      <c r="E509" s="191" t="s">
        <v>2184</v>
      </c>
      <c r="F509" s="191" t="s">
        <v>3</v>
      </c>
      <c r="G509" s="191">
        <v>2252221</v>
      </c>
      <c r="H509" s="68"/>
      <c r="I509" s="197" t="s">
        <v>3238</v>
      </c>
      <c r="J509" s="68"/>
      <c r="K509" s="68"/>
      <c r="L509" s="68"/>
      <c r="M509" s="68"/>
      <c r="N509" s="348"/>
      <c r="O509" s="348"/>
      <c r="P509" s="214">
        <v>0</v>
      </c>
      <c r="Q509" s="214">
        <v>200</v>
      </c>
      <c r="R509" s="68" t="s">
        <v>1479</v>
      </c>
      <c r="S509" s="349"/>
      <c r="T509" s="272"/>
    </row>
    <row r="510" spans="1:20" ht="38.25">
      <c r="A510" s="191">
        <v>46</v>
      </c>
      <c r="B510" s="68"/>
      <c r="C510" s="212" t="s">
        <v>1367</v>
      </c>
      <c r="D510" s="213">
        <v>45677</v>
      </c>
      <c r="E510" s="191" t="s">
        <v>2185</v>
      </c>
      <c r="F510" s="191" t="s">
        <v>3</v>
      </c>
      <c r="G510" s="191">
        <v>2252246</v>
      </c>
      <c r="H510" s="68"/>
      <c r="I510" s="197" t="s">
        <v>3239</v>
      </c>
      <c r="J510" s="68"/>
      <c r="K510" s="68"/>
      <c r="L510" s="68"/>
      <c r="M510" s="68"/>
      <c r="N510" s="348"/>
      <c r="O510" s="348"/>
      <c r="P510" s="214">
        <v>0</v>
      </c>
      <c r="Q510" s="214">
        <v>1667</v>
      </c>
      <c r="R510" s="68" t="s">
        <v>1479</v>
      </c>
      <c r="S510" s="349"/>
      <c r="T510" s="272"/>
    </row>
    <row r="511" spans="1:20" ht="51">
      <c r="A511" s="191">
        <v>383</v>
      </c>
      <c r="B511" s="68"/>
      <c r="C511" s="212" t="s">
        <v>1242</v>
      </c>
      <c r="D511" s="213">
        <v>45677</v>
      </c>
      <c r="E511" s="191" t="s">
        <v>2186</v>
      </c>
      <c r="F511" s="191" t="s">
        <v>3</v>
      </c>
      <c r="G511" s="191">
        <v>2252258</v>
      </c>
      <c r="H511" s="68"/>
      <c r="I511" s="197" t="s">
        <v>3240</v>
      </c>
      <c r="J511" s="68"/>
      <c r="K511" s="68"/>
      <c r="L511" s="68"/>
      <c r="M511" s="68"/>
      <c r="N511" s="348"/>
      <c r="O511" s="348"/>
      <c r="P511" s="214">
        <v>0</v>
      </c>
      <c r="Q511" s="214">
        <v>68720</v>
      </c>
      <c r="R511" s="68" t="s">
        <v>1479</v>
      </c>
      <c r="S511" s="349"/>
      <c r="T511" s="272"/>
    </row>
    <row r="512" spans="1:20" ht="51">
      <c r="A512" s="191">
        <v>86</v>
      </c>
      <c r="B512" s="68"/>
      <c r="C512" s="212" t="s">
        <v>50</v>
      </c>
      <c r="D512" s="213">
        <v>45677</v>
      </c>
      <c r="E512" s="191" t="s">
        <v>2187</v>
      </c>
      <c r="F512" s="191" t="s">
        <v>3</v>
      </c>
      <c r="G512" s="191">
        <v>2252088</v>
      </c>
      <c r="H512" s="68"/>
      <c r="I512" s="197" t="s">
        <v>3241</v>
      </c>
      <c r="J512" s="68"/>
      <c r="K512" s="68"/>
      <c r="L512" s="68"/>
      <c r="M512" s="68"/>
      <c r="N512" s="348"/>
      <c r="O512" s="348"/>
      <c r="P512" s="214">
        <v>0</v>
      </c>
      <c r="Q512" s="214">
        <v>950</v>
      </c>
      <c r="R512" s="68" t="s">
        <v>1479</v>
      </c>
      <c r="S512" s="349"/>
      <c r="T512" s="272"/>
    </row>
    <row r="513" spans="1:20" ht="51">
      <c r="A513" s="191">
        <v>86</v>
      </c>
      <c r="B513" s="68"/>
      <c r="C513" s="212" t="s">
        <v>50</v>
      </c>
      <c r="D513" s="213">
        <v>45677</v>
      </c>
      <c r="E513" s="191" t="s">
        <v>2188</v>
      </c>
      <c r="F513" s="191" t="s">
        <v>3</v>
      </c>
      <c r="G513" s="191">
        <v>2252093</v>
      </c>
      <c r="H513" s="68"/>
      <c r="I513" s="197" t="s">
        <v>3242</v>
      </c>
      <c r="J513" s="68"/>
      <c r="K513" s="68"/>
      <c r="L513" s="68"/>
      <c r="M513" s="68"/>
      <c r="N513" s="348"/>
      <c r="O513" s="348"/>
      <c r="P513" s="214">
        <v>0</v>
      </c>
      <c r="Q513" s="214">
        <v>700</v>
      </c>
      <c r="R513" s="68" t="s">
        <v>1479</v>
      </c>
      <c r="S513" s="349"/>
      <c r="T513" s="272"/>
    </row>
    <row r="514" spans="1:20" ht="51">
      <c r="A514" s="191">
        <v>86</v>
      </c>
      <c r="B514" s="68"/>
      <c r="C514" s="212" t="s">
        <v>50</v>
      </c>
      <c r="D514" s="213">
        <v>45677</v>
      </c>
      <c r="E514" s="191" t="s">
        <v>2189</v>
      </c>
      <c r="F514" s="191" t="s">
        <v>3</v>
      </c>
      <c r="G514" s="191">
        <v>2252099</v>
      </c>
      <c r="H514" s="68"/>
      <c r="I514" s="197" t="s">
        <v>3243</v>
      </c>
      <c r="J514" s="68"/>
      <c r="K514" s="68"/>
      <c r="L514" s="68"/>
      <c r="M514" s="68"/>
      <c r="N514" s="348"/>
      <c r="O514" s="348"/>
      <c r="P514" s="214">
        <v>0</v>
      </c>
      <c r="Q514" s="214">
        <v>270</v>
      </c>
      <c r="R514" s="68" t="s">
        <v>1479</v>
      </c>
      <c r="S514" s="349"/>
      <c r="T514" s="272"/>
    </row>
    <row r="515" spans="1:20" ht="63.75">
      <c r="A515" s="191">
        <v>117</v>
      </c>
      <c r="B515" s="68"/>
      <c r="C515" s="212" t="s">
        <v>54</v>
      </c>
      <c r="D515" s="213">
        <v>45677</v>
      </c>
      <c r="E515" s="191" t="s">
        <v>2190</v>
      </c>
      <c r="F515" s="191" t="s">
        <v>3</v>
      </c>
      <c r="G515" s="191">
        <v>2252103</v>
      </c>
      <c r="H515" s="68"/>
      <c r="I515" s="197" t="s">
        <v>3244</v>
      </c>
      <c r="J515" s="68"/>
      <c r="K515" s="68"/>
      <c r="L515" s="68"/>
      <c r="M515" s="68"/>
      <c r="N515" s="348"/>
      <c r="O515" s="348"/>
      <c r="P515" s="214">
        <v>0</v>
      </c>
      <c r="Q515" s="214">
        <v>12009.8</v>
      </c>
      <c r="R515" s="68" t="s">
        <v>1479</v>
      </c>
      <c r="S515" s="349"/>
      <c r="T515" s="272"/>
    </row>
    <row r="516" spans="1:20" ht="51">
      <c r="A516" s="191" t="s">
        <v>550</v>
      </c>
      <c r="B516" s="68"/>
      <c r="C516" s="212" t="s">
        <v>589</v>
      </c>
      <c r="D516" s="213">
        <v>45677</v>
      </c>
      <c r="E516" s="191" t="s">
        <v>2191</v>
      </c>
      <c r="F516" s="191" t="s">
        <v>3</v>
      </c>
      <c r="G516" s="191">
        <v>2252106</v>
      </c>
      <c r="H516" s="68"/>
      <c r="I516" s="197" t="s">
        <v>3245</v>
      </c>
      <c r="J516" s="68"/>
      <c r="K516" s="68"/>
      <c r="L516" s="68"/>
      <c r="M516" s="68"/>
      <c r="N516" s="348"/>
      <c r="O516" s="348"/>
      <c r="P516" s="214">
        <v>0</v>
      </c>
      <c r="Q516" s="214">
        <v>2005.17</v>
      </c>
      <c r="R516" s="68" t="s">
        <v>1479</v>
      </c>
      <c r="S516" s="349"/>
      <c r="T516" s="272"/>
    </row>
    <row r="517" spans="1:20" ht="51">
      <c r="A517" s="191" t="s">
        <v>550</v>
      </c>
      <c r="B517" s="68"/>
      <c r="C517" s="212" t="s">
        <v>589</v>
      </c>
      <c r="D517" s="213">
        <v>45677</v>
      </c>
      <c r="E517" s="191" t="s">
        <v>2192</v>
      </c>
      <c r="F517" s="191" t="s">
        <v>3</v>
      </c>
      <c r="G517" s="191">
        <v>2252109</v>
      </c>
      <c r="H517" s="68"/>
      <c r="I517" s="197" t="s">
        <v>3246</v>
      </c>
      <c r="J517" s="68"/>
      <c r="K517" s="68"/>
      <c r="L517" s="68"/>
      <c r="M517" s="68"/>
      <c r="N517" s="348"/>
      <c r="O517" s="348"/>
      <c r="P517" s="214">
        <v>0</v>
      </c>
      <c r="Q517" s="214">
        <v>905.8</v>
      </c>
      <c r="R517" s="68" t="s">
        <v>1479</v>
      </c>
      <c r="S517" s="349"/>
      <c r="T517" s="272"/>
    </row>
    <row r="518" spans="1:20" ht="51">
      <c r="A518" s="191">
        <v>903</v>
      </c>
      <c r="B518" s="68"/>
      <c r="C518" s="212" t="s">
        <v>192</v>
      </c>
      <c r="D518" s="213">
        <v>45677</v>
      </c>
      <c r="E518" s="191" t="s">
        <v>2193</v>
      </c>
      <c r="F518" s="191" t="s">
        <v>3</v>
      </c>
      <c r="G518" s="191">
        <v>2252110</v>
      </c>
      <c r="H518" s="68"/>
      <c r="I518" s="197" t="s">
        <v>3247</v>
      </c>
      <c r="J518" s="68"/>
      <c r="K518" s="68"/>
      <c r="L518" s="68"/>
      <c r="M518" s="68"/>
      <c r="N518" s="348"/>
      <c r="O518" s="348"/>
      <c r="P518" s="214">
        <v>0</v>
      </c>
      <c r="Q518" s="214">
        <v>9364.6200000000008</v>
      </c>
      <c r="R518" s="68" t="s">
        <v>1479</v>
      </c>
      <c r="S518" s="349"/>
      <c r="T518" s="272"/>
    </row>
    <row r="519" spans="1:20" ht="51">
      <c r="A519" s="191" t="s">
        <v>542</v>
      </c>
      <c r="B519" s="68"/>
      <c r="C519" s="212" t="s">
        <v>687</v>
      </c>
      <c r="D519" s="213">
        <v>45677</v>
      </c>
      <c r="E519" s="191" t="s">
        <v>2194</v>
      </c>
      <c r="F519" s="191" t="s">
        <v>10</v>
      </c>
      <c r="G519" s="191">
        <v>19640</v>
      </c>
      <c r="H519" s="68"/>
      <c r="I519" s="197" t="s">
        <v>3248</v>
      </c>
      <c r="J519" s="68"/>
      <c r="K519" s="68"/>
      <c r="L519" s="68"/>
      <c r="M519" s="68"/>
      <c r="N519" s="348"/>
      <c r="O519" s="348"/>
      <c r="P519" s="214">
        <v>2156.77</v>
      </c>
      <c r="Q519" s="214">
        <v>0</v>
      </c>
      <c r="R519" s="68" t="s">
        <v>1479</v>
      </c>
      <c r="S519" s="349"/>
      <c r="T519" s="272"/>
    </row>
    <row r="520" spans="1:20" ht="63.75">
      <c r="A520" s="191">
        <v>513</v>
      </c>
      <c r="B520" s="68"/>
      <c r="C520" s="212" t="s">
        <v>160</v>
      </c>
      <c r="D520" s="213">
        <v>45677</v>
      </c>
      <c r="E520" s="191" t="s">
        <v>2195</v>
      </c>
      <c r="F520" s="191" t="s">
        <v>14</v>
      </c>
      <c r="G520" s="191">
        <v>2998558</v>
      </c>
      <c r="H520" s="68"/>
      <c r="I520" s="197" t="s">
        <v>3249</v>
      </c>
      <c r="J520" s="68"/>
      <c r="K520" s="68"/>
      <c r="L520" s="68"/>
      <c r="M520" s="68"/>
      <c r="N520" s="348"/>
      <c r="O520" s="348"/>
      <c r="P520" s="214">
        <v>60</v>
      </c>
      <c r="Q520" s="214">
        <v>0</v>
      </c>
      <c r="R520" s="68" t="s">
        <v>1479</v>
      </c>
      <c r="S520" s="349"/>
      <c r="T520" s="272"/>
    </row>
    <row r="521" spans="1:20" ht="63.75">
      <c r="A521" s="191" t="s">
        <v>544</v>
      </c>
      <c r="B521" s="68"/>
      <c r="C521" s="212" t="s">
        <v>679</v>
      </c>
      <c r="D521" s="213">
        <v>45677</v>
      </c>
      <c r="E521" s="191" t="s">
        <v>2196</v>
      </c>
      <c r="F521" s="191" t="s">
        <v>6</v>
      </c>
      <c r="G521" s="191">
        <v>2156469</v>
      </c>
      <c r="H521" s="68"/>
      <c r="I521" s="197" t="s">
        <v>3250</v>
      </c>
      <c r="J521" s="68"/>
      <c r="K521" s="68"/>
      <c r="L521" s="68"/>
      <c r="M521" s="68"/>
      <c r="N521" s="348"/>
      <c r="O521" s="348"/>
      <c r="P521" s="214">
        <v>0</v>
      </c>
      <c r="Q521" s="214">
        <v>606648.47</v>
      </c>
      <c r="R521" s="68" t="s">
        <v>1479</v>
      </c>
      <c r="S521" s="349"/>
      <c r="T521" s="272"/>
    </row>
    <row r="522" spans="1:20" ht="63.75">
      <c r="A522" s="191" t="s">
        <v>544</v>
      </c>
      <c r="B522" s="68"/>
      <c r="C522" s="212" t="s">
        <v>679</v>
      </c>
      <c r="D522" s="213">
        <v>45677</v>
      </c>
      <c r="E522" s="191" t="s">
        <v>2197</v>
      </c>
      <c r="F522" s="191" t="s">
        <v>6</v>
      </c>
      <c r="G522" s="191">
        <v>2156473</v>
      </c>
      <c r="H522" s="68"/>
      <c r="I522" s="197" t="s">
        <v>3251</v>
      </c>
      <c r="J522" s="68"/>
      <c r="K522" s="68"/>
      <c r="L522" s="68"/>
      <c r="M522" s="68"/>
      <c r="N522" s="348"/>
      <c r="O522" s="348"/>
      <c r="P522" s="214">
        <v>0</v>
      </c>
      <c r="Q522" s="214">
        <v>339113.15</v>
      </c>
      <c r="R522" s="68" t="s">
        <v>1479</v>
      </c>
      <c r="S522" s="349"/>
      <c r="T522" s="272"/>
    </row>
    <row r="523" spans="1:20" ht="63.75">
      <c r="A523" s="191" t="s">
        <v>544</v>
      </c>
      <c r="B523" s="68"/>
      <c r="C523" s="212" t="s">
        <v>679</v>
      </c>
      <c r="D523" s="213">
        <v>45677</v>
      </c>
      <c r="E523" s="191" t="s">
        <v>2198</v>
      </c>
      <c r="F523" s="191" t="s">
        <v>6</v>
      </c>
      <c r="G523" s="191">
        <v>2156470</v>
      </c>
      <c r="H523" s="68"/>
      <c r="I523" s="197" t="s">
        <v>3252</v>
      </c>
      <c r="J523" s="68"/>
      <c r="K523" s="68"/>
      <c r="L523" s="68"/>
      <c r="M523" s="68"/>
      <c r="N523" s="348"/>
      <c r="O523" s="348"/>
      <c r="P523" s="214">
        <v>0</v>
      </c>
      <c r="Q523" s="214">
        <v>287726.58</v>
      </c>
      <c r="R523" s="68" t="s">
        <v>1479</v>
      </c>
      <c r="S523" s="349"/>
      <c r="T523" s="272"/>
    </row>
    <row r="524" spans="1:20" ht="63.75">
      <c r="A524" s="191" t="s">
        <v>544</v>
      </c>
      <c r="B524" s="68"/>
      <c r="C524" s="212" t="s">
        <v>679</v>
      </c>
      <c r="D524" s="213">
        <v>45677</v>
      </c>
      <c r="E524" s="191" t="s">
        <v>2199</v>
      </c>
      <c r="F524" s="191" t="s">
        <v>6</v>
      </c>
      <c r="G524" s="191">
        <v>2156471</v>
      </c>
      <c r="H524" s="68"/>
      <c r="I524" s="197" t="s">
        <v>3253</v>
      </c>
      <c r="J524" s="68"/>
      <c r="K524" s="68"/>
      <c r="L524" s="68"/>
      <c r="M524" s="68"/>
      <c r="N524" s="348"/>
      <c r="O524" s="348"/>
      <c r="P524" s="214">
        <v>0</v>
      </c>
      <c r="Q524" s="214">
        <v>735818.18</v>
      </c>
      <c r="R524" s="68" t="s">
        <v>1479</v>
      </c>
      <c r="S524" s="349"/>
      <c r="T524" s="272"/>
    </row>
    <row r="525" spans="1:20" ht="63.75">
      <c r="A525" s="191" t="s">
        <v>544</v>
      </c>
      <c r="B525" s="68"/>
      <c r="C525" s="212" t="s">
        <v>679</v>
      </c>
      <c r="D525" s="213">
        <v>45677</v>
      </c>
      <c r="E525" s="191" t="s">
        <v>2200</v>
      </c>
      <c r="F525" s="191" t="s">
        <v>6</v>
      </c>
      <c r="G525" s="191">
        <v>2156472</v>
      </c>
      <c r="H525" s="68"/>
      <c r="I525" s="197" t="s">
        <v>3254</v>
      </c>
      <c r="J525" s="68"/>
      <c r="K525" s="68"/>
      <c r="L525" s="68"/>
      <c r="M525" s="68"/>
      <c r="N525" s="348"/>
      <c r="O525" s="348"/>
      <c r="P525" s="214">
        <v>0</v>
      </c>
      <c r="Q525" s="214">
        <v>8930.7000000000007</v>
      </c>
      <c r="R525" s="68" t="s">
        <v>1479</v>
      </c>
      <c r="S525" s="349"/>
      <c r="T525" s="272"/>
    </row>
    <row r="526" spans="1:20" ht="63.75">
      <c r="A526" s="191" t="s">
        <v>544</v>
      </c>
      <c r="B526" s="68"/>
      <c r="C526" s="212" t="s">
        <v>679</v>
      </c>
      <c r="D526" s="213">
        <v>45677</v>
      </c>
      <c r="E526" s="191" t="s">
        <v>2201</v>
      </c>
      <c r="F526" s="191" t="s">
        <v>6</v>
      </c>
      <c r="G526" s="191">
        <v>2156474</v>
      </c>
      <c r="H526" s="68"/>
      <c r="I526" s="197" t="s">
        <v>3255</v>
      </c>
      <c r="J526" s="68"/>
      <c r="K526" s="68"/>
      <c r="L526" s="68"/>
      <c r="M526" s="68"/>
      <c r="N526" s="348"/>
      <c r="O526" s="348"/>
      <c r="P526" s="214">
        <v>0</v>
      </c>
      <c r="Q526" s="214">
        <v>302760.40999999997</v>
      </c>
      <c r="R526" s="68" t="s">
        <v>1479</v>
      </c>
      <c r="S526" s="349"/>
      <c r="T526" s="272"/>
    </row>
    <row r="527" spans="1:20" ht="63.75">
      <c r="A527" s="191">
        <v>513</v>
      </c>
      <c r="B527" s="68"/>
      <c r="C527" s="212" t="s">
        <v>160</v>
      </c>
      <c r="D527" s="213">
        <v>45677</v>
      </c>
      <c r="E527" s="191" t="s">
        <v>2202</v>
      </c>
      <c r="F527" s="191" t="s">
        <v>14</v>
      </c>
      <c r="G527" s="191">
        <v>2998998</v>
      </c>
      <c r="H527" s="68"/>
      <c r="I527" s="197" t="s">
        <v>3256</v>
      </c>
      <c r="J527" s="68"/>
      <c r="K527" s="68"/>
      <c r="L527" s="68"/>
      <c r="M527" s="68"/>
      <c r="N527" s="348"/>
      <c r="O527" s="348"/>
      <c r="P527" s="214">
        <v>60</v>
      </c>
      <c r="Q527" s="214">
        <v>0</v>
      </c>
      <c r="R527" s="68" t="s">
        <v>1479</v>
      </c>
      <c r="S527" s="349"/>
      <c r="T527" s="272"/>
    </row>
    <row r="528" spans="1:20" ht="63.75">
      <c r="A528" s="191">
        <v>513</v>
      </c>
      <c r="B528" s="68"/>
      <c r="C528" s="212" t="s">
        <v>160</v>
      </c>
      <c r="D528" s="213">
        <v>45677</v>
      </c>
      <c r="E528" s="191" t="s">
        <v>2203</v>
      </c>
      <c r="F528" s="191" t="s">
        <v>14</v>
      </c>
      <c r="G528" s="191">
        <v>2999000</v>
      </c>
      <c r="H528" s="68"/>
      <c r="I528" s="197" t="s">
        <v>3257</v>
      </c>
      <c r="J528" s="68"/>
      <c r="K528" s="68"/>
      <c r="L528" s="68"/>
      <c r="M528" s="68"/>
      <c r="N528" s="348"/>
      <c r="O528" s="348"/>
      <c r="P528" s="214">
        <v>60</v>
      </c>
      <c r="Q528" s="214">
        <v>0</v>
      </c>
      <c r="R528" s="68" t="s">
        <v>1479</v>
      </c>
      <c r="S528" s="349"/>
      <c r="T528" s="272"/>
    </row>
    <row r="529" spans="1:20" ht="63.75">
      <c r="A529" s="191">
        <v>513</v>
      </c>
      <c r="B529" s="68"/>
      <c r="C529" s="212" t="s">
        <v>160</v>
      </c>
      <c r="D529" s="213">
        <v>45677</v>
      </c>
      <c r="E529" s="191" t="s">
        <v>2204</v>
      </c>
      <c r="F529" s="191" t="s">
        <v>14</v>
      </c>
      <c r="G529" s="191">
        <v>2999002</v>
      </c>
      <c r="H529" s="68"/>
      <c r="I529" s="197" t="s">
        <v>3258</v>
      </c>
      <c r="J529" s="68"/>
      <c r="K529" s="68"/>
      <c r="L529" s="68"/>
      <c r="M529" s="68"/>
      <c r="N529" s="348"/>
      <c r="O529" s="348"/>
      <c r="P529" s="214">
        <v>60</v>
      </c>
      <c r="Q529" s="214">
        <v>0</v>
      </c>
      <c r="R529" s="68" t="s">
        <v>1479</v>
      </c>
      <c r="S529" s="349"/>
      <c r="T529" s="272"/>
    </row>
    <row r="530" spans="1:20" ht="63.75">
      <c r="A530" s="191">
        <v>117</v>
      </c>
      <c r="B530" s="68"/>
      <c r="C530" s="212" t="s">
        <v>54</v>
      </c>
      <c r="D530" s="213">
        <v>45677</v>
      </c>
      <c r="E530" s="191" t="s">
        <v>2205</v>
      </c>
      <c r="F530" s="191" t="s">
        <v>10</v>
      </c>
      <c r="G530" s="191">
        <v>1117243</v>
      </c>
      <c r="H530" s="68"/>
      <c r="I530" s="197" t="s">
        <v>3259</v>
      </c>
      <c r="J530" s="68"/>
      <c r="K530" s="68"/>
      <c r="L530" s="68"/>
      <c r="M530" s="68"/>
      <c r="N530" s="348"/>
      <c r="O530" s="348"/>
      <c r="P530" s="214">
        <v>60</v>
      </c>
      <c r="Q530" s="214">
        <v>0</v>
      </c>
      <c r="R530" s="68" t="s">
        <v>1479</v>
      </c>
      <c r="S530" s="349"/>
      <c r="T530" s="272"/>
    </row>
    <row r="531" spans="1:20" ht="76.5">
      <c r="A531" s="191">
        <v>117</v>
      </c>
      <c r="B531" s="68"/>
      <c r="C531" s="212" t="s">
        <v>54</v>
      </c>
      <c r="D531" s="213">
        <v>45677</v>
      </c>
      <c r="E531" s="191" t="s">
        <v>2206</v>
      </c>
      <c r="F531" s="191" t="s">
        <v>10</v>
      </c>
      <c r="G531" s="191">
        <v>1117305</v>
      </c>
      <c r="H531" s="68"/>
      <c r="I531" s="197" t="s">
        <v>3260</v>
      </c>
      <c r="J531" s="68"/>
      <c r="K531" s="68"/>
      <c r="L531" s="68"/>
      <c r="M531" s="68"/>
      <c r="N531" s="348"/>
      <c r="O531" s="348"/>
      <c r="P531" s="214">
        <v>60</v>
      </c>
      <c r="Q531" s="214">
        <v>0</v>
      </c>
      <c r="R531" s="68" t="s">
        <v>1479</v>
      </c>
      <c r="S531" s="349"/>
      <c r="T531" s="272"/>
    </row>
    <row r="532" spans="1:20" ht="51">
      <c r="A532" s="191">
        <v>650</v>
      </c>
      <c r="B532" s="68"/>
      <c r="C532" s="212" t="s">
        <v>175</v>
      </c>
      <c r="D532" s="213">
        <v>45678</v>
      </c>
      <c r="E532" s="191" t="s">
        <v>2207</v>
      </c>
      <c r="F532" s="191" t="s">
        <v>3</v>
      </c>
      <c r="G532" s="191">
        <v>2252436</v>
      </c>
      <c r="H532" s="68"/>
      <c r="I532" s="197" t="s">
        <v>3261</v>
      </c>
      <c r="J532" s="68"/>
      <c r="K532" s="68"/>
      <c r="L532" s="68"/>
      <c r="M532" s="68"/>
      <c r="N532" s="348"/>
      <c r="O532" s="348"/>
      <c r="P532" s="214">
        <v>0</v>
      </c>
      <c r="Q532" s="214">
        <v>18</v>
      </c>
      <c r="R532" s="68" t="s">
        <v>1479</v>
      </c>
      <c r="S532" s="349"/>
      <c r="T532" s="272"/>
    </row>
    <row r="533" spans="1:20" ht="51">
      <c r="A533" s="191">
        <v>301</v>
      </c>
      <c r="B533" s="68"/>
      <c r="C533" s="212" t="s">
        <v>128</v>
      </c>
      <c r="D533" s="213">
        <v>45678</v>
      </c>
      <c r="E533" s="191" t="s">
        <v>2208</v>
      </c>
      <c r="F533" s="191" t="s">
        <v>3</v>
      </c>
      <c r="G533" s="191">
        <v>2252470</v>
      </c>
      <c r="H533" s="68"/>
      <c r="I533" s="197" t="s">
        <v>3262</v>
      </c>
      <c r="J533" s="68"/>
      <c r="K533" s="68"/>
      <c r="L533" s="68"/>
      <c r="M533" s="68"/>
      <c r="N533" s="348"/>
      <c r="O533" s="348"/>
      <c r="P533" s="214">
        <v>0</v>
      </c>
      <c r="Q533" s="214">
        <v>2475</v>
      </c>
      <c r="R533" s="68" t="s">
        <v>1479</v>
      </c>
      <c r="S533" s="349"/>
      <c r="T533" s="272"/>
    </row>
    <row r="534" spans="1:20" ht="51">
      <c r="A534" s="191">
        <v>46</v>
      </c>
      <c r="B534" s="68"/>
      <c r="C534" s="212" t="s">
        <v>1367</v>
      </c>
      <c r="D534" s="213">
        <v>45678</v>
      </c>
      <c r="E534" s="191" t="s">
        <v>2209</v>
      </c>
      <c r="F534" s="191" t="s">
        <v>3</v>
      </c>
      <c r="G534" s="191">
        <v>2252484</v>
      </c>
      <c r="H534" s="68"/>
      <c r="I534" s="197" t="s">
        <v>3263</v>
      </c>
      <c r="J534" s="68"/>
      <c r="K534" s="68"/>
      <c r="L534" s="68"/>
      <c r="M534" s="68"/>
      <c r="N534" s="348"/>
      <c r="O534" s="348"/>
      <c r="P534" s="214">
        <v>0</v>
      </c>
      <c r="Q534" s="214">
        <v>833</v>
      </c>
      <c r="R534" s="68" t="s">
        <v>1479</v>
      </c>
      <c r="S534" s="349"/>
      <c r="T534" s="272"/>
    </row>
    <row r="535" spans="1:20" ht="51">
      <c r="A535" s="191" t="s">
        <v>550</v>
      </c>
      <c r="B535" s="68"/>
      <c r="C535" s="212" t="s">
        <v>589</v>
      </c>
      <c r="D535" s="213">
        <v>45678</v>
      </c>
      <c r="E535" s="191" t="s">
        <v>2210</v>
      </c>
      <c r="F535" s="191" t="s">
        <v>3</v>
      </c>
      <c r="G535" s="191">
        <v>2252549</v>
      </c>
      <c r="H535" s="68"/>
      <c r="I535" s="197" t="s">
        <v>3264</v>
      </c>
      <c r="J535" s="68"/>
      <c r="K535" s="68"/>
      <c r="L535" s="68"/>
      <c r="M535" s="68"/>
      <c r="N535" s="348"/>
      <c r="O535" s="348"/>
      <c r="P535" s="214">
        <v>0</v>
      </c>
      <c r="Q535" s="214">
        <v>100</v>
      </c>
      <c r="R535" s="68" t="s">
        <v>1479</v>
      </c>
      <c r="S535" s="349"/>
      <c r="T535" s="272"/>
    </row>
    <row r="536" spans="1:20" ht="38.25">
      <c r="A536" s="191">
        <v>291</v>
      </c>
      <c r="B536" s="68"/>
      <c r="C536" s="212" t="s">
        <v>119</v>
      </c>
      <c r="D536" s="213">
        <v>45678</v>
      </c>
      <c r="E536" s="191" t="s">
        <v>2211</v>
      </c>
      <c r="F536" s="191" t="s">
        <v>3</v>
      </c>
      <c r="G536" s="191">
        <v>2252557</v>
      </c>
      <c r="H536" s="68"/>
      <c r="I536" s="197" t="s">
        <v>3265</v>
      </c>
      <c r="J536" s="68"/>
      <c r="K536" s="68"/>
      <c r="L536" s="68"/>
      <c r="M536" s="68"/>
      <c r="N536" s="348"/>
      <c r="O536" s="348"/>
      <c r="P536" s="214">
        <v>0</v>
      </c>
      <c r="Q536" s="214">
        <v>70</v>
      </c>
      <c r="R536" s="68" t="s">
        <v>1479</v>
      </c>
      <c r="S536" s="349"/>
      <c r="T536" s="272"/>
    </row>
    <row r="537" spans="1:20" ht="38.25">
      <c r="A537" s="191">
        <v>15</v>
      </c>
      <c r="B537" s="68"/>
      <c r="C537" s="212" t="s">
        <v>39</v>
      </c>
      <c r="D537" s="213">
        <v>45678</v>
      </c>
      <c r="E537" s="191" t="s">
        <v>2212</v>
      </c>
      <c r="F537" s="191" t="s">
        <v>3</v>
      </c>
      <c r="G537" s="191">
        <v>2252567</v>
      </c>
      <c r="H537" s="68"/>
      <c r="I537" s="197" t="s">
        <v>3266</v>
      </c>
      <c r="J537" s="68"/>
      <c r="K537" s="68"/>
      <c r="L537" s="68"/>
      <c r="M537" s="68"/>
      <c r="N537" s="348"/>
      <c r="O537" s="348"/>
      <c r="P537" s="214">
        <v>0</v>
      </c>
      <c r="Q537" s="214">
        <v>2000</v>
      </c>
      <c r="R537" s="68" t="s">
        <v>1479</v>
      </c>
      <c r="S537" s="349"/>
      <c r="T537" s="272"/>
    </row>
    <row r="538" spans="1:20" ht="38.25">
      <c r="A538" s="191">
        <v>650</v>
      </c>
      <c r="B538" s="68"/>
      <c r="C538" s="212" t="s">
        <v>175</v>
      </c>
      <c r="D538" s="213">
        <v>45678</v>
      </c>
      <c r="E538" s="191" t="s">
        <v>2213</v>
      </c>
      <c r="F538" s="191" t="s">
        <v>3</v>
      </c>
      <c r="G538" s="191">
        <v>2252585</v>
      </c>
      <c r="H538" s="68"/>
      <c r="I538" s="197" t="s">
        <v>3267</v>
      </c>
      <c r="J538" s="68"/>
      <c r="K538" s="68"/>
      <c r="L538" s="68"/>
      <c r="M538" s="68"/>
      <c r="N538" s="348"/>
      <c r="O538" s="348"/>
      <c r="P538" s="214">
        <v>0</v>
      </c>
      <c r="Q538" s="214">
        <v>600.57000000000005</v>
      </c>
      <c r="R538" s="68" t="s">
        <v>1479</v>
      </c>
      <c r="S538" s="349"/>
      <c r="T538" s="272"/>
    </row>
    <row r="539" spans="1:20" ht="51">
      <c r="A539" s="191">
        <v>190</v>
      </c>
      <c r="B539" s="68"/>
      <c r="C539" s="212" t="s">
        <v>82</v>
      </c>
      <c r="D539" s="213">
        <v>45678</v>
      </c>
      <c r="E539" s="191" t="s">
        <v>2214</v>
      </c>
      <c r="F539" s="191" t="s">
        <v>3</v>
      </c>
      <c r="G539" s="191">
        <v>2252587</v>
      </c>
      <c r="H539" s="68"/>
      <c r="I539" s="197" t="s">
        <v>3268</v>
      </c>
      <c r="J539" s="68"/>
      <c r="K539" s="68"/>
      <c r="L539" s="68"/>
      <c r="M539" s="68"/>
      <c r="N539" s="348"/>
      <c r="O539" s="348"/>
      <c r="P539" s="214">
        <v>0</v>
      </c>
      <c r="Q539" s="214">
        <v>150</v>
      </c>
      <c r="R539" s="68" t="s">
        <v>1479</v>
      </c>
      <c r="S539" s="349"/>
      <c r="T539" s="272"/>
    </row>
    <row r="540" spans="1:20" ht="51">
      <c r="A540" s="191">
        <v>190</v>
      </c>
      <c r="B540" s="68"/>
      <c r="C540" s="212" t="s">
        <v>82</v>
      </c>
      <c r="D540" s="213">
        <v>45678</v>
      </c>
      <c r="E540" s="191" t="s">
        <v>2215</v>
      </c>
      <c r="F540" s="191" t="s">
        <v>3</v>
      </c>
      <c r="G540" s="191">
        <v>2252588</v>
      </c>
      <c r="H540" s="68"/>
      <c r="I540" s="197" t="s">
        <v>3269</v>
      </c>
      <c r="J540" s="68"/>
      <c r="K540" s="68"/>
      <c r="L540" s="68"/>
      <c r="M540" s="68"/>
      <c r="N540" s="348"/>
      <c r="O540" s="348"/>
      <c r="P540" s="214">
        <v>0</v>
      </c>
      <c r="Q540" s="214">
        <v>200</v>
      </c>
      <c r="R540" s="68" t="s">
        <v>1479</v>
      </c>
      <c r="S540" s="349"/>
      <c r="T540" s="272"/>
    </row>
    <row r="541" spans="1:20" ht="51">
      <c r="A541" s="191">
        <v>41</v>
      </c>
      <c r="B541" s="68"/>
      <c r="C541" s="212" t="s">
        <v>44</v>
      </c>
      <c r="D541" s="213">
        <v>45678</v>
      </c>
      <c r="E541" s="191" t="s">
        <v>2216</v>
      </c>
      <c r="F541" s="191" t="s">
        <v>3</v>
      </c>
      <c r="G541" s="191">
        <v>2252619</v>
      </c>
      <c r="H541" s="68"/>
      <c r="I541" s="197" t="s">
        <v>3270</v>
      </c>
      <c r="J541" s="68"/>
      <c r="K541" s="68"/>
      <c r="L541" s="68"/>
      <c r="M541" s="68"/>
      <c r="N541" s="348"/>
      <c r="O541" s="348"/>
      <c r="P541" s="214">
        <v>0</v>
      </c>
      <c r="Q541" s="214">
        <v>742</v>
      </c>
      <c r="R541" s="68" t="s">
        <v>1479</v>
      </c>
      <c r="S541" s="349"/>
      <c r="T541" s="272"/>
    </row>
    <row r="542" spans="1:20" ht="51">
      <c r="A542" s="191">
        <v>15</v>
      </c>
      <c r="B542" s="68"/>
      <c r="C542" s="212" t="s">
        <v>39</v>
      </c>
      <c r="D542" s="213">
        <v>45678</v>
      </c>
      <c r="E542" s="191" t="s">
        <v>2217</v>
      </c>
      <c r="F542" s="191" t="s">
        <v>3</v>
      </c>
      <c r="G542" s="191">
        <v>2252652</v>
      </c>
      <c r="H542" s="68"/>
      <c r="I542" s="197" t="s">
        <v>3271</v>
      </c>
      <c r="J542" s="68"/>
      <c r="K542" s="68"/>
      <c r="L542" s="68"/>
      <c r="M542" s="68"/>
      <c r="N542" s="348"/>
      <c r="O542" s="348"/>
      <c r="P542" s="214">
        <v>0</v>
      </c>
      <c r="Q542" s="214">
        <v>201.05</v>
      </c>
      <c r="R542" s="68" t="s">
        <v>1479</v>
      </c>
      <c r="S542" s="349"/>
      <c r="T542" s="272"/>
    </row>
    <row r="543" spans="1:20" ht="63.75">
      <c r="A543" s="191">
        <v>16</v>
      </c>
      <c r="B543" s="68"/>
      <c r="C543" s="212" t="s">
        <v>40</v>
      </c>
      <c r="D543" s="213">
        <v>45678</v>
      </c>
      <c r="E543" s="191" t="s">
        <v>2218</v>
      </c>
      <c r="F543" s="191" t="s">
        <v>3</v>
      </c>
      <c r="G543" s="191">
        <v>2252665</v>
      </c>
      <c r="H543" s="68"/>
      <c r="I543" s="197" t="s">
        <v>3272</v>
      </c>
      <c r="J543" s="68"/>
      <c r="K543" s="68"/>
      <c r="L543" s="68"/>
      <c r="M543" s="68"/>
      <c r="N543" s="348"/>
      <c r="O543" s="348"/>
      <c r="P543" s="214">
        <v>0</v>
      </c>
      <c r="Q543" s="214">
        <v>35</v>
      </c>
      <c r="R543" s="68" t="s">
        <v>1479</v>
      </c>
      <c r="S543" s="349"/>
      <c r="T543" s="272"/>
    </row>
    <row r="544" spans="1:20" ht="51">
      <c r="A544" s="191" t="s">
        <v>544</v>
      </c>
      <c r="B544" s="68"/>
      <c r="C544" s="212" t="s">
        <v>679</v>
      </c>
      <c r="D544" s="213">
        <v>45678</v>
      </c>
      <c r="E544" s="191" t="s">
        <v>2219</v>
      </c>
      <c r="F544" s="191" t="s">
        <v>3</v>
      </c>
      <c r="G544" s="191">
        <v>2252423</v>
      </c>
      <c r="H544" s="68"/>
      <c r="I544" s="197" t="s">
        <v>3273</v>
      </c>
      <c r="J544" s="68"/>
      <c r="K544" s="68"/>
      <c r="L544" s="68"/>
      <c r="M544" s="68"/>
      <c r="N544" s="348"/>
      <c r="O544" s="348"/>
      <c r="P544" s="214">
        <v>0</v>
      </c>
      <c r="Q544" s="214">
        <v>11752.99</v>
      </c>
      <c r="R544" s="68" t="s">
        <v>1479</v>
      </c>
      <c r="S544" s="349"/>
      <c r="T544" s="272"/>
    </row>
    <row r="545" spans="1:20" ht="89.25">
      <c r="A545" s="191">
        <v>587</v>
      </c>
      <c r="B545" s="68"/>
      <c r="C545" s="212" t="s">
        <v>669</v>
      </c>
      <c r="D545" s="213">
        <v>45678</v>
      </c>
      <c r="E545" s="191" t="s">
        <v>2220</v>
      </c>
      <c r="F545" s="191" t="s">
        <v>3</v>
      </c>
      <c r="G545" s="191">
        <v>2252442</v>
      </c>
      <c r="H545" s="68"/>
      <c r="I545" s="197" t="s">
        <v>3274</v>
      </c>
      <c r="J545" s="68"/>
      <c r="K545" s="68"/>
      <c r="L545" s="68"/>
      <c r="M545" s="68"/>
      <c r="N545" s="348"/>
      <c r="O545" s="348"/>
      <c r="P545" s="214">
        <v>0</v>
      </c>
      <c r="Q545" s="214">
        <v>1127319.92</v>
      </c>
      <c r="R545" s="68" t="s">
        <v>1479</v>
      </c>
      <c r="S545" s="349"/>
      <c r="T545" s="272"/>
    </row>
    <row r="546" spans="1:20" ht="89.25">
      <c r="A546" s="191">
        <v>587</v>
      </c>
      <c r="B546" s="68"/>
      <c r="C546" s="212" t="s">
        <v>669</v>
      </c>
      <c r="D546" s="213">
        <v>45678</v>
      </c>
      <c r="E546" s="191" t="s">
        <v>2221</v>
      </c>
      <c r="F546" s="191" t="s">
        <v>3</v>
      </c>
      <c r="G546" s="191">
        <v>2252444</v>
      </c>
      <c r="H546" s="68"/>
      <c r="I546" s="197" t="s">
        <v>3275</v>
      </c>
      <c r="J546" s="68"/>
      <c r="K546" s="68"/>
      <c r="L546" s="68"/>
      <c r="M546" s="68"/>
      <c r="N546" s="348"/>
      <c r="O546" s="348"/>
      <c r="P546" s="214">
        <v>0</v>
      </c>
      <c r="Q546" s="214">
        <v>7211928.6900000004</v>
      </c>
      <c r="R546" s="68" t="s">
        <v>1479</v>
      </c>
      <c r="S546" s="349"/>
      <c r="T546" s="272"/>
    </row>
    <row r="547" spans="1:20" ht="51">
      <c r="A547" s="191" t="s">
        <v>544</v>
      </c>
      <c r="B547" s="68"/>
      <c r="C547" s="212" t="s">
        <v>679</v>
      </c>
      <c r="D547" s="213">
        <v>45678</v>
      </c>
      <c r="E547" s="191" t="s">
        <v>2222</v>
      </c>
      <c r="F547" s="191" t="s">
        <v>3</v>
      </c>
      <c r="G547" s="191">
        <v>2252456</v>
      </c>
      <c r="H547" s="68"/>
      <c r="I547" s="197" t="s">
        <v>3276</v>
      </c>
      <c r="J547" s="68"/>
      <c r="K547" s="68"/>
      <c r="L547" s="68"/>
      <c r="M547" s="68"/>
      <c r="N547" s="348"/>
      <c r="O547" s="348"/>
      <c r="P547" s="214">
        <v>0</v>
      </c>
      <c r="Q547" s="214">
        <v>0.49</v>
      </c>
      <c r="R547" s="68" t="s">
        <v>1479</v>
      </c>
      <c r="S547" s="349"/>
      <c r="T547" s="272"/>
    </row>
    <row r="548" spans="1:20" ht="51">
      <c r="A548" s="191">
        <v>578</v>
      </c>
      <c r="B548" s="68"/>
      <c r="C548" s="212" t="s">
        <v>168</v>
      </c>
      <c r="D548" s="213">
        <v>45678</v>
      </c>
      <c r="E548" s="191" t="s">
        <v>2223</v>
      </c>
      <c r="F548" s="191" t="s">
        <v>3</v>
      </c>
      <c r="G548" s="191">
        <v>2252505</v>
      </c>
      <c r="H548" s="68"/>
      <c r="I548" s="197" t="s">
        <v>3277</v>
      </c>
      <c r="J548" s="68"/>
      <c r="K548" s="68"/>
      <c r="L548" s="68"/>
      <c r="M548" s="68"/>
      <c r="N548" s="348"/>
      <c r="O548" s="348"/>
      <c r="P548" s="214">
        <v>0</v>
      </c>
      <c r="Q548" s="214">
        <v>12834.76</v>
      </c>
      <c r="R548" s="68" t="s">
        <v>1479</v>
      </c>
      <c r="S548" s="349"/>
      <c r="T548" s="272"/>
    </row>
    <row r="549" spans="1:20" ht="51">
      <c r="A549" s="191">
        <v>578</v>
      </c>
      <c r="B549" s="68"/>
      <c r="C549" s="212" t="s">
        <v>168</v>
      </c>
      <c r="D549" s="213">
        <v>45678</v>
      </c>
      <c r="E549" s="191" t="s">
        <v>2224</v>
      </c>
      <c r="F549" s="191" t="s">
        <v>3</v>
      </c>
      <c r="G549" s="191">
        <v>2252507</v>
      </c>
      <c r="H549" s="68"/>
      <c r="I549" s="197" t="s">
        <v>3278</v>
      </c>
      <c r="J549" s="68"/>
      <c r="K549" s="68"/>
      <c r="L549" s="68"/>
      <c r="M549" s="68"/>
      <c r="N549" s="348"/>
      <c r="O549" s="348"/>
      <c r="P549" s="214">
        <v>0</v>
      </c>
      <c r="Q549" s="214">
        <v>4175</v>
      </c>
      <c r="R549" s="68" t="s">
        <v>1479</v>
      </c>
      <c r="S549" s="349"/>
      <c r="T549" s="272"/>
    </row>
    <row r="550" spans="1:20" ht="51">
      <c r="A550" s="191">
        <v>578</v>
      </c>
      <c r="B550" s="68"/>
      <c r="C550" s="212" t="s">
        <v>168</v>
      </c>
      <c r="D550" s="213">
        <v>45678</v>
      </c>
      <c r="E550" s="191" t="s">
        <v>2225</v>
      </c>
      <c r="F550" s="191" t="s">
        <v>3</v>
      </c>
      <c r="G550" s="191">
        <v>2252509</v>
      </c>
      <c r="H550" s="68"/>
      <c r="I550" s="197" t="s">
        <v>3279</v>
      </c>
      <c r="J550" s="68"/>
      <c r="K550" s="68"/>
      <c r="L550" s="68"/>
      <c r="M550" s="68"/>
      <c r="N550" s="348"/>
      <c r="O550" s="348"/>
      <c r="P550" s="214">
        <v>0</v>
      </c>
      <c r="Q550" s="214">
        <v>11467.8</v>
      </c>
      <c r="R550" s="68" t="s">
        <v>1479</v>
      </c>
      <c r="S550" s="349"/>
      <c r="T550" s="272"/>
    </row>
    <row r="551" spans="1:20" ht="51">
      <c r="A551" s="191">
        <v>578</v>
      </c>
      <c r="B551" s="68"/>
      <c r="C551" s="212" t="s">
        <v>168</v>
      </c>
      <c r="D551" s="213">
        <v>45678</v>
      </c>
      <c r="E551" s="191" t="s">
        <v>2226</v>
      </c>
      <c r="F551" s="191" t="s">
        <v>3</v>
      </c>
      <c r="G551" s="191">
        <v>2252510</v>
      </c>
      <c r="H551" s="68"/>
      <c r="I551" s="197" t="s">
        <v>3280</v>
      </c>
      <c r="J551" s="68"/>
      <c r="K551" s="68"/>
      <c r="L551" s="68"/>
      <c r="M551" s="68"/>
      <c r="N551" s="348"/>
      <c r="O551" s="348"/>
      <c r="P551" s="214">
        <v>0</v>
      </c>
      <c r="Q551" s="214">
        <v>27.52</v>
      </c>
      <c r="R551" s="68" t="s">
        <v>1479</v>
      </c>
      <c r="S551" s="349"/>
      <c r="T551" s="272"/>
    </row>
    <row r="552" spans="1:20" ht="51">
      <c r="A552" s="191">
        <v>578</v>
      </c>
      <c r="B552" s="68"/>
      <c r="C552" s="212" t="s">
        <v>168</v>
      </c>
      <c r="D552" s="213">
        <v>45678</v>
      </c>
      <c r="E552" s="191" t="s">
        <v>2227</v>
      </c>
      <c r="F552" s="191" t="s">
        <v>3</v>
      </c>
      <c r="G552" s="191">
        <v>2252513</v>
      </c>
      <c r="H552" s="68"/>
      <c r="I552" s="197" t="s">
        <v>3281</v>
      </c>
      <c r="J552" s="68"/>
      <c r="K552" s="68"/>
      <c r="L552" s="68"/>
      <c r="M552" s="68"/>
      <c r="N552" s="348"/>
      <c r="O552" s="348"/>
      <c r="P552" s="214">
        <v>0</v>
      </c>
      <c r="Q552" s="214">
        <v>1015.75</v>
      </c>
      <c r="R552" s="68" t="s">
        <v>1479</v>
      </c>
      <c r="S552" s="349"/>
      <c r="T552" s="272"/>
    </row>
    <row r="553" spans="1:20" ht="51">
      <c r="A553" s="191">
        <v>578</v>
      </c>
      <c r="B553" s="68"/>
      <c r="C553" s="212" t="s">
        <v>168</v>
      </c>
      <c r="D553" s="213">
        <v>45678</v>
      </c>
      <c r="E553" s="191" t="s">
        <v>2228</v>
      </c>
      <c r="F553" s="191" t="s">
        <v>3</v>
      </c>
      <c r="G553" s="191">
        <v>2252516</v>
      </c>
      <c r="H553" s="68"/>
      <c r="I553" s="197" t="s">
        <v>3282</v>
      </c>
      <c r="J553" s="68"/>
      <c r="K553" s="68"/>
      <c r="L553" s="68"/>
      <c r="M553" s="68"/>
      <c r="N553" s="348"/>
      <c r="O553" s="348"/>
      <c r="P553" s="214">
        <v>0</v>
      </c>
      <c r="Q553" s="214">
        <v>36792.99</v>
      </c>
      <c r="R553" s="68" t="s">
        <v>1479</v>
      </c>
      <c r="S553" s="349"/>
      <c r="T553" s="272"/>
    </row>
    <row r="554" spans="1:20" ht="51">
      <c r="A554" s="191">
        <v>578</v>
      </c>
      <c r="B554" s="68"/>
      <c r="C554" s="212" t="s">
        <v>168</v>
      </c>
      <c r="D554" s="213">
        <v>45678</v>
      </c>
      <c r="E554" s="191" t="s">
        <v>2229</v>
      </c>
      <c r="F554" s="191" t="s">
        <v>3</v>
      </c>
      <c r="G554" s="191">
        <v>2252518</v>
      </c>
      <c r="H554" s="68"/>
      <c r="I554" s="197" t="s">
        <v>3283</v>
      </c>
      <c r="J554" s="68"/>
      <c r="K554" s="68"/>
      <c r="L554" s="68"/>
      <c r="M554" s="68"/>
      <c r="N554" s="348"/>
      <c r="O554" s="348"/>
      <c r="P554" s="214">
        <v>0</v>
      </c>
      <c r="Q554" s="214">
        <v>205</v>
      </c>
      <c r="R554" s="68" t="s">
        <v>1479</v>
      </c>
      <c r="S554" s="349"/>
      <c r="T554" s="272"/>
    </row>
    <row r="555" spans="1:20" ht="51">
      <c r="A555" s="191">
        <v>578</v>
      </c>
      <c r="B555" s="68"/>
      <c r="C555" s="212" t="s">
        <v>168</v>
      </c>
      <c r="D555" s="213">
        <v>45678</v>
      </c>
      <c r="E555" s="191" t="s">
        <v>2230</v>
      </c>
      <c r="F555" s="191" t="s">
        <v>3</v>
      </c>
      <c r="G555" s="191">
        <v>2252519</v>
      </c>
      <c r="H555" s="68"/>
      <c r="I555" s="197" t="s">
        <v>3284</v>
      </c>
      <c r="J555" s="68"/>
      <c r="K555" s="68"/>
      <c r="L555" s="68"/>
      <c r="M555" s="68"/>
      <c r="N555" s="348"/>
      <c r="O555" s="348"/>
      <c r="P555" s="214">
        <v>0</v>
      </c>
      <c r="Q555" s="214">
        <v>13851.5</v>
      </c>
      <c r="R555" s="68" t="s">
        <v>1479</v>
      </c>
      <c r="S555" s="349"/>
      <c r="T555" s="272"/>
    </row>
    <row r="556" spans="1:20" ht="51">
      <c r="A556" s="191">
        <v>578</v>
      </c>
      <c r="B556" s="68"/>
      <c r="C556" s="212" t="s">
        <v>168</v>
      </c>
      <c r="D556" s="213">
        <v>45678</v>
      </c>
      <c r="E556" s="191" t="s">
        <v>2231</v>
      </c>
      <c r="F556" s="191" t="s">
        <v>3</v>
      </c>
      <c r="G556" s="191">
        <v>2252522</v>
      </c>
      <c r="H556" s="68"/>
      <c r="I556" s="197" t="s">
        <v>3285</v>
      </c>
      <c r="J556" s="68"/>
      <c r="K556" s="68"/>
      <c r="L556" s="68"/>
      <c r="M556" s="68"/>
      <c r="N556" s="348"/>
      <c r="O556" s="348"/>
      <c r="P556" s="214">
        <v>0</v>
      </c>
      <c r="Q556" s="214">
        <v>2843.81</v>
      </c>
      <c r="R556" s="68" t="s">
        <v>1479</v>
      </c>
      <c r="S556" s="349"/>
      <c r="T556" s="272"/>
    </row>
    <row r="557" spans="1:20" ht="51">
      <c r="A557" s="191">
        <v>578</v>
      </c>
      <c r="B557" s="68"/>
      <c r="C557" s="212" t="s">
        <v>168</v>
      </c>
      <c r="D557" s="213">
        <v>45678</v>
      </c>
      <c r="E557" s="191" t="s">
        <v>2232</v>
      </c>
      <c r="F557" s="191" t="s">
        <v>3</v>
      </c>
      <c r="G557" s="191">
        <v>2252523</v>
      </c>
      <c r="H557" s="68"/>
      <c r="I557" s="197" t="s">
        <v>3286</v>
      </c>
      <c r="J557" s="68"/>
      <c r="K557" s="68"/>
      <c r="L557" s="68"/>
      <c r="M557" s="68"/>
      <c r="N557" s="348"/>
      <c r="O557" s="348"/>
      <c r="P557" s="214">
        <v>0</v>
      </c>
      <c r="Q557" s="214">
        <v>205820.93</v>
      </c>
      <c r="R557" s="68" t="s">
        <v>1479</v>
      </c>
      <c r="S557" s="349"/>
      <c r="T557" s="272"/>
    </row>
    <row r="558" spans="1:20" ht="51">
      <c r="A558" s="191">
        <v>578</v>
      </c>
      <c r="B558" s="68"/>
      <c r="C558" s="212" t="s">
        <v>168</v>
      </c>
      <c r="D558" s="213">
        <v>45678</v>
      </c>
      <c r="E558" s="191" t="s">
        <v>2233</v>
      </c>
      <c r="F558" s="191" t="s">
        <v>3</v>
      </c>
      <c r="G558" s="191">
        <v>2252525</v>
      </c>
      <c r="H558" s="68"/>
      <c r="I558" s="197" t="s">
        <v>3287</v>
      </c>
      <c r="J558" s="68"/>
      <c r="K558" s="68"/>
      <c r="L558" s="68"/>
      <c r="M558" s="68"/>
      <c r="N558" s="348"/>
      <c r="O558" s="348"/>
      <c r="P558" s="214">
        <v>0</v>
      </c>
      <c r="Q558" s="214">
        <v>27</v>
      </c>
      <c r="R558" s="68" t="s">
        <v>1479</v>
      </c>
      <c r="S558" s="349"/>
      <c r="T558" s="272"/>
    </row>
    <row r="559" spans="1:20" ht="51">
      <c r="A559" s="191" t="s">
        <v>550</v>
      </c>
      <c r="B559" s="68"/>
      <c r="C559" s="212" t="s">
        <v>589</v>
      </c>
      <c r="D559" s="213">
        <v>45678</v>
      </c>
      <c r="E559" s="191" t="s">
        <v>2234</v>
      </c>
      <c r="F559" s="191" t="s">
        <v>3</v>
      </c>
      <c r="G559" s="191">
        <v>2252526</v>
      </c>
      <c r="H559" s="68"/>
      <c r="I559" s="197" t="s">
        <v>3288</v>
      </c>
      <c r="J559" s="68"/>
      <c r="K559" s="68"/>
      <c r="L559" s="68"/>
      <c r="M559" s="68"/>
      <c r="N559" s="348"/>
      <c r="O559" s="348"/>
      <c r="P559" s="214">
        <v>0</v>
      </c>
      <c r="Q559" s="214">
        <v>4724.58</v>
      </c>
      <c r="R559" s="68" t="s">
        <v>1479</v>
      </c>
      <c r="S559" s="349"/>
      <c r="T559" s="272"/>
    </row>
    <row r="560" spans="1:20" ht="51">
      <c r="A560" s="191">
        <v>680</v>
      </c>
      <c r="B560" s="68"/>
      <c r="C560" s="212" t="s">
        <v>179</v>
      </c>
      <c r="D560" s="213">
        <v>45678</v>
      </c>
      <c r="E560" s="191" t="s">
        <v>2235</v>
      </c>
      <c r="F560" s="191" t="s">
        <v>3</v>
      </c>
      <c r="G560" s="191">
        <v>2252561</v>
      </c>
      <c r="H560" s="68"/>
      <c r="I560" s="197" t="s">
        <v>3289</v>
      </c>
      <c r="J560" s="68"/>
      <c r="K560" s="68"/>
      <c r="L560" s="68"/>
      <c r="M560" s="68"/>
      <c r="N560" s="348"/>
      <c r="O560" s="348"/>
      <c r="P560" s="214">
        <v>0</v>
      </c>
      <c r="Q560" s="214">
        <v>1499</v>
      </c>
      <c r="R560" s="68" t="s">
        <v>1479</v>
      </c>
      <c r="S560" s="349"/>
      <c r="T560" s="272"/>
    </row>
    <row r="561" spans="1:20" ht="51">
      <c r="A561" s="191">
        <v>578</v>
      </c>
      <c r="B561" s="68"/>
      <c r="C561" s="212" t="s">
        <v>168</v>
      </c>
      <c r="D561" s="213">
        <v>45678</v>
      </c>
      <c r="E561" s="191" t="s">
        <v>2236</v>
      </c>
      <c r="F561" s="191" t="s">
        <v>3</v>
      </c>
      <c r="G561" s="191">
        <v>2252527</v>
      </c>
      <c r="H561" s="68"/>
      <c r="I561" s="197" t="s">
        <v>3290</v>
      </c>
      <c r="J561" s="68"/>
      <c r="K561" s="68"/>
      <c r="L561" s="68"/>
      <c r="M561" s="68"/>
      <c r="N561" s="348"/>
      <c r="O561" s="348"/>
      <c r="P561" s="214">
        <v>0</v>
      </c>
      <c r="Q561" s="214">
        <v>260</v>
      </c>
      <c r="R561" s="68" t="s">
        <v>1479</v>
      </c>
      <c r="S561" s="349"/>
      <c r="T561" s="272"/>
    </row>
    <row r="562" spans="1:20" ht="51">
      <c r="A562" s="191">
        <v>578</v>
      </c>
      <c r="B562" s="68"/>
      <c r="C562" s="212" t="s">
        <v>168</v>
      </c>
      <c r="D562" s="213">
        <v>45678</v>
      </c>
      <c r="E562" s="191" t="s">
        <v>2237</v>
      </c>
      <c r="F562" s="191" t="s">
        <v>3</v>
      </c>
      <c r="G562" s="191">
        <v>2252529</v>
      </c>
      <c r="H562" s="68"/>
      <c r="I562" s="197" t="s">
        <v>3291</v>
      </c>
      <c r="J562" s="68"/>
      <c r="K562" s="68"/>
      <c r="L562" s="68"/>
      <c r="M562" s="68"/>
      <c r="N562" s="348"/>
      <c r="O562" s="348"/>
      <c r="P562" s="214">
        <v>0</v>
      </c>
      <c r="Q562" s="214">
        <v>958.4</v>
      </c>
      <c r="R562" s="68" t="s">
        <v>1479</v>
      </c>
      <c r="S562" s="349"/>
      <c r="T562" s="272"/>
    </row>
    <row r="563" spans="1:20" ht="51">
      <c r="A563" s="191">
        <v>680</v>
      </c>
      <c r="B563" s="68"/>
      <c r="C563" s="212" t="s">
        <v>179</v>
      </c>
      <c r="D563" s="213">
        <v>45678</v>
      </c>
      <c r="E563" s="191" t="s">
        <v>2238</v>
      </c>
      <c r="F563" s="191" t="s">
        <v>3</v>
      </c>
      <c r="G563" s="191">
        <v>2252560</v>
      </c>
      <c r="H563" s="68"/>
      <c r="I563" s="197" t="s">
        <v>3292</v>
      </c>
      <c r="J563" s="68"/>
      <c r="K563" s="68"/>
      <c r="L563" s="68"/>
      <c r="M563" s="68"/>
      <c r="N563" s="348"/>
      <c r="O563" s="348"/>
      <c r="P563" s="214">
        <v>0</v>
      </c>
      <c r="Q563" s="214">
        <v>1615.44</v>
      </c>
      <c r="R563" s="68" t="s">
        <v>1479</v>
      </c>
      <c r="S563" s="349"/>
      <c r="T563" s="272"/>
    </row>
    <row r="564" spans="1:20" ht="51">
      <c r="A564" s="191" t="s">
        <v>542</v>
      </c>
      <c r="B564" s="68"/>
      <c r="C564" s="212" t="s">
        <v>687</v>
      </c>
      <c r="D564" s="213">
        <v>45678</v>
      </c>
      <c r="E564" s="191" t="s">
        <v>2248</v>
      </c>
      <c r="F564" s="191" t="s">
        <v>10</v>
      </c>
      <c r="G564" s="191">
        <v>19601</v>
      </c>
      <c r="H564" s="68"/>
      <c r="I564" s="197" t="s">
        <v>3302</v>
      </c>
      <c r="J564" s="68"/>
      <c r="K564" s="68"/>
      <c r="L564" s="68"/>
      <c r="M564" s="68"/>
      <c r="N564" s="348"/>
      <c r="O564" s="348"/>
      <c r="P564" s="214">
        <v>1145.26</v>
      </c>
      <c r="Q564" s="214">
        <v>0</v>
      </c>
      <c r="R564" s="68" t="s">
        <v>1479</v>
      </c>
      <c r="S564" s="349"/>
      <c r="T564" s="272"/>
    </row>
    <row r="565" spans="1:20" ht="76.5">
      <c r="A565" s="191">
        <v>373</v>
      </c>
      <c r="B565" s="68"/>
      <c r="C565" s="212" t="s">
        <v>605</v>
      </c>
      <c r="D565" s="213">
        <v>45678</v>
      </c>
      <c r="E565" s="191" t="s">
        <v>2249</v>
      </c>
      <c r="F565" s="191" t="s">
        <v>635</v>
      </c>
      <c r="G565" s="191">
        <v>10752050</v>
      </c>
      <c r="H565" s="68"/>
      <c r="I565" s="197" t="s">
        <v>3303</v>
      </c>
      <c r="J565" s="68"/>
      <c r="K565" s="68"/>
      <c r="L565" s="68"/>
      <c r="M565" s="68"/>
      <c r="N565" s="348"/>
      <c r="O565" s="348"/>
      <c r="P565" s="214">
        <v>0</v>
      </c>
      <c r="Q565" s="214">
        <v>585708.06000000006</v>
      </c>
      <c r="R565" s="68" t="s">
        <v>1479</v>
      </c>
      <c r="S565" s="349"/>
      <c r="T565" s="272"/>
    </row>
    <row r="566" spans="1:20" ht="63.75">
      <c r="A566" s="191">
        <v>373</v>
      </c>
      <c r="B566" s="68"/>
      <c r="C566" s="212" t="s">
        <v>605</v>
      </c>
      <c r="D566" s="213">
        <v>45678</v>
      </c>
      <c r="E566" s="191" t="s">
        <v>2250</v>
      </c>
      <c r="F566" s="191" t="s">
        <v>635</v>
      </c>
      <c r="G566" s="191">
        <v>10752047</v>
      </c>
      <c r="H566" s="68"/>
      <c r="I566" s="197" t="s">
        <v>3304</v>
      </c>
      <c r="J566" s="68"/>
      <c r="K566" s="68"/>
      <c r="L566" s="68"/>
      <c r="M566" s="68"/>
      <c r="N566" s="348"/>
      <c r="O566" s="348"/>
      <c r="P566" s="214">
        <v>0</v>
      </c>
      <c r="Q566" s="214">
        <v>1952360.21</v>
      </c>
      <c r="R566" s="68" t="s">
        <v>1479</v>
      </c>
      <c r="S566" s="349"/>
      <c r="T566" s="272"/>
    </row>
    <row r="567" spans="1:20" ht="89.25">
      <c r="A567" s="191" t="s">
        <v>542</v>
      </c>
      <c r="B567" s="68"/>
      <c r="C567" s="212" t="s">
        <v>687</v>
      </c>
      <c r="D567" s="213">
        <v>45678</v>
      </c>
      <c r="E567" s="191" t="s">
        <v>2251</v>
      </c>
      <c r="F567" s="191" t="s">
        <v>10</v>
      </c>
      <c r="G567" s="191">
        <v>19636</v>
      </c>
      <c r="H567" s="68"/>
      <c r="I567" s="197" t="s">
        <v>3305</v>
      </c>
      <c r="J567" s="68"/>
      <c r="K567" s="68"/>
      <c r="L567" s="68"/>
      <c r="M567" s="68"/>
      <c r="N567" s="348"/>
      <c r="O567" s="348"/>
      <c r="P567" s="214">
        <v>169026</v>
      </c>
      <c r="Q567" s="214">
        <v>0</v>
      </c>
      <c r="R567" s="68" t="s">
        <v>1479</v>
      </c>
      <c r="S567" s="349"/>
      <c r="T567" s="272"/>
    </row>
    <row r="568" spans="1:20" ht="63.75">
      <c r="A568" s="191">
        <v>117</v>
      </c>
      <c r="B568" s="68"/>
      <c r="C568" s="212" t="s">
        <v>54</v>
      </c>
      <c r="D568" s="213">
        <v>45678</v>
      </c>
      <c r="E568" s="191" t="s">
        <v>2252</v>
      </c>
      <c r="F568" s="191" t="s">
        <v>10</v>
      </c>
      <c r="G568" s="191">
        <v>1117387</v>
      </c>
      <c r="H568" s="68"/>
      <c r="I568" s="197" t="s">
        <v>3306</v>
      </c>
      <c r="J568" s="68"/>
      <c r="K568" s="68"/>
      <c r="L568" s="68"/>
      <c r="M568" s="68"/>
      <c r="N568" s="348"/>
      <c r="O568" s="348"/>
      <c r="P568" s="214">
        <v>60</v>
      </c>
      <c r="Q568" s="214">
        <v>0</v>
      </c>
      <c r="R568" s="68" t="s">
        <v>1479</v>
      </c>
      <c r="S568" s="349"/>
      <c r="T568" s="272"/>
    </row>
    <row r="569" spans="1:20" ht="63.75">
      <c r="A569" s="191" t="s">
        <v>544</v>
      </c>
      <c r="B569" s="68"/>
      <c r="C569" s="212" t="s">
        <v>679</v>
      </c>
      <c r="D569" s="213">
        <v>45678</v>
      </c>
      <c r="E569" s="191" t="s">
        <v>2253</v>
      </c>
      <c r="F569" s="191" t="s">
        <v>6</v>
      </c>
      <c r="G569" s="191">
        <v>2157301</v>
      </c>
      <c r="H569" s="68"/>
      <c r="I569" s="197" t="s">
        <v>3307</v>
      </c>
      <c r="J569" s="68"/>
      <c r="K569" s="68"/>
      <c r="L569" s="68"/>
      <c r="M569" s="68"/>
      <c r="N569" s="348"/>
      <c r="O569" s="348"/>
      <c r="P569" s="214">
        <v>0</v>
      </c>
      <c r="Q569" s="214">
        <v>0.01</v>
      </c>
      <c r="R569" s="68" t="s">
        <v>1479</v>
      </c>
      <c r="S569" s="349"/>
      <c r="T569" s="272"/>
    </row>
    <row r="570" spans="1:20" ht="63.75">
      <c r="A570" s="191" t="s">
        <v>544</v>
      </c>
      <c r="B570" s="68"/>
      <c r="C570" s="212" t="s">
        <v>679</v>
      </c>
      <c r="D570" s="213">
        <v>45678</v>
      </c>
      <c r="E570" s="191" t="s">
        <v>2254</v>
      </c>
      <c r="F570" s="191" t="s">
        <v>6</v>
      </c>
      <c r="G570" s="191">
        <v>2157304</v>
      </c>
      <c r="H570" s="68"/>
      <c r="I570" s="197" t="s">
        <v>3308</v>
      </c>
      <c r="J570" s="68"/>
      <c r="K570" s="68"/>
      <c r="L570" s="68"/>
      <c r="M570" s="68"/>
      <c r="N570" s="348"/>
      <c r="O570" s="348"/>
      <c r="P570" s="214">
        <v>0</v>
      </c>
      <c r="Q570" s="214">
        <v>27055.9</v>
      </c>
      <c r="R570" s="68" t="s">
        <v>1479</v>
      </c>
      <c r="S570" s="349"/>
      <c r="T570" s="272"/>
    </row>
    <row r="571" spans="1:20" ht="63.75">
      <c r="A571" s="191" t="s">
        <v>544</v>
      </c>
      <c r="B571" s="68"/>
      <c r="C571" s="212" t="s">
        <v>679</v>
      </c>
      <c r="D571" s="213">
        <v>45678</v>
      </c>
      <c r="E571" s="191" t="s">
        <v>2255</v>
      </c>
      <c r="F571" s="191" t="s">
        <v>6</v>
      </c>
      <c r="G571" s="191">
        <v>2157319</v>
      </c>
      <c r="H571" s="68"/>
      <c r="I571" s="197" t="s">
        <v>3309</v>
      </c>
      <c r="J571" s="68"/>
      <c r="K571" s="68"/>
      <c r="L571" s="68"/>
      <c r="M571" s="68"/>
      <c r="N571" s="348"/>
      <c r="O571" s="348"/>
      <c r="P571" s="214">
        <v>0</v>
      </c>
      <c r="Q571" s="214">
        <v>7500</v>
      </c>
      <c r="R571" s="68" t="s">
        <v>1479</v>
      </c>
      <c r="S571" s="349"/>
      <c r="T571" s="272"/>
    </row>
    <row r="572" spans="1:20" ht="63.75">
      <c r="A572" s="191" t="s">
        <v>544</v>
      </c>
      <c r="B572" s="68"/>
      <c r="C572" s="212" t="s">
        <v>679</v>
      </c>
      <c r="D572" s="213">
        <v>45678</v>
      </c>
      <c r="E572" s="191" t="s">
        <v>2256</v>
      </c>
      <c r="F572" s="191" t="s">
        <v>6</v>
      </c>
      <c r="G572" s="191">
        <v>2157320</v>
      </c>
      <c r="H572" s="68"/>
      <c r="I572" s="197" t="s">
        <v>3310</v>
      </c>
      <c r="J572" s="68"/>
      <c r="K572" s="68"/>
      <c r="L572" s="68"/>
      <c r="M572" s="68"/>
      <c r="N572" s="348"/>
      <c r="O572" s="348"/>
      <c r="P572" s="214">
        <v>0</v>
      </c>
      <c r="Q572" s="214">
        <v>7500</v>
      </c>
      <c r="R572" s="68" t="s">
        <v>1479</v>
      </c>
      <c r="S572" s="349"/>
      <c r="T572" s="272"/>
    </row>
    <row r="573" spans="1:20" ht="63.75">
      <c r="A573" s="191" t="s">
        <v>544</v>
      </c>
      <c r="B573" s="68"/>
      <c r="C573" s="212" t="s">
        <v>679</v>
      </c>
      <c r="D573" s="213">
        <v>45678</v>
      </c>
      <c r="E573" s="191" t="s">
        <v>2257</v>
      </c>
      <c r="F573" s="191" t="s">
        <v>6</v>
      </c>
      <c r="G573" s="191">
        <v>2157321</v>
      </c>
      <c r="H573" s="68"/>
      <c r="I573" s="197" t="s">
        <v>3311</v>
      </c>
      <c r="J573" s="68"/>
      <c r="K573" s="68"/>
      <c r="L573" s="68"/>
      <c r="M573" s="68"/>
      <c r="N573" s="348"/>
      <c r="O573" s="348"/>
      <c r="P573" s="214">
        <v>0</v>
      </c>
      <c r="Q573" s="214">
        <v>7500</v>
      </c>
      <c r="R573" s="68" t="s">
        <v>1479</v>
      </c>
      <c r="S573" s="349"/>
      <c r="T573" s="272"/>
    </row>
    <row r="574" spans="1:20" ht="63.75">
      <c r="A574" s="191" t="s">
        <v>544</v>
      </c>
      <c r="B574" s="68"/>
      <c r="C574" s="212" t="s">
        <v>679</v>
      </c>
      <c r="D574" s="213">
        <v>45678</v>
      </c>
      <c r="E574" s="191" t="s">
        <v>2258</v>
      </c>
      <c r="F574" s="191" t="s">
        <v>6</v>
      </c>
      <c r="G574" s="191">
        <v>2157323</v>
      </c>
      <c r="H574" s="68"/>
      <c r="I574" s="197" t="s">
        <v>3312</v>
      </c>
      <c r="J574" s="68"/>
      <c r="K574" s="68"/>
      <c r="L574" s="68"/>
      <c r="M574" s="68"/>
      <c r="N574" s="348"/>
      <c r="O574" s="348"/>
      <c r="P574" s="214">
        <v>0</v>
      </c>
      <c r="Q574" s="214">
        <v>3197443.52</v>
      </c>
      <c r="R574" s="68" t="s">
        <v>1479</v>
      </c>
      <c r="S574" s="349"/>
      <c r="T574" s="272"/>
    </row>
    <row r="575" spans="1:20" ht="63.75">
      <c r="A575" s="191" t="s">
        <v>544</v>
      </c>
      <c r="B575" s="68"/>
      <c r="C575" s="212" t="s">
        <v>679</v>
      </c>
      <c r="D575" s="213">
        <v>45678</v>
      </c>
      <c r="E575" s="191" t="s">
        <v>2259</v>
      </c>
      <c r="F575" s="191" t="s">
        <v>6</v>
      </c>
      <c r="G575" s="191">
        <v>2157324</v>
      </c>
      <c r="H575" s="68"/>
      <c r="I575" s="197" t="s">
        <v>3313</v>
      </c>
      <c r="J575" s="68"/>
      <c r="K575" s="68"/>
      <c r="L575" s="68"/>
      <c r="M575" s="68"/>
      <c r="N575" s="348"/>
      <c r="O575" s="348"/>
      <c r="P575" s="214">
        <v>0</v>
      </c>
      <c r="Q575" s="214">
        <v>265.41000000000003</v>
      </c>
      <c r="R575" s="68" t="s">
        <v>1479</v>
      </c>
      <c r="S575" s="349"/>
      <c r="T575" s="272"/>
    </row>
    <row r="576" spans="1:20" ht="63.75">
      <c r="A576" s="191" t="s">
        <v>544</v>
      </c>
      <c r="B576" s="68"/>
      <c r="C576" s="212" t="s">
        <v>679</v>
      </c>
      <c r="D576" s="213">
        <v>45678</v>
      </c>
      <c r="E576" s="191" t="s">
        <v>2260</v>
      </c>
      <c r="F576" s="191" t="s">
        <v>6</v>
      </c>
      <c r="G576" s="191">
        <v>2157338</v>
      </c>
      <c r="H576" s="68"/>
      <c r="I576" s="197" t="s">
        <v>3314</v>
      </c>
      <c r="J576" s="68"/>
      <c r="K576" s="68"/>
      <c r="L576" s="68"/>
      <c r="M576" s="68"/>
      <c r="N576" s="348"/>
      <c r="O576" s="348"/>
      <c r="P576" s="214">
        <v>0</v>
      </c>
      <c r="Q576" s="214">
        <v>7500</v>
      </c>
      <c r="R576" s="68" t="s">
        <v>1479</v>
      </c>
      <c r="S576" s="349"/>
      <c r="T576" s="272"/>
    </row>
    <row r="577" spans="1:20" ht="76.5">
      <c r="A577" s="191">
        <v>513</v>
      </c>
      <c r="B577" s="68"/>
      <c r="C577" s="212" t="s">
        <v>160</v>
      </c>
      <c r="D577" s="213">
        <v>45678</v>
      </c>
      <c r="E577" s="191" t="s">
        <v>2261</v>
      </c>
      <c r="F577" s="191" t="s">
        <v>10</v>
      </c>
      <c r="G577" s="191">
        <v>1117395</v>
      </c>
      <c r="H577" s="68"/>
      <c r="I577" s="197" t="s">
        <v>3315</v>
      </c>
      <c r="J577" s="68"/>
      <c r="K577" s="68"/>
      <c r="L577" s="68"/>
      <c r="M577" s="68"/>
      <c r="N577" s="348"/>
      <c r="O577" s="348"/>
      <c r="P577" s="214">
        <v>60</v>
      </c>
      <c r="Q577" s="214">
        <v>0</v>
      </c>
      <c r="R577" s="68" t="s">
        <v>1479</v>
      </c>
      <c r="S577" s="349"/>
      <c r="T577" s="272"/>
    </row>
    <row r="578" spans="1:20" ht="76.5">
      <c r="A578" s="191">
        <v>117</v>
      </c>
      <c r="B578" s="68"/>
      <c r="C578" s="212" t="s">
        <v>54</v>
      </c>
      <c r="D578" s="213">
        <v>45678</v>
      </c>
      <c r="E578" s="191" t="s">
        <v>2262</v>
      </c>
      <c r="F578" s="191" t="s">
        <v>10</v>
      </c>
      <c r="G578" s="191">
        <v>1117402</v>
      </c>
      <c r="H578" s="68"/>
      <c r="I578" s="197" t="s">
        <v>3316</v>
      </c>
      <c r="J578" s="68"/>
      <c r="K578" s="68"/>
      <c r="L578" s="68"/>
      <c r="M578" s="68"/>
      <c r="N578" s="348"/>
      <c r="O578" s="348"/>
      <c r="P578" s="214">
        <v>60</v>
      </c>
      <c r="Q578" s="214">
        <v>0</v>
      </c>
      <c r="R578" s="68" t="s">
        <v>1479</v>
      </c>
      <c r="S578" s="349"/>
      <c r="T578" s="272"/>
    </row>
    <row r="579" spans="1:20" ht="76.5">
      <c r="A579" s="191">
        <v>117</v>
      </c>
      <c r="B579" s="68"/>
      <c r="C579" s="212" t="s">
        <v>54</v>
      </c>
      <c r="D579" s="213">
        <v>45678</v>
      </c>
      <c r="E579" s="191" t="s">
        <v>2263</v>
      </c>
      <c r="F579" s="191" t="s">
        <v>10</v>
      </c>
      <c r="G579" s="191">
        <v>1117404</v>
      </c>
      <c r="H579" s="68"/>
      <c r="I579" s="197" t="s">
        <v>3317</v>
      </c>
      <c r="J579" s="68"/>
      <c r="K579" s="68"/>
      <c r="L579" s="68"/>
      <c r="M579" s="68"/>
      <c r="N579" s="348"/>
      <c r="O579" s="348"/>
      <c r="P579" s="214">
        <v>60</v>
      </c>
      <c r="Q579" s="214">
        <v>0</v>
      </c>
      <c r="R579" s="68" t="s">
        <v>1479</v>
      </c>
      <c r="S579" s="349"/>
      <c r="T579" s="272"/>
    </row>
    <row r="580" spans="1:20" ht="63.75">
      <c r="A580" s="191">
        <v>513</v>
      </c>
      <c r="B580" s="68"/>
      <c r="C580" s="212" t="s">
        <v>160</v>
      </c>
      <c r="D580" s="213">
        <v>45678</v>
      </c>
      <c r="E580" s="191" t="s">
        <v>2264</v>
      </c>
      <c r="F580" s="191" t="s">
        <v>14</v>
      </c>
      <c r="G580" s="191">
        <v>3000908</v>
      </c>
      <c r="H580" s="68"/>
      <c r="I580" s="197" t="s">
        <v>3318</v>
      </c>
      <c r="J580" s="68"/>
      <c r="K580" s="68"/>
      <c r="L580" s="68"/>
      <c r="M580" s="68"/>
      <c r="N580" s="348"/>
      <c r="O580" s="348"/>
      <c r="P580" s="214">
        <v>60</v>
      </c>
      <c r="Q580" s="214">
        <v>0</v>
      </c>
      <c r="R580" s="68" t="s">
        <v>1479</v>
      </c>
      <c r="S580" s="349"/>
      <c r="T580" s="272"/>
    </row>
    <row r="581" spans="1:20" ht="51">
      <c r="A581" s="191">
        <v>86</v>
      </c>
      <c r="B581" s="68"/>
      <c r="C581" s="212" t="s">
        <v>50</v>
      </c>
      <c r="D581" s="213">
        <v>45680</v>
      </c>
      <c r="E581" s="191" t="s">
        <v>2265</v>
      </c>
      <c r="F581" s="191" t="s">
        <v>3</v>
      </c>
      <c r="G581" s="191">
        <v>2252850</v>
      </c>
      <c r="H581" s="68"/>
      <c r="I581" s="197" t="s">
        <v>3319</v>
      </c>
      <c r="J581" s="68"/>
      <c r="K581" s="68"/>
      <c r="L581" s="68"/>
      <c r="M581" s="68"/>
      <c r="N581" s="348"/>
      <c r="O581" s="348"/>
      <c r="P581" s="214">
        <v>0</v>
      </c>
      <c r="Q581" s="214">
        <v>24504</v>
      </c>
      <c r="R581" s="68" t="s">
        <v>1479</v>
      </c>
      <c r="S581" s="349"/>
      <c r="T581" s="272"/>
    </row>
    <row r="582" spans="1:20" ht="38.25">
      <c r="A582" s="191">
        <v>46</v>
      </c>
      <c r="B582" s="68"/>
      <c r="C582" s="212" t="s">
        <v>1367</v>
      </c>
      <c r="D582" s="213">
        <v>45680</v>
      </c>
      <c r="E582" s="191" t="s">
        <v>2266</v>
      </c>
      <c r="F582" s="191" t="s">
        <v>3</v>
      </c>
      <c r="G582" s="191">
        <v>2252851</v>
      </c>
      <c r="H582" s="68"/>
      <c r="I582" s="197" t="s">
        <v>3320</v>
      </c>
      <c r="J582" s="68"/>
      <c r="K582" s="68"/>
      <c r="L582" s="68"/>
      <c r="M582" s="68"/>
      <c r="N582" s="348"/>
      <c r="O582" s="348"/>
      <c r="P582" s="214">
        <v>0</v>
      </c>
      <c r="Q582" s="214">
        <v>1000</v>
      </c>
      <c r="R582" s="68" t="s">
        <v>1479</v>
      </c>
      <c r="S582" s="349"/>
      <c r="T582" s="272"/>
    </row>
    <row r="583" spans="1:20" ht="51">
      <c r="A583" s="191">
        <v>86</v>
      </c>
      <c r="B583" s="68"/>
      <c r="C583" s="212" t="s">
        <v>50</v>
      </c>
      <c r="D583" s="213">
        <v>45680</v>
      </c>
      <c r="E583" s="191" t="s">
        <v>2267</v>
      </c>
      <c r="F583" s="191" t="s">
        <v>3</v>
      </c>
      <c r="G583" s="191">
        <v>2252858</v>
      </c>
      <c r="H583" s="68"/>
      <c r="I583" s="197" t="s">
        <v>3321</v>
      </c>
      <c r="J583" s="68"/>
      <c r="K583" s="68"/>
      <c r="L583" s="68"/>
      <c r="M583" s="68"/>
      <c r="N583" s="348"/>
      <c r="O583" s="348"/>
      <c r="P583" s="214">
        <v>0</v>
      </c>
      <c r="Q583" s="214">
        <v>33693</v>
      </c>
      <c r="R583" s="68" t="s">
        <v>1479</v>
      </c>
      <c r="S583" s="349"/>
      <c r="T583" s="272"/>
    </row>
    <row r="584" spans="1:20" ht="51">
      <c r="A584" s="191">
        <v>86</v>
      </c>
      <c r="B584" s="68"/>
      <c r="C584" s="212" t="s">
        <v>50</v>
      </c>
      <c r="D584" s="213">
        <v>45680</v>
      </c>
      <c r="E584" s="191" t="s">
        <v>2268</v>
      </c>
      <c r="F584" s="191" t="s">
        <v>3</v>
      </c>
      <c r="G584" s="191">
        <v>2252871</v>
      </c>
      <c r="H584" s="68"/>
      <c r="I584" s="197" t="s">
        <v>3322</v>
      </c>
      <c r="J584" s="68"/>
      <c r="K584" s="68"/>
      <c r="L584" s="68"/>
      <c r="M584" s="68"/>
      <c r="N584" s="348"/>
      <c r="O584" s="348"/>
      <c r="P584" s="214">
        <v>0</v>
      </c>
      <c r="Q584" s="214">
        <v>27567</v>
      </c>
      <c r="R584" s="68" t="s">
        <v>1479</v>
      </c>
      <c r="S584" s="349"/>
      <c r="T584" s="272"/>
    </row>
    <row r="585" spans="1:20" ht="38.25">
      <c r="A585" s="191">
        <v>683</v>
      </c>
      <c r="B585" s="68"/>
      <c r="C585" s="212" t="s">
        <v>1247</v>
      </c>
      <c r="D585" s="213">
        <v>45680</v>
      </c>
      <c r="E585" s="191" t="s">
        <v>2269</v>
      </c>
      <c r="F585" s="191" t="s">
        <v>3</v>
      </c>
      <c r="G585" s="191">
        <v>2252874</v>
      </c>
      <c r="H585" s="68"/>
      <c r="I585" s="197" t="s">
        <v>3323</v>
      </c>
      <c r="J585" s="68"/>
      <c r="K585" s="68"/>
      <c r="L585" s="68"/>
      <c r="M585" s="68"/>
      <c r="N585" s="348"/>
      <c r="O585" s="348"/>
      <c r="P585" s="214">
        <v>0</v>
      </c>
      <c r="Q585" s="214">
        <v>70.400000000000006</v>
      </c>
      <c r="R585" s="68" t="s">
        <v>1479</v>
      </c>
      <c r="S585" s="349"/>
      <c r="T585" s="272"/>
    </row>
    <row r="586" spans="1:20" ht="51">
      <c r="A586" s="191">
        <v>86</v>
      </c>
      <c r="B586" s="68"/>
      <c r="C586" s="212" t="s">
        <v>50</v>
      </c>
      <c r="D586" s="213">
        <v>45680</v>
      </c>
      <c r="E586" s="191" t="s">
        <v>2270</v>
      </c>
      <c r="F586" s="191" t="s">
        <v>3</v>
      </c>
      <c r="G586" s="191">
        <v>2252881</v>
      </c>
      <c r="H586" s="68"/>
      <c r="I586" s="197" t="s">
        <v>3324</v>
      </c>
      <c r="J586" s="68"/>
      <c r="K586" s="68"/>
      <c r="L586" s="68"/>
      <c r="M586" s="68"/>
      <c r="N586" s="348"/>
      <c r="O586" s="348"/>
      <c r="P586" s="214">
        <v>0</v>
      </c>
      <c r="Q586" s="214">
        <v>27567</v>
      </c>
      <c r="R586" s="68" t="s">
        <v>1479</v>
      </c>
      <c r="S586" s="349"/>
      <c r="T586" s="272"/>
    </row>
    <row r="587" spans="1:20" ht="51">
      <c r="A587" s="191">
        <v>16</v>
      </c>
      <c r="B587" s="68"/>
      <c r="C587" s="212" t="s">
        <v>40</v>
      </c>
      <c r="D587" s="213">
        <v>45680</v>
      </c>
      <c r="E587" s="191" t="s">
        <v>2271</v>
      </c>
      <c r="F587" s="191" t="s">
        <v>3</v>
      </c>
      <c r="G587" s="191">
        <v>2252886</v>
      </c>
      <c r="H587" s="68"/>
      <c r="I587" s="197" t="s">
        <v>3325</v>
      </c>
      <c r="J587" s="68"/>
      <c r="K587" s="68"/>
      <c r="L587" s="68"/>
      <c r="M587" s="68"/>
      <c r="N587" s="348"/>
      <c r="O587" s="348"/>
      <c r="P587" s="214">
        <v>0</v>
      </c>
      <c r="Q587" s="214">
        <v>1000</v>
      </c>
      <c r="R587" s="68" t="s">
        <v>1479</v>
      </c>
      <c r="S587" s="349"/>
      <c r="T587" s="272"/>
    </row>
    <row r="588" spans="1:20" ht="51">
      <c r="A588" s="191">
        <v>86</v>
      </c>
      <c r="B588" s="68"/>
      <c r="C588" s="212" t="s">
        <v>50</v>
      </c>
      <c r="D588" s="213">
        <v>45680</v>
      </c>
      <c r="E588" s="191" t="s">
        <v>2272</v>
      </c>
      <c r="F588" s="191" t="s">
        <v>3</v>
      </c>
      <c r="G588" s="191">
        <v>2252888</v>
      </c>
      <c r="H588" s="68"/>
      <c r="I588" s="197" t="s">
        <v>3326</v>
      </c>
      <c r="J588" s="68"/>
      <c r="K588" s="68"/>
      <c r="L588" s="68"/>
      <c r="M588" s="68"/>
      <c r="N588" s="348"/>
      <c r="O588" s="348"/>
      <c r="P588" s="214">
        <v>0</v>
      </c>
      <c r="Q588" s="214">
        <v>18378</v>
      </c>
      <c r="R588" s="68" t="s">
        <v>1479</v>
      </c>
      <c r="S588" s="349"/>
      <c r="T588" s="272"/>
    </row>
    <row r="589" spans="1:20" ht="38.25">
      <c r="A589" s="191" t="s">
        <v>550</v>
      </c>
      <c r="B589" s="68"/>
      <c r="C589" s="212" t="s">
        <v>589</v>
      </c>
      <c r="D589" s="213">
        <v>45680</v>
      </c>
      <c r="E589" s="191" t="s">
        <v>2273</v>
      </c>
      <c r="F589" s="191" t="s">
        <v>3</v>
      </c>
      <c r="G589" s="191">
        <v>2252907</v>
      </c>
      <c r="H589" s="68"/>
      <c r="I589" s="197" t="s">
        <v>3327</v>
      </c>
      <c r="J589" s="68"/>
      <c r="K589" s="68"/>
      <c r="L589" s="68"/>
      <c r="M589" s="68"/>
      <c r="N589" s="348"/>
      <c r="O589" s="348"/>
      <c r="P589" s="214">
        <v>0</v>
      </c>
      <c r="Q589" s="214">
        <v>6627.66</v>
      </c>
      <c r="R589" s="68" t="s">
        <v>1479</v>
      </c>
      <c r="S589" s="349"/>
      <c r="T589" s="272"/>
    </row>
    <row r="590" spans="1:20" ht="51">
      <c r="A590" s="191">
        <v>10</v>
      </c>
      <c r="B590" s="68"/>
      <c r="C590" s="212" t="s">
        <v>38</v>
      </c>
      <c r="D590" s="213">
        <v>45680</v>
      </c>
      <c r="E590" s="191" t="s">
        <v>2274</v>
      </c>
      <c r="F590" s="191" t="s">
        <v>3</v>
      </c>
      <c r="G590" s="191">
        <v>2252909</v>
      </c>
      <c r="H590" s="68"/>
      <c r="I590" s="197" t="s">
        <v>3328</v>
      </c>
      <c r="J590" s="68"/>
      <c r="K590" s="68"/>
      <c r="L590" s="68"/>
      <c r="M590" s="68"/>
      <c r="N590" s="348"/>
      <c r="O590" s="348"/>
      <c r="P590" s="214">
        <v>0</v>
      </c>
      <c r="Q590" s="214">
        <v>29.02</v>
      </c>
      <c r="R590" s="68" t="s">
        <v>1479</v>
      </c>
      <c r="S590" s="349"/>
      <c r="T590" s="272"/>
    </row>
    <row r="591" spans="1:20" ht="38.25">
      <c r="A591" s="191">
        <v>46</v>
      </c>
      <c r="B591" s="68"/>
      <c r="C591" s="212" t="s">
        <v>1367</v>
      </c>
      <c r="D591" s="213">
        <v>45680</v>
      </c>
      <c r="E591" s="191" t="s">
        <v>2275</v>
      </c>
      <c r="F591" s="191" t="s">
        <v>3</v>
      </c>
      <c r="G591" s="191">
        <v>2252912</v>
      </c>
      <c r="H591" s="68"/>
      <c r="I591" s="197" t="s">
        <v>3329</v>
      </c>
      <c r="J591" s="68"/>
      <c r="K591" s="68"/>
      <c r="L591" s="68"/>
      <c r="M591" s="68"/>
      <c r="N591" s="348"/>
      <c r="O591" s="348"/>
      <c r="P591" s="214">
        <v>0</v>
      </c>
      <c r="Q591" s="214">
        <v>500</v>
      </c>
      <c r="R591" s="68" t="s">
        <v>1479</v>
      </c>
      <c r="S591" s="349"/>
      <c r="T591" s="272"/>
    </row>
    <row r="592" spans="1:20" ht="63.75">
      <c r="A592" s="191">
        <v>16</v>
      </c>
      <c r="B592" s="68"/>
      <c r="C592" s="212" t="s">
        <v>40</v>
      </c>
      <c r="D592" s="213">
        <v>45680</v>
      </c>
      <c r="E592" s="191" t="s">
        <v>2276</v>
      </c>
      <c r="F592" s="191" t="s">
        <v>3</v>
      </c>
      <c r="G592" s="191">
        <v>2252928</v>
      </c>
      <c r="H592" s="68"/>
      <c r="I592" s="197" t="s">
        <v>3330</v>
      </c>
      <c r="J592" s="68"/>
      <c r="K592" s="68"/>
      <c r="L592" s="68"/>
      <c r="M592" s="68"/>
      <c r="N592" s="348"/>
      <c r="O592" s="348"/>
      <c r="P592" s="214">
        <v>0</v>
      </c>
      <c r="Q592" s="214">
        <v>5000</v>
      </c>
      <c r="R592" s="68" t="s">
        <v>1479</v>
      </c>
      <c r="S592" s="349"/>
      <c r="T592" s="272"/>
    </row>
    <row r="593" spans="1:20" ht="38.25">
      <c r="A593" s="191">
        <v>46</v>
      </c>
      <c r="B593" s="68"/>
      <c r="C593" s="212" t="s">
        <v>1367</v>
      </c>
      <c r="D593" s="213">
        <v>45680</v>
      </c>
      <c r="E593" s="191" t="s">
        <v>2277</v>
      </c>
      <c r="F593" s="191" t="s">
        <v>3</v>
      </c>
      <c r="G593" s="191">
        <v>2252929</v>
      </c>
      <c r="H593" s="68"/>
      <c r="I593" s="197" t="s">
        <v>3331</v>
      </c>
      <c r="J593" s="68"/>
      <c r="K593" s="68"/>
      <c r="L593" s="68"/>
      <c r="M593" s="68"/>
      <c r="N593" s="348"/>
      <c r="O593" s="348"/>
      <c r="P593" s="214">
        <v>0</v>
      </c>
      <c r="Q593" s="214">
        <v>3500</v>
      </c>
      <c r="R593" s="68" t="s">
        <v>1479</v>
      </c>
      <c r="S593" s="349"/>
      <c r="T593" s="272"/>
    </row>
    <row r="594" spans="1:20" ht="51">
      <c r="A594" s="191">
        <v>15</v>
      </c>
      <c r="B594" s="68"/>
      <c r="C594" s="212" t="s">
        <v>39</v>
      </c>
      <c r="D594" s="213">
        <v>45680</v>
      </c>
      <c r="E594" s="191" t="s">
        <v>2278</v>
      </c>
      <c r="F594" s="191" t="s">
        <v>3</v>
      </c>
      <c r="G594" s="191">
        <v>2252966</v>
      </c>
      <c r="H594" s="68"/>
      <c r="I594" s="197" t="s">
        <v>3332</v>
      </c>
      <c r="J594" s="68"/>
      <c r="K594" s="68"/>
      <c r="L594" s="68"/>
      <c r="M594" s="68"/>
      <c r="N594" s="348"/>
      <c r="O594" s="348"/>
      <c r="P594" s="214">
        <v>0</v>
      </c>
      <c r="Q594" s="214">
        <v>173.08</v>
      </c>
      <c r="R594" s="68" t="s">
        <v>1479</v>
      </c>
      <c r="S594" s="349"/>
      <c r="T594" s="272"/>
    </row>
    <row r="595" spans="1:20" ht="38.25">
      <c r="A595" s="191">
        <v>292</v>
      </c>
      <c r="B595" s="68"/>
      <c r="C595" s="212" t="s">
        <v>120</v>
      </c>
      <c r="D595" s="213">
        <v>45680</v>
      </c>
      <c r="E595" s="191" t="s">
        <v>2279</v>
      </c>
      <c r="F595" s="191" t="s">
        <v>3</v>
      </c>
      <c r="G595" s="191">
        <v>2252974</v>
      </c>
      <c r="H595" s="68"/>
      <c r="I595" s="197" t="s">
        <v>3333</v>
      </c>
      <c r="J595" s="68"/>
      <c r="K595" s="68"/>
      <c r="L595" s="68"/>
      <c r="M595" s="68"/>
      <c r="N595" s="348"/>
      <c r="O595" s="348"/>
      <c r="P595" s="214">
        <v>0</v>
      </c>
      <c r="Q595" s="214">
        <v>51.5</v>
      </c>
      <c r="R595" s="68" t="s">
        <v>1479</v>
      </c>
      <c r="S595" s="349"/>
      <c r="T595" s="272"/>
    </row>
    <row r="596" spans="1:20" ht="51">
      <c r="A596" s="191">
        <v>86</v>
      </c>
      <c r="B596" s="68"/>
      <c r="C596" s="212" t="s">
        <v>50</v>
      </c>
      <c r="D596" s="213">
        <v>45680</v>
      </c>
      <c r="E596" s="191" t="s">
        <v>2280</v>
      </c>
      <c r="F596" s="191" t="s">
        <v>3</v>
      </c>
      <c r="G596" s="191">
        <v>2253003</v>
      </c>
      <c r="H596" s="68"/>
      <c r="I596" s="197" t="s">
        <v>3334</v>
      </c>
      <c r="J596" s="68"/>
      <c r="K596" s="68"/>
      <c r="L596" s="68"/>
      <c r="M596" s="68"/>
      <c r="N596" s="348"/>
      <c r="O596" s="348"/>
      <c r="P596" s="214">
        <v>0</v>
      </c>
      <c r="Q596" s="214">
        <v>50</v>
      </c>
      <c r="R596" s="68" t="s">
        <v>1479</v>
      </c>
      <c r="S596" s="349"/>
      <c r="T596" s="272"/>
    </row>
    <row r="597" spans="1:20" ht="51">
      <c r="A597" s="191">
        <v>66</v>
      </c>
      <c r="B597" s="68"/>
      <c r="C597" s="212" t="s">
        <v>46</v>
      </c>
      <c r="D597" s="213">
        <v>45680</v>
      </c>
      <c r="E597" s="191" t="s">
        <v>2281</v>
      </c>
      <c r="F597" s="191" t="s">
        <v>3</v>
      </c>
      <c r="G597" s="191">
        <v>2253006</v>
      </c>
      <c r="H597" s="68"/>
      <c r="I597" s="197" t="s">
        <v>3335</v>
      </c>
      <c r="J597" s="68"/>
      <c r="K597" s="68"/>
      <c r="L597" s="68"/>
      <c r="M597" s="68"/>
      <c r="N597" s="348"/>
      <c r="O597" s="348"/>
      <c r="P597" s="214">
        <v>0</v>
      </c>
      <c r="Q597" s="214">
        <v>268</v>
      </c>
      <c r="R597" s="68" t="s">
        <v>1479</v>
      </c>
      <c r="S597" s="349"/>
      <c r="T597" s="272"/>
    </row>
    <row r="598" spans="1:20" ht="38.25">
      <c r="A598" s="191" t="s">
        <v>550</v>
      </c>
      <c r="B598" s="68"/>
      <c r="C598" s="212" t="s">
        <v>589</v>
      </c>
      <c r="D598" s="213">
        <v>45680</v>
      </c>
      <c r="E598" s="191" t="s">
        <v>2282</v>
      </c>
      <c r="F598" s="191" t="s">
        <v>3</v>
      </c>
      <c r="G598" s="191">
        <v>2253046</v>
      </c>
      <c r="H598" s="68"/>
      <c r="I598" s="197" t="s">
        <v>1592</v>
      </c>
      <c r="J598" s="68"/>
      <c r="K598" s="68"/>
      <c r="L598" s="68"/>
      <c r="M598" s="68"/>
      <c r="N598" s="348"/>
      <c r="O598" s="348"/>
      <c r="P598" s="214">
        <v>0</v>
      </c>
      <c r="Q598" s="214">
        <v>1350</v>
      </c>
      <c r="R598" s="68" t="s">
        <v>1479</v>
      </c>
      <c r="S598" s="349"/>
      <c r="T598" s="272"/>
    </row>
    <row r="599" spans="1:20" ht="51">
      <c r="A599" s="191">
        <v>290</v>
      </c>
      <c r="B599" s="68"/>
      <c r="C599" s="212" t="s">
        <v>118</v>
      </c>
      <c r="D599" s="213">
        <v>45680</v>
      </c>
      <c r="E599" s="191" t="s">
        <v>2283</v>
      </c>
      <c r="F599" s="191" t="s">
        <v>3</v>
      </c>
      <c r="G599" s="191">
        <v>2252855</v>
      </c>
      <c r="H599" s="68"/>
      <c r="I599" s="197" t="s">
        <v>3336</v>
      </c>
      <c r="J599" s="68"/>
      <c r="K599" s="68"/>
      <c r="L599" s="68"/>
      <c r="M599" s="68"/>
      <c r="N599" s="348"/>
      <c r="O599" s="348"/>
      <c r="P599" s="214">
        <v>0</v>
      </c>
      <c r="Q599" s="214">
        <v>5832.41</v>
      </c>
      <c r="R599" s="68" t="s">
        <v>1479</v>
      </c>
      <c r="S599" s="349"/>
      <c r="T599" s="272"/>
    </row>
    <row r="600" spans="1:20" ht="51">
      <c r="A600" s="191">
        <v>290</v>
      </c>
      <c r="B600" s="68"/>
      <c r="C600" s="212" t="s">
        <v>118</v>
      </c>
      <c r="D600" s="213">
        <v>45680</v>
      </c>
      <c r="E600" s="191" t="s">
        <v>2284</v>
      </c>
      <c r="F600" s="191" t="s">
        <v>3</v>
      </c>
      <c r="G600" s="191">
        <v>2252857</v>
      </c>
      <c r="H600" s="68"/>
      <c r="I600" s="197" t="s">
        <v>3337</v>
      </c>
      <c r="J600" s="68"/>
      <c r="K600" s="68"/>
      <c r="L600" s="68"/>
      <c r="M600" s="68"/>
      <c r="N600" s="348"/>
      <c r="O600" s="348"/>
      <c r="P600" s="214">
        <v>0</v>
      </c>
      <c r="Q600" s="214">
        <v>36443.08</v>
      </c>
      <c r="R600" s="68" t="s">
        <v>1479</v>
      </c>
      <c r="S600" s="349"/>
      <c r="T600" s="272"/>
    </row>
    <row r="601" spans="1:20" ht="51">
      <c r="A601" s="191">
        <v>290</v>
      </c>
      <c r="B601" s="68"/>
      <c r="C601" s="212" t="s">
        <v>118</v>
      </c>
      <c r="D601" s="213">
        <v>45680</v>
      </c>
      <c r="E601" s="191" t="s">
        <v>2285</v>
      </c>
      <c r="F601" s="191" t="s">
        <v>3</v>
      </c>
      <c r="G601" s="191">
        <v>2252859</v>
      </c>
      <c r="H601" s="68"/>
      <c r="I601" s="197" t="s">
        <v>3338</v>
      </c>
      <c r="J601" s="68"/>
      <c r="K601" s="68"/>
      <c r="L601" s="68"/>
      <c r="M601" s="68"/>
      <c r="N601" s="348"/>
      <c r="O601" s="348"/>
      <c r="P601" s="214">
        <v>0</v>
      </c>
      <c r="Q601" s="214">
        <v>20621</v>
      </c>
      <c r="R601" s="68" t="s">
        <v>1479</v>
      </c>
      <c r="S601" s="349"/>
      <c r="T601" s="272"/>
    </row>
    <row r="602" spans="1:20" ht="51">
      <c r="A602" s="191">
        <v>290</v>
      </c>
      <c r="B602" s="68"/>
      <c r="C602" s="212" t="s">
        <v>118</v>
      </c>
      <c r="D602" s="213">
        <v>45680</v>
      </c>
      <c r="E602" s="191" t="s">
        <v>2286</v>
      </c>
      <c r="F602" s="191" t="s">
        <v>3</v>
      </c>
      <c r="G602" s="191">
        <v>2252860</v>
      </c>
      <c r="H602" s="68"/>
      <c r="I602" s="197" t="s">
        <v>3339</v>
      </c>
      <c r="J602" s="68"/>
      <c r="K602" s="68"/>
      <c r="L602" s="68"/>
      <c r="M602" s="68"/>
      <c r="N602" s="348"/>
      <c r="O602" s="348"/>
      <c r="P602" s="214">
        <v>0</v>
      </c>
      <c r="Q602" s="214">
        <v>250</v>
      </c>
      <c r="R602" s="68" t="s">
        <v>1479</v>
      </c>
      <c r="S602" s="349"/>
      <c r="T602" s="272"/>
    </row>
    <row r="603" spans="1:20" ht="51">
      <c r="A603" s="191">
        <v>290</v>
      </c>
      <c r="B603" s="68"/>
      <c r="C603" s="212" t="s">
        <v>118</v>
      </c>
      <c r="D603" s="213">
        <v>45680</v>
      </c>
      <c r="E603" s="191" t="s">
        <v>2287</v>
      </c>
      <c r="F603" s="191" t="s">
        <v>3</v>
      </c>
      <c r="G603" s="191">
        <v>2252862</v>
      </c>
      <c r="H603" s="68"/>
      <c r="I603" s="197" t="s">
        <v>3340</v>
      </c>
      <c r="J603" s="68"/>
      <c r="K603" s="68"/>
      <c r="L603" s="68"/>
      <c r="M603" s="68"/>
      <c r="N603" s="348"/>
      <c r="O603" s="348"/>
      <c r="P603" s="214">
        <v>0</v>
      </c>
      <c r="Q603" s="214">
        <v>108</v>
      </c>
      <c r="R603" s="68" t="s">
        <v>1479</v>
      </c>
      <c r="S603" s="349"/>
      <c r="T603" s="272"/>
    </row>
    <row r="604" spans="1:20" ht="63.75">
      <c r="A604" s="191">
        <v>35</v>
      </c>
      <c r="B604" s="68"/>
      <c r="C604" s="212" t="s">
        <v>43</v>
      </c>
      <c r="D604" s="213">
        <v>45680</v>
      </c>
      <c r="E604" s="191" t="s">
        <v>2288</v>
      </c>
      <c r="F604" s="191" t="s">
        <v>3</v>
      </c>
      <c r="G604" s="191">
        <v>2252865</v>
      </c>
      <c r="H604" s="68"/>
      <c r="I604" s="197" t="s">
        <v>3341</v>
      </c>
      <c r="J604" s="68"/>
      <c r="K604" s="68"/>
      <c r="L604" s="68"/>
      <c r="M604" s="68"/>
      <c r="N604" s="348"/>
      <c r="O604" s="348"/>
      <c r="P604" s="214">
        <v>0</v>
      </c>
      <c r="Q604" s="214">
        <v>829.64</v>
      </c>
      <c r="R604" s="68" t="s">
        <v>1479</v>
      </c>
      <c r="S604" s="349"/>
      <c r="T604" s="272"/>
    </row>
    <row r="605" spans="1:20" ht="63.75">
      <c r="A605" s="191">
        <v>265</v>
      </c>
      <c r="B605" s="68"/>
      <c r="C605" s="212" t="s">
        <v>106</v>
      </c>
      <c r="D605" s="213">
        <v>45680</v>
      </c>
      <c r="E605" s="191" t="s">
        <v>2288</v>
      </c>
      <c r="F605" s="191" t="s">
        <v>3</v>
      </c>
      <c r="G605" s="191">
        <v>2252865</v>
      </c>
      <c r="H605" s="68"/>
      <c r="I605" s="197" t="s">
        <v>3341</v>
      </c>
      <c r="J605" s="68"/>
      <c r="K605" s="68"/>
      <c r="L605" s="68"/>
      <c r="M605" s="68"/>
      <c r="N605" s="348"/>
      <c r="O605" s="348"/>
      <c r="P605" s="214">
        <v>0</v>
      </c>
      <c r="Q605" s="214">
        <v>8279.1</v>
      </c>
      <c r="R605" s="68" t="s">
        <v>1479</v>
      </c>
      <c r="S605" s="349"/>
      <c r="T605" s="272"/>
    </row>
    <row r="606" spans="1:20" ht="63.75">
      <c r="A606" s="191">
        <v>660</v>
      </c>
      <c r="B606" s="68"/>
      <c r="C606" s="212" t="s">
        <v>176</v>
      </c>
      <c r="D606" s="213">
        <v>45680</v>
      </c>
      <c r="E606" s="191" t="s">
        <v>2288</v>
      </c>
      <c r="F606" s="191" t="s">
        <v>3</v>
      </c>
      <c r="G606" s="191">
        <v>2252865</v>
      </c>
      <c r="H606" s="68"/>
      <c r="I606" s="197" t="s">
        <v>3341</v>
      </c>
      <c r="J606" s="68"/>
      <c r="K606" s="68"/>
      <c r="L606" s="68"/>
      <c r="M606" s="68"/>
      <c r="N606" s="348"/>
      <c r="O606" s="348"/>
      <c r="P606" s="214">
        <v>0</v>
      </c>
      <c r="Q606" s="214">
        <v>9313.17</v>
      </c>
      <c r="R606" s="68" t="s">
        <v>1479</v>
      </c>
      <c r="S606" s="349"/>
      <c r="T606" s="272"/>
    </row>
    <row r="607" spans="1:20" ht="63.75">
      <c r="A607" s="191">
        <v>660</v>
      </c>
      <c r="B607" s="68"/>
      <c r="C607" s="212" t="s">
        <v>176</v>
      </c>
      <c r="D607" s="213">
        <v>45680</v>
      </c>
      <c r="E607" s="191" t="s">
        <v>2288</v>
      </c>
      <c r="F607" s="191" t="s">
        <v>3</v>
      </c>
      <c r="G607" s="191">
        <v>2252865</v>
      </c>
      <c r="H607" s="68"/>
      <c r="I607" s="197" t="s">
        <v>3341</v>
      </c>
      <c r="J607" s="68"/>
      <c r="K607" s="68"/>
      <c r="L607" s="68"/>
      <c r="M607" s="68"/>
      <c r="N607" s="348"/>
      <c r="O607" s="348"/>
      <c r="P607" s="214">
        <v>0</v>
      </c>
      <c r="Q607" s="214">
        <v>7044.43</v>
      </c>
      <c r="R607" s="68" t="s">
        <v>1479</v>
      </c>
      <c r="S607" s="349"/>
      <c r="T607" s="272"/>
    </row>
    <row r="608" spans="1:20" ht="63.75">
      <c r="A608" s="191">
        <v>670</v>
      </c>
      <c r="B608" s="68"/>
      <c r="C608" s="212" t="s">
        <v>178</v>
      </c>
      <c r="D608" s="213">
        <v>45680</v>
      </c>
      <c r="E608" s="191" t="s">
        <v>2288</v>
      </c>
      <c r="F608" s="191" t="s">
        <v>3</v>
      </c>
      <c r="G608" s="191">
        <v>2252865</v>
      </c>
      <c r="H608" s="68"/>
      <c r="I608" s="197" t="s">
        <v>3341</v>
      </c>
      <c r="J608" s="68"/>
      <c r="K608" s="68"/>
      <c r="L608" s="68"/>
      <c r="M608" s="68"/>
      <c r="N608" s="348"/>
      <c r="O608" s="348"/>
      <c r="P608" s="214">
        <v>0</v>
      </c>
      <c r="Q608" s="214">
        <v>1317.08</v>
      </c>
      <c r="R608" s="68" t="s">
        <v>1479</v>
      </c>
      <c r="S608" s="349"/>
      <c r="T608" s="272"/>
    </row>
    <row r="609" spans="1:20" ht="63.75">
      <c r="A609" s="191">
        <v>15</v>
      </c>
      <c r="B609" s="68"/>
      <c r="C609" s="212" t="s">
        <v>39</v>
      </c>
      <c r="D609" s="213">
        <v>45680</v>
      </c>
      <c r="E609" s="191" t="s">
        <v>2289</v>
      </c>
      <c r="F609" s="191" t="s">
        <v>3</v>
      </c>
      <c r="G609" s="191">
        <v>2252866</v>
      </c>
      <c r="H609" s="68"/>
      <c r="I609" s="197" t="s">
        <v>3342</v>
      </c>
      <c r="J609" s="68"/>
      <c r="K609" s="68"/>
      <c r="L609" s="68"/>
      <c r="M609" s="68"/>
      <c r="N609" s="348"/>
      <c r="O609" s="348"/>
      <c r="P609" s="214">
        <v>0</v>
      </c>
      <c r="Q609" s="214">
        <v>165685.79999999999</v>
      </c>
      <c r="R609" s="68" t="s">
        <v>1479</v>
      </c>
      <c r="S609" s="349"/>
      <c r="T609" s="272"/>
    </row>
    <row r="610" spans="1:20" ht="63.75">
      <c r="A610" s="191">
        <v>15</v>
      </c>
      <c r="B610" s="68"/>
      <c r="C610" s="212" t="s">
        <v>39</v>
      </c>
      <c r="D610" s="213">
        <v>45680</v>
      </c>
      <c r="E610" s="191" t="s">
        <v>2289</v>
      </c>
      <c r="F610" s="191" t="s">
        <v>3</v>
      </c>
      <c r="G610" s="191">
        <v>2252866</v>
      </c>
      <c r="H610" s="68"/>
      <c r="I610" s="197" t="s">
        <v>3342</v>
      </c>
      <c r="J610" s="68"/>
      <c r="K610" s="68"/>
      <c r="L610" s="68"/>
      <c r="M610" s="68"/>
      <c r="N610" s="348"/>
      <c r="O610" s="348"/>
      <c r="P610" s="214">
        <v>0</v>
      </c>
      <c r="Q610" s="214">
        <v>156782.23000000001</v>
      </c>
      <c r="R610" s="68" t="s">
        <v>1479</v>
      </c>
      <c r="S610" s="349"/>
      <c r="T610" s="272"/>
    </row>
    <row r="611" spans="1:20" ht="63.75">
      <c r="A611" s="191">
        <v>117</v>
      </c>
      <c r="B611" s="68"/>
      <c r="C611" s="212" t="s">
        <v>54</v>
      </c>
      <c r="D611" s="213">
        <v>45680</v>
      </c>
      <c r="E611" s="191" t="s">
        <v>2289</v>
      </c>
      <c r="F611" s="191" t="s">
        <v>3</v>
      </c>
      <c r="G611" s="191">
        <v>2252866</v>
      </c>
      <c r="H611" s="68"/>
      <c r="I611" s="197" t="s">
        <v>3342</v>
      </c>
      <c r="J611" s="68"/>
      <c r="K611" s="68"/>
      <c r="L611" s="68"/>
      <c r="M611" s="68"/>
      <c r="N611" s="348"/>
      <c r="O611" s="348"/>
      <c r="P611" s="214">
        <v>0</v>
      </c>
      <c r="Q611" s="214">
        <v>7302.17</v>
      </c>
      <c r="R611" s="68" t="s">
        <v>1479</v>
      </c>
      <c r="S611" s="349"/>
      <c r="T611" s="272"/>
    </row>
    <row r="612" spans="1:20" ht="63.75">
      <c r="A612" s="191">
        <v>903</v>
      </c>
      <c r="B612" s="68"/>
      <c r="C612" s="212" t="s">
        <v>192</v>
      </c>
      <c r="D612" s="213">
        <v>45680</v>
      </c>
      <c r="E612" s="191" t="s">
        <v>2289</v>
      </c>
      <c r="F612" s="191" t="s">
        <v>3</v>
      </c>
      <c r="G612" s="191">
        <v>2252866</v>
      </c>
      <c r="H612" s="68"/>
      <c r="I612" s="197" t="s">
        <v>3342</v>
      </c>
      <c r="J612" s="68"/>
      <c r="K612" s="68"/>
      <c r="L612" s="68"/>
      <c r="M612" s="68"/>
      <c r="N612" s="348"/>
      <c r="O612" s="348"/>
      <c r="P612" s="214">
        <v>0</v>
      </c>
      <c r="Q612" s="214">
        <v>7716.26</v>
      </c>
      <c r="R612" s="68" t="s">
        <v>1479</v>
      </c>
      <c r="S612" s="349"/>
      <c r="T612" s="272"/>
    </row>
    <row r="613" spans="1:20" ht="63.75">
      <c r="A613" s="191">
        <v>15</v>
      </c>
      <c r="B613" s="68"/>
      <c r="C613" s="212" t="s">
        <v>39</v>
      </c>
      <c r="D613" s="213">
        <v>45680</v>
      </c>
      <c r="E613" s="191" t="s">
        <v>2290</v>
      </c>
      <c r="F613" s="191" t="s">
        <v>3</v>
      </c>
      <c r="G613" s="191">
        <v>2252900</v>
      </c>
      <c r="H613" s="68"/>
      <c r="I613" s="197" t="s">
        <v>3343</v>
      </c>
      <c r="J613" s="68"/>
      <c r="K613" s="68"/>
      <c r="L613" s="68"/>
      <c r="M613" s="68"/>
      <c r="N613" s="348"/>
      <c r="O613" s="348"/>
      <c r="P613" s="214">
        <v>0</v>
      </c>
      <c r="Q613" s="214">
        <v>92549.72</v>
      </c>
      <c r="R613" s="68" t="s">
        <v>1479</v>
      </c>
      <c r="S613" s="349"/>
      <c r="T613" s="272"/>
    </row>
    <row r="614" spans="1:20" ht="63.75">
      <c r="A614" s="191">
        <v>681</v>
      </c>
      <c r="B614" s="68"/>
      <c r="C614" s="212" t="s">
        <v>180</v>
      </c>
      <c r="D614" s="213">
        <v>45680</v>
      </c>
      <c r="E614" s="191" t="s">
        <v>2290</v>
      </c>
      <c r="F614" s="191" t="s">
        <v>3</v>
      </c>
      <c r="G614" s="191">
        <v>2252900</v>
      </c>
      <c r="H614" s="68"/>
      <c r="I614" s="197" t="s">
        <v>3343</v>
      </c>
      <c r="J614" s="68"/>
      <c r="K614" s="68"/>
      <c r="L614" s="68"/>
      <c r="M614" s="68"/>
      <c r="N614" s="348"/>
      <c r="O614" s="348"/>
      <c r="P614" s="214">
        <v>0</v>
      </c>
      <c r="Q614" s="214">
        <v>5243.8</v>
      </c>
      <c r="R614" s="68" t="s">
        <v>1479</v>
      </c>
      <c r="S614" s="349"/>
      <c r="T614" s="272"/>
    </row>
    <row r="615" spans="1:20" ht="63.75">
      <c r="A615" s="191">
        <v>681</v>
      </c>
      <c r="B615" s="68"/>
      <c r="C615" s="212" t="s">
        <v>180</v>
      </c>
      <c r="D615" s="213">
        <v>45680</v>
      </c>
      <c r="E615" s="191" t="s">
        <v>2290</v>
      </c>
      <c r="F615" s="191" t="s">
        <v>3</v>
      </c>
      <c r="G615" s="191">
        <v>2252900</v>
      </c>
      <c r="H615" s="68"/>
      <c r="I615" s="197" t="s">
        <v>3343</v>
      </c>
      <c r="J615" s="68"/>
      <c r="K615" s="68"/>
      <c r="L615" s="68"/>
      <c r="M615" s="68"/>
      <c r="N615" s="348"/>
      <c r="O615" s="348"/>
      <c r="P615" s="214">
        <v>0</v>
      </c>
      <c r="Q615" s="214">
        <v>1222.9000000000001</v>
      </c>
      <c r="R615" s="68" t="s">
        <v>1479</v>
      </c>
      <c r="S615" s="349"/>
      <c r="T615" s="272"/>
    </row>
    <row r="616" spans="1:20" ht="63.75">
      <c r="A616" s="191">
        <v>660</v>
      </c>
      <c r="B616" s="68"/>
      <c r="C616" s="212" t="s">
        <v>176</v>
      </c>
      <c r="D616" s="213">
        <v>45680</v>
      </c>
      <c r="E616" s="191" t="s">
        <v>2290</v>
      </c>
      <c r="F616" s="191" t="s">
        <v>3</v>
      </c>
      <c r="G616" s="191">
        <v>2252900</v>
      </c>
      <c r="H616" s="68"/>
      <c r="I616" s="197" t="s">
        <v>3343</v>
      </c>
      <c r="J616" s="68"/>
      <c r="K616" s="68"/>
      <c r="L616" s="68"/>
      <c r="M616" s="68"/>
      <c r="N616" s="348"/>
      <c r="O616" s="348"/>
      <c r="P616" s="214">
        <v>0</v>
      </c>
      <c r="Q616" s="214">
        <v>52815.8</v>
      </c>
      <c r="R616" s="68" t="s">
        <v>1479</v>
      </c>
      <c r="S616" s="349"/>
      <c r="T616" s="272"/>
    </row>
    <row r="617" spans="1:20" ht="63.75">
      <c r="A617" s="191">
        <v>660</v>
      </c>
      <c r="B617" s="68"/>
      <c r="C617" s="212" t="s">
        <v>176</v>
      </c>
      <c r="D617" s="213">
        <v>45680</v>
      </c>
      <c r="E617" s="191" t="s">
        <v>2290</v>
      </c>
      <c r="F617" s="191" t="s">
        <v>3</v>
      </c>
      <c r="G617" s="191">
        <v>2252900</v>
      </c>
      <c r="H617" s="68"/>
      <c r="I617" s="197" t="s">
        <v>3343</v>
      </c>
      <c r="J617" s="68"/>
      <c r="K617" s="68"/>
      <c r="L617" s="68"/>
      <c r="M617" s="68"/>
      <c r="N617" s="348"/>
      <c r="O617" s="348"/>
      <c r="P617" s="214">
        <v>0</v>
      </c>
      <c r="Q617" s="214">
        <v>251.95</v>
      </c>
      <c r="R617" s="68" t="s">
        <v>1479</v>
      </c>
      <c r="S617" s="349"/>
      <c r="T617" s="272"/>
    </row>
    <row r="618" spans="1:20" ht="63.75">
      <c r="A618" s="191">
        <v>670</v>
      </c>
      <c r="B618" s="68"/>
      <c r="C618" s="212" t="s">
        <v>178</v>
      </c>
      <c r="D618" s="213">
        <v>45680</v>
      </c>
      <c r="E618" s="191" t="s">
        <v>2290</v>
      </c>
      <c r="F618" s="191" t="s">
        <v>3</v>
      </c>
      <c r="G618" s="191">
        <v>2252900</v>
      </c>
      <c r="H618" s="68"/>
      <c r="I618" s="197" t="s">
        <v>3343</v>
      </c>
      <c r="J618" s="68"/>
      <c r="K618" s="68"/>
      <c r="L618" s="68"/>
      <c r="M618" s="68"/>
      <c r="N618" s="348"/>
      <c r="O618" s="348"/>
      <c r="P618" s="214">
        <v>0</v>
      </c>
      <c r="Q618" s="214">
        <v>495.1</v>
      </c>
      <c r="R618" s="68" t="s">
        <v>1479</v>
      </c>
      <c r="S618" s="349"/>
      <c r="T618" s="272"/>
    </row>
    <row r="619" spans="1:20" ht="63.75">
      <c r="A619" s="191">
        <v>660</v>
      </c>
      <c r="B619" s="68"/>
      <c r="C619" s="212" t="s">
        <v>176</v>
      </c>
      <c r="D619" s="213">
        <v>45680</v>
      </c>
      <c r="E619" s="191" t="s">
        <v>2290</v>
      </c>
      <c r="F619" s="191" t="s">
        <v>3</v>
      </c>
      <c r="G619" s="191">
        <v>2252900</v>
      </c>
      <c r="H619" s="68"/>
      <c r="I619" s="197" t="s">
        <v>3343</v>
      </c>
      <c r="J619" s="68"/>
      <c r="K619" s="68"/>
      <c r="L619" s="68"/>
      <c r="M619" s="68"/>
      <c r="N619" s="348"/>
      <c r="O619" s="348"/>
      <c r="P619" s="214">
        <v>0</v>
      </c>
      <c r="Q619" s="214">
        <v>19115.48</v>
      </c>
      <c r="R619" s="68" t="s">
        <v>1479</v>
      </c>
      <c r="S619" s="349"/>
      <c r="T619" s="272"/>
    </row>
    <row r="620" spans="1:20" ht="63.75">
      <c r="A620" s="191">
        <v>206</v>
      </c>
      <c r="B620" s="68"/>
      <c r="C620" s="212" t="s">
        <v>87</v>
      </c>
      <c r="D620" s="213">
        <v>45680</v>
      </c>
      <c r="E620" s="191" t="s">
        <v>2290</v>
      </c>
      <c r="F620" s="191" t="s">
        <v>3</v>
      </c>
      <c r="G620" s="191">
        <v>2252900</v>
      </c>
      <c r="H620" s="68"/>
      <c r="I620" s="197" t="s">
        <v>3343</v>
      </c>
      <c r="J620" s="68"/>
      <c r="K620" s="68"/>
      <c r="L620" s="68"/>
      <c r="M620" s="68"/>
      <c r="N620" s="348"/>
      <c r="O620" s="348"/>
      <c r="P620" s="214">
        <v>0</v>
      </c>
      <c r="Q620" s="214">
        <v>13905.59</v>
      </c>
      <c r="R620" s="68" t="s">
        <v>1479</v>
      </c>
      <c r="S620" s="349"/>
      <c r="T620" s="272"/>
    </row>
    <row r="621" spans="1:20" ht="63.75">
      <c r="A621" s="191">
        <v>660</v>
      </c>
      <c r="B621" s="68"/>
      <c r="C621" s="212" t="s">
        <v>176</v>
      </c>
      <c r="D621" s="213">
        <v>45680</v>
      </c>
      <c r="E621" s="191" t="s">
        <v>2290</v>
      </c>
      <c r="F621" s="191" t="s">
        <v>3</v>
      </c>
      <c r="G621" s="191">
        <v>2252900</v>
      </c>
      <c r="H621" s="68"/>
      <c r="I621" s="197" t="s">
        <v>3343</v>
      </c>
      <c r="J621" s="68"/>
      <c r="K621" s="68"/>
      <c r="L621" s="68"/>
      <c r="M621" s="68"/>
      <c r="N621" s="348"/>
      <c r="O621" s="348"/>
      <c r="P621" s="214">
        <v>0</v>
      </c>
      <c r="Q621" s="214">
        <v>1378.51</v>
      </c>
      <c r="R621" s="68" t="s">
        <v>1479</v>
      </c>
      <c r="S621" s="349"/>
      <c r="T621" s="272"/>
    </row>
    <row r="622" spans="1:20" ht="63.75">
      <c r="A622" s="191">
        <v>212</v>
      </c>
      <c r="B622" s="68"/>
      <c r="C622" s="212" t="s">
        <v>90</v>
      </c>
      <c r="D622" s="213">
        <v>45680</v>
      </c>
      <c r="E622" s="191" t="s">
        <v>2290</v>
      </c>
      <c r="F622" s="191" t="s">
        <v>3</v>
      </c>
      <c r="G622" s="191">
        <v>2252900</v>
      </c>
      <c r="H622" s="68"/>
      <c r="I622" s="197" t="s">
        <v>3343</v>
      </c>
      <c r="J622" s="68"/>
      <c r="K622" s="68"/>
      <c r="L622" s="68"/>
      <c r="M622" s="68"/>
      <c r="N622" s="348"/>
      <c r="O622" s="348"/>
      <c r="P622" s="214">
        <v>0</v>
      </c>
      <c r="Q622" s="214">
        <v>6660.6</v>
      </c>
      <c r="R622" s="68" t="s">
        <v>1479</v>
      </c>
      <c r="S622" s="349"/>
      <c r="T622" s="272"/>
    </row>
    <row r="623" spans="1:20" ht="63.75">
      <c r="A623" s="191">
        <v>901</v>
      </c>
      <c r="B623" s="68"/>
      <c r="C623" s="212" t="s">
        <v>190</v>
      </c>
      <c r="D623" s="213">
        <v>45680</v>
      </c>
      <c r="E623" s="191" t="s">
        <v>2290</v>
      </c>
      <c r="F623" s="191" t="s">
        <v>3</v>
      </c>
      <c r="G623" s="191">
        <v>2252900</v>
      </c>
      <c r="H623" s="68"/>
      <c r="I623" s="197" t="s">
        <v>3343</v>
      </c>
      <c r="J623" s="68"/>
      <c r="K623" s="68"/>
      <c r="L623" s="68"/>
      <c r="M623" s="68"/>
      <c r="N623" s="348"/>
      <c r="O623" s="348"/>
      <c r="P623" s="214">
        <v>0</v>
      </c>
      <c r="Q623" s="214">
        <v>92617</v>
      </c>
      <c r="R623" s="68" t="s">
        <v>1479</v>
      </c>
      <c r="S623" s="349"/>
      <c r="T623" s="272"/>
    </row>
    <row r="624" spans="1:20" ht="63.75">
      <c r="A624" s="191">
        <v>15</v>
      </c>
      <c r="B624" s="68"/>
      <c r="C624" s="212" t="s">
        <v>39</v>
      </c>
      <c r="D624" s="213">
        <v>45680</v>
      </c>
      <c r="E624" s="191" t="s">
        <v>2290</v>
      </c>
      <c r="F624" s="191" t="s">
        <v>3</v>
      </c>
      <c r="G624" s="191">
        <v>2252900</v>
      </c>
      <c r="H624" s="68"/>
      <c r="I624" s="197" t="s">
        <v>3343</v>
      </c>
      <c r="J624" s="68"/>
      <c r="K624" s="68"/>
      <c r="L624" s="68"/>
      <c r="M624" s="68"/>
      <c r="N624" s="348"/>
      <c r="O624" s="348"/>
      <c r="P624" s="214">
        <v>0</v>
      </c>
      <c r="Q624" s="214">
        <v>48479.24</v>
      </c>
      <c r="R624" s="68" t="s">
        <v>1479</v>
      </c>
      <c r="S624" s="349"/>
      <c r="T624" s="272"/>
    </row>
    <row r="625" spans="1:20" ht="63.75">
      <c r="A625" s="191">
        <v>681</v>
      </c>
      <c r="B625" s="68"/>
      <c r="C625" s="212" t="s">
        <v>180</v>
      </c>
      <c r="D625" s="213">
        <v>45680</v>
      </c>
      <c r="E625" s="191" t="s">
        <v>2290</v>
      </c>
      <c r="F625" s="191" t="s">
        <v>3</v>
      </c>
      <c r="G625" s="191">
        <v>2252900</v>
      </c>
      <c r="H625" s="68"/>
      <c r="I625" s="197" t="s">
        <v>3343</v>
      </c>
      <c r="J625" s="68"/>
      <c r="K625" s="68"/>
      <c r="L625" s="68"/>
      <c r="M625" s="68"/>
      <c r="N625" s="348"/>
      <c r="O625" s="348"/>
      <c r="P625" s="214">
        <v>0</v>
      </c>
      <c r="Q625" s="214">
        <v>10100.370000000001</v>
      </c>
      <c r="R625" s="68" t="s">
        <v>1479</v>
      </c>
      <c r="S625" s="349"/>
      <c r="T625" s="272"/>
    </row>
    <row r="626" spans="1:20" ht="63.75">
      <c r="A626" s="191">
        <v>681</v>
      </c>
      <c r="B626" s="68"/>
      <c r="C626" s="212" t="s">
        <v>180</v>
      </c>
      <c r="D626" s="213">
        <v>45680</v>
      </c>
      <c r="E626" s="191" t="s">
        <v>2290</v>
      </c>
      <c r="F626" s="191" t="s">
        <v>3</v>
      </c>
      <c r="G626" s="191">
        <v>2252900</v>
      </c>
      <c r="H626" s="68"/>
      <c r="I626" s="197" t="s">
        <v>3343</v>
      </c>
      <c r="J626" s="68"/>
      <c r="K626" s="68"/>
      <c r="L626" s="68"/>
      <c r="M626" s="68"/>
      <c r="N626" s="348"/>
      <c r="O626" s="348"/>
      <c r="P626" s="214">
        <v>0</v>
      </c>
      <c r="Q626" s="214">
        <v>6039.89</v>
      </c>
      <c r="R626" s="68" t="s">
        <v>1479</v>
      </c>
      <c r="S626" s="349"/>
      <c r="T626" s="272"/>
    </row>
    <row r="627" spans="1:20" ht="63.75">
      <c r="A627" s="191">
        <v>660</v>
      </c>
      <c r="B627" s="68"/>
      <c r="C627" s="212" t="s">
        <v>176</v>
      </c>
      <c r="D627" s="213">
        <v>45680</v>
      </c>
      <c r="E627" s="191" t="s">
        <v>2290</v>
      </c>
      <c r="F627" s="191" t="s">
        <v>3</v>
      </c>
      <c r="G627" s="191">
        <v>2252900</v>
      </c>
      <c r="H627" s="68"/>
      <c r="I627" s="197" t="s">
        <v>3343</v>
      </c>
      <c r="J627" s="68"/>
      <c r="K627" s="68"/>
      <c r="L627" s="68"/>
      <c r="M627" s="68"/>
      <c r="N627" s="348"/>
      <c r="O627" s="348"/>
      <c r="P627" s="214">
        <v>0</v>
      </c>
      <c r="Q627" s="214">
        <v>645.55999999999995</v>
      </c>
      <c r="R627" s="68" t="s">
        <v>1479</v>
      </c>
      <c r="S627" s="349"/>
      <c r="T627" s="272"/>
    </row>
    <row r="628" spans="1:20" ht="63.75">
      <c r="A628" s="191">
        <v>660</v>
      </c>
      <c r="B628" s="68"/>
      <c r="C628" s="212" t="s">
        <v>176</v>
      </c>
      <c r="D628" s="213">
        <v>45680</v>
      </c>
      <c r="E628" s="191" t="s">
        <v>2290</v>
      </c>
      <c r="F628" s="191" t="s">
        <v>3</v>
      </c>
      <c r="G628" s="191">
        <v>2252900</v>
      </c>
      <c r="H628" s="68"/>
      <c r="I628" s="197" t="s">
        <v>3343</v>
      </c>
      <c r="J628" s="68"/>
      <c r="K628" s="68"/>
      <c r="L628" s="68"/>
      <c r="M628" s="68"/>
      <c r="N628" s="348"/>
      <c r="O628" s="348"/>
      <c r="P628" s="214">
        <v>0</v>
      </c>
      <c r="Q628" s="214">
        <v>13184.49</v>
      </c>
      <c r="R628" s="68" t="s">
        <v>1479</v>
      </c>
      <c r="S628" s="349"/>
      <c r="T628" s="272"/>
    </row>
    <row r="629" spans="1:20" ht="63.75">
      <c r="A629" s="191">
        <v>15</v>
      </c>
      <c r="B629" s="68"/>
      <c r="C629" s="212" t="s">
        <v>39</v>
      </c>
      <c r="D629" s="213">
        <v>45680</v>
      </c>
      <c r="E629" s="191" t="s">
        <v>2290</v>
      </c>
      <c r="F629" s="191" t="s">
        <v>3</v>
      </c>
      <c r="G629" s="191">
        <v>2252900</v>
      </c>
      <c r="H629" s="68"/>
      <c r="I629" s="197" t="s">
        <v>3343</v>
      </c>
      <c r="J629" s="68"/>
      <c r="K629" s="68"/>
      <c r="L629" s="68"/>
      <c r="M629" s="68"/>
      <c r="N629" s="348"/>
      <c r="O629" s="348"/>
      <c r="P629" s="214">
        <v>0</v>
      </c>
      <c r="Q629" s="214">
        <v>1371.02</v>
      </c>
      <c r="R629" s="68" t="s">
        <v>1479</v>
      </c>
      <c r="S629" s="349"/>
      <c r="T629" s="272"/>
    </row>
    <row r="630" spans="1:20" ht="63.75">
      <c r="A630" s="191">
        <v>670</v>
      </c>
      <c r="B630" s="68"/>
      <c r="C630" s="212" t="s">
        <v>178</v>
      </c>
      <c r="D630" s="213">
        <v>45680</v>
      </c>
      <c r="E630" s="191" t="s">
        <v>2290</v>
      </c>
      <c r="F630" s="191" t="s">
        <v>3</v>
      </c>
      <c r="G630" s="191">
        <v>2252900</v>
      </c>
      <c r="H630" s="68"/>
      <c r="I630" s="197" t="s">
        <v>3343</v>
      </c>
      <c r="J630" s="68"/>
      <c r="K630" s="68"/>
      <c r="L630" s="68"/>
      <c r="M630" s="68"/>
      <c r="N630" s="348"/>
      <c r="O630" s="348"/>
      <c r="P630" s="214">
        <v>0</v>
      </c>
      <c r="Q630" s="214">
        <v>892.96</v>
      </c>
      <c r="R630" s="68" t="s">
        <v>1479</v>
      </c>
      <c r="S630" s="349"/>
      <c r="T630" s="272"/>
    </row>
    <row r="631" spans="1:20" ht="63.75">
      <c r="A631" s="191">
        <v>86</v>
      </c>
      <c r="B631" s="68"/>
      <c r="C631" s="212" t="s">
        <v>50</v>
      </c>
      <c r="D631" s="213">
        <v>45680</v>
      </c>
      <c r="E631" s="191" t="s">
        <v>2290</v>
      </c>
      <c r="F631" s="191" t="s">
        <v>3</v>
      </c>
      <c r="G631" s="191">
        <v>2252900</v>
      </c>
      <c r="H631" s="68"/>
      <c r="I631" s="197" t="s">
        <v>3343</v>
      </c>
      <c r="J631" s="68"/>
      <c r="K631" s="68"/>
      <c r="L631" s="68"/>
      <c r="M631" s="68"/>
      <c r="N631" s="348"/>
      <c r="O631" s="348"/>
      <c r="P631" s="214">
        <v>0</v>
      </c>
      <c r="Q631" s="214">
        <v>2561.25</v>
      </c>
      <c r="R631" s="68" t="s">
        <v>1479</v>
      </c>
      <c r="S631" s="349"/>
      <c r="T631" s="272"/>
    </row>
    <row r="632" spans="1:20" ht="63.75">
      <c r="A632" s="191">
        <v>212</v>
      </c>
      <c r="B632" s="68"/>
      <c r="C632" s="212" t="s">
        <v>90</v>
      </c>
      <c r="D632" s="213">
        <v>45680</v>
      </c>
      <c r="E632" s="191" t="s">
        <v>2290</v>
      </c>
      <c r="F632" s="191" t="s">
        <v>3</v>
      </c>
      <c r="G632" s="191">
        <v>2252900</v>
      </c>
      <c r="H632" s="68"/>
      <c r="I632" s="197" t="s">
        <v>3343</v>
      </c>
      <c r="J632" s="68"/>
      <c r="K632" s="68"/>
      <c r="L632" s="68"/>
      <c r="M632" s="68"/>
      <c r="N632" s="348"/>
      <c r="O632" s="348"/>
      <c r="P632" s="214">
        <v>0</v>
      </c>
      <c r="Q632" s="214">
        <v>1574.88</v>
      </c>
      <c r="R632" s="68" t="s">
        <v>1479</v>
      </c>
      <c r="S632" s="349"/>
      <c r="T632" s="272"/>
    </row>
    <row r="633" spans="1:20" ht="63.75">
      <c r="A633" s="191">
        <v>287</v>
      </c>
      <c r="B633" s="68"/>
      <c r="C633" s="212" t="s">
        <v>116</v>
      </c>
      <c r="D633" s="213">
        <v>45680</v>
      </c>
      <c r="E633" s="191" t="s">
        <v>2290</v>
      </c>
      <c r="F633" s="191" t="s">
        <v>3</v>
      </c>
      <c r="G633" s="191">
        <v>2252900</v>
      </c>
      <c r="H633" s="68"/>
      <c r="I633" s="197" t="s">
        <v>3343</v>
      </c>
      <c r="J633" s="68"/>
      <c r="K633" s="68"/>
      <c r="L633" s="68"/>
      <c r="M633" s="68"/>
      <c r="N633" s="348"/>
      <c r="O633" s="348"/>
      <c r="P633" s="214">
        <v>0</v>
      </c>
      <c r="Q633" s="214">
        <v>198.86</v>
      </c>
      <c r="R633" s="68" t="s">
        <v>1479</v>
      </c>
      <c r="S633" s="349"/>
      <c r="T633" s="272"/>
    </row>
    <row r="634" spans="1:20" ht="63.75">
      <c r="A634" s="191">
        <v>901</v>
      </c>
      <c r="B634" s="68"/>
      <c r="C634" s="212" t="s">
        <v>190</v>
      </c>
      <c r="D634" s="213">
        <v>45680</v>
      </c>
      <c r="E634" s="191" t="s">
        <v>2290</v>
      </c>
      <c r="F634" s="191" t="s">
        <v>3</v>
      </c>
      <c r="G634" s="191">
        <v>2252900</v>
      </c>
      <c r="H634" s="68"/>
      <c r="I634" s="197" t="s">
        <v>3343</v>
      </c>
      <c r="J634" s="68"/>
      <c r="K634" s="68"/>
      <c r="L634" s="68"/>
      <c r="M634" s="68"/>
      <c r="N634" s="348"/>
      <c r="O634" s="348"/>
      <c r="P634" s="214">
        <v>0</v>
      </c>
      <c r="Q634" s="214">
        <v>222.34</v>
      </c>
      <c r="R634" s="68" t="s">
        <v>1479</v>
      </c>
      <c r="S634" s="349"/>
      <c r="T634" s="272"/>
    </row>
    <row r="635" spans="1:20" ht="63.75">
      <c r="A635" s="191">
        <v>660</v>
      </c>
      <c r="B635" s="68"/>
      <c r="C635" s="212" t="s">
        <v>176</v>
      </c>
      <c r="D635" s="213">
        <v>45680</v>
      </c>
      <c r="E635" s="191" t="s">
        <v>2290</v>
      </c>
      <c r="F635" s="191" t="s">
        <v>3</v>
      </c>
      <c r="G635" s="191">
        <v>2252900</v>
      </c>
      <c r="H635" s="68"/>
      <c r="I635" s="197" t="s">
        <v>3343</v>
      </c>
      <c r="J635" s="68"/>
      <c r="K635" s="68"/>
      <c r="L635" s="68"/>
      <c r="M635" s="68"/>
      <c r="N635" s="348"/>
      <c r="O635" s="348"/>
      <c r="P635" s="214">
        <v>0</v>
      </c>
      <c r="Q635" s="214">
        <v>6127.57</v>
      </c>
      <c r="R635" s="68" t="s">
        <v>1479</v>
      </c>
      <c r="S635" s="349"/>
      <c r="T635" s="272"/>
    </row>
    <row r="636" spans="1:20" ht="63.75">
      <c r="A636" s="191">
        <v>660</v>
      </c>
      <c r="B636" s="68"/>
      <c r="C636" s="212" t="s">
        <v>176</v>
      </c>
      <c r="D636" s="213">
        <v>45680</v>
      </c>
      <c r="E636" s="191" t="s">
        <v>2290</v>
      </c>
      <c r="F636" s="191" t="s">
        <v>3</v>
      </c>
      <c r="G636" s="191">
        <v>2252900</v>
      </c>
      <c r="H636" s="68"/>
      <c r="I636" s="197" t="s">
        <v>3343</v>
      </c>
      <c r="J636" s="68"/>
      <c r="K636" s="68"/>
      <c r="L636" s="68"/>
      <c r="M636" s="68"/>
      <c r="N636" s="348"/>
      <c r="O636" s="348"/>
      <c r="P636" s="214">
        <v>0</v>
      </c>
      <c r="Q636" s="214">
        <v>12844.32</v>
      </c>
      <c r="R636" s="68" t="s">
        <v>1479</v>
      </c>
      <c r="S636" s="349"/>
      <c r="T636" s="272"/>
    </row>
    <row r="637" spans="1:20" ht="63.75">
      <c r="A637" s="191">
        <v>265</v>
      </c>
      <c r="B637" s="68"/>
      <c r="C637" s="212" t="s">
        <v>106</v>
      </c>
      <c r="D637" s="213">
        <v>45680</v>
      </c>
      <c r="E637" s="191" t="s">
        <v>2290</v>
      </c>
      <c r="F637" s="191" t="s">
        <v>3</v>
      </c>
      <c r="G637" s="191">
        <v>2252900</v>
      </c>
      <c r="H637" s="68"/>
      <c r="I637" s="197" t="s">
        <v>3343</v>
      </c>
      <c r="J637" s="68"/>
      <c r="K637" s="68"/>
      <c r="L637" s="68"/>
      <c r="M637" s="68"/>
      <c r="N637" s="348"/>
      <c r="O637" s="348"/>
      <c r="P637" s="214">
        <v>0</v>
      </c>
      <c r="Q637" s="214">
        <v>235811.67</v>
      </c>
      <c r="R637" s="68" t="s">
        <v>1479</v>
      </c>
      <c r="S637" s="349"/>
      <c r="T637" s="272"/>
    </row>
    <row r="638" spans="1:20" ht="63.75">
      <c r="A638" s="191">
        <v>901</v>
      </c>
      <c r="B638" s="68"/>
      <c r="C638" s="212" t="s">
        <v>190</v>
      </c>
      <c r="D638" s="213">
        <v>45680</v>
      </c>
      <c r="E638" s="191" t="s">
        <v>2290</v>
      </c>
      <c r="F638" s="191" t="s">
        <v>3</v>
      </c>
      <c r="G638" s="191">
        <v>2252900</v>
      </c>
      <c r="H638" s="68"/>
      <c r="I638" s="197" t="s">
        <v>3343</v>
      </c>
      <c r="J638" s="68"/>
      <c r="K638" s="68"/>
      <c r="L638" s="68"/>
      <c r="M638" s="68"/>
      <c r="N638" s="348"/>
      <c r="O638" s="348"/>
      <c r="P638" s="214">
        <v>0</v>
      </c>
      <c r="Q638" s="214">
        <v>119555.21</v>
      </c>
      <c r="R638" s="68" t="s">
        <v>1479</v>
      </c>
      <c r="S638" s="349"/>
      <c r="T638" s="272"/>
    </row>
    <row r="639" spans="1:20" ht="63.75">
      <c r="A639" s="191">
        <v>15</v>
      </c>
      <c r="B639" s="68"/>
      <c r="C639" s="212" t="s">
        <v>39</v>
      </c>
      <c r="D639" s="213">
        <v>45680</v>
      </c>
      <c r="E639" s="191" t="s">
        <v>2290</v>
      </c>
      <c r="F639" s="191" t="s">
        <v>3</v>
      </c>
      <c r="G639" s="191">
        <v>2252900</v>
      </c>
      <c r="H639" s="68"/>
      <c r="I639" s="197" t="s">
        <v>3343</v>
      </c>
      <c r="J639" s="68"/>
      <c r="K639" s="68"/>
      <c r="L639" s="68"/>
      <c r="M639" s="68"/>
      <c r="N639" s="348"/>
      <c r="O639" s="348"/>
      <c r="P639" s="214">
        <v>0</v>
      </c>
      <c r="Q639" s="214">
        <v>38832.160000000003</v>
      </c>
      <c r="R639" s="68" t="s">
        <v>1479</v>
      </c>
      <c r="S639" s="349"/>
      <c r="T639" s="272"/>
    </row>
    <row r="640" spans="1:20" ht="63.75">
      <c r="A640" s="191">
        <v>681</v>
      </c>
      <c r="B640" s="68"/>
      <c r="C640" s="212" t="s">
        <v>180</v>
      </c>
      <c r="D640" s="213">
        <v>45680</v>
      </c>
      <c r="E640" s="191" t="s">
        <v>2290</v>
      </c>
      <c r="F640" s="191" t="s">
        <v>3</v>
      </c>
      <c r="G640" s="191">
        <v>2252900</v>
      </c>
      <c r="H640" s="68"/>
      <c r="I640" s="197" t="s">
        <v>3343</v>
      </c>
      <c r="J640" s="68"/>
      <c r="K640" s="68"/>
      <c r="L640" s="68"/>
      <c r="M640" s="68"/>
      <c r="N640" s="348"/>
      <c r="O640" s="348"/>
      <c r="P640" s="214">
        <v>0</v>
      </c>
      <c r="Q640" s="214">
        <v>2822.38</v>
      </c>
      <c r="R640" s="68" t="s">
        <v>1479</v>
      </c>
      <c r="S640" s="349"/>
      <c r="T640" s="272"/>
    </row>
    <row r="641" spans="1:20" ht="63.75">
      <c r="A641" s="191">
        <v>681</v>
      </c>
      <c r="B641" s="68"/>
      <c r="C641" s="212" t="s">
        <v>180</v>
      </c>
      <c r="D641" s="213">
        <v>45680</v>
      </c>
      <c r="E641" s="191" t="s">
        <v>2290</v>
      </c>
      <c r="F641" s="191" t="s">
        <v>3</v>
      </c>
      <c r="G641" s="191">
        <v>2252900</v>
      </c>
      <c r="H641" s="68"/>
      <c r="I641" s="197" t="s">
        <v>3343</v>
      </c>
      <c r="J641" s="68"/>
      <c r="K641" s="68"/>
      <c r="L641" s="68"/>
      <c r="M641" s="68"/>
      <c r="N641" s="348"/>
      <c r="O641" s="348"/>
      <c r="P641" s="214">
        <v>0</v>
      </c>
      <c r="Q641" s="214">
        <v>1715.54</v>
      </c>
      <c r="R641" s="68" t="s">
        <v>1479</v>
      </c>
      <c r="S641" s="349"/>
      <c r="T641" s="272"/>
    </row>
    <row r="642" spans="1:20" ht="63.75">
      <c r="A642" s="191">
        <v>660</v>
      </c>
      <c r="B642" s="68"/>
      <c r="C642" s="212" t="s">
        <v>176</v>
      </c>
      <c r="D642" s="213">
        <v>45680</v>
      </c>
      <c r="E642" s="191" t="s">
        <v>2290</v>
      </c>
      <c r="F642" s="191" t="s">
        <v>3</v>
      </c>
      <c r="G642" s="191">
        <v>2252900</v>
      </c>
      <c r="H642" s="68"/>
      <c r="I642" s="197" t="s">
        <v>3343</v>
      </c>
      <c r="J642" s="68"/>
      <c r="K642" s="68"/>
      <c r="L642" s="68"/>
      <c r="M642" s="68"/>
      <c r="N642" s="348"/>
      <c r="O642" s="348"/>
      <c r="P642" s="214">
        <v>0</v>
      </c>
      <c r="Q642" s="214">
        <v>11829.64</v>
      </c>
      <c r="R642" s="68" t="s">
        <v>1479</v>
      </c>
      <c r="S642" s="349"/>
      <c r="T642" s="272"/>
    </row>
    <row r="643" spans="1:20" ht="63.75">
      <c r="A643" s="191">
        <v>15</v>
      </c>
      <c r="B643" s="68"/>
      <c r="C643" s="212" t="s">
        <v>39</v>
      </c>
      <c r="D643" s="213">
        <v>45680</v>
      </c>
      <c r="E643" s="191" t="s">
        <v>2290</v>
      </c>
      <c r="F643" s="191" t="s">
        <v>3</v>
      </c>
      <c r="G643" s="191">
        <v>2252900</v>
      </c>
      <c r="H643" s="68"/>
      <c r="I643" s="197" t="s">
        <v>3343</v>
      </c>
      <c r="J643" s="68"/>
      <c r="K643" s="68"/>
      <c r="L643" s="68"/>
      <c r="M643" s="68"/>
      <c r="N643" s="348"/>
      <c r="O643" s="348"/>
      <c r="P643" s="214">
        <v>0</v>
      </c>
      <c r="Q643" s="214">
        <v>3526.33</v>
      </c>
      <c r="R643" s="68" t="s">
        <v>1479</v>
      </c>
      <c r="S643" s="349"/>
      <c r="T643" s="272"/>
    </row>
    <row r="644" spans="1:20" ht="63.75">
      <c r="A644" s="191">
        <v>670</v>
      </c>
      <c r="B644" s="68"/>
      <c r="C644" s="212" t="s">
        <v>178</v>
      </c>
      <c r="D644" s="213">
        <v>45680</v>
      </c>
      <c r="E644" s="191" t="s">
        <v>2290</v>
      </c>
      <c r="F644" s="191" t="s">
        <v>3</v>
      </c>
      <c r="G644" s="191">
        <v>2252900</v>
      </c>
      <c r="H644" s="68"/>
      <c r="I644" s="197" t="s">
        <v>3343</v>
      </c>
      <c r="J644" s="68"/>
      <c r="K644" s="68"/>
      <c r="L644" s="68"/>
      <c r="M644" s="68"/>
      <c r="N644" s="348"/>
      <c r="O644" s="348"/>
      <c r="P644" s="214">
        <v>0</v>
      </c>
      <c r="Q644" s="214">
        <v>452.64</v>
      </c>
      <c r="R644" s="68" t="s">
        <v>1479</v>
      </c>
      <c r="S644" s="349"/>
      <c r="T644" s="272"/>
    </row>
    <row r="645" spans="1:20" ht="63.75">
      <c r="A645" s="191">
        <v>660</v>
      </c>
      <c r="B645" s="68"/>
      <c r="C645" s="212" t="s">
        <v>176</v>
      </c>
      <c r="D645" s="213">
        <v>45680</v>
      </c>
      <c r="E645" s="191" t="s">
        <v>2290</v>
      </c>
      <c r="F645" s="191" t="s">
        <v>3</v>
      </c>
      <c r="G645" s="191">
        <v>2252900</v>
      </c>
      <c r="H645" s="68"/>
      <c r="I645" s="197" t="s">
        <v>3343</v>
      </c>
      <c r="J645" s="68"/>
      <c r="K645" s="68"/>
      <c r="L645" s="68"/>
      <c r="M645" s="68"/>
      <c r="N645" s="348"/>
      <c r="O645" s="348"/>
      <c r="P645" s="214">
        <v>0</v>
      </c>
      <c r="Q645" s="214">
        <v>11288.83</v>
      </c>
      <c r="R645" s="68" t="s">
        <v>1479</v>
      </c>
      <c r="S645" s="349"/>
      <c r="T645" s="272"/>
    </row>
    <row r="646" spans="1:20" ht="63.75">
      <c r="A646" s="191">
        <v>343</v>
      </c>
      <c r="B646" s="68"/>
      <c r="C646" s="212" t="s">
        <v>138</v>
      </c>
      <c r="D646" s="213">
        <v>45680</v>
      </c>
      <c r="E646" s="191" t="s">
        <v>2290</v>
      </c>
      <c r="F646" s="191" t="s">
        <v>3</v>
      </c>
      <c r="G646" s="191">
        <v>2252900</v>
      </c>
      <c r="H646" s="68"/>
      <c r="I646" s="197" t="s">
        <v>3343</v>
      </c>
      <c r="J646" s="68"/>
      <c r="K646" s="68"/>
      <c r="L646" s="68"/>
      <c r="M646" s="68"/>
      <c r="N646" s="348"/>
      <c r="O646" s="348"/>
      <c r="P646" s="214">
        <v>0</v>
      </c>
      <c r="Q646" s="214">
        <v>764.2</v>
      </c>
      <c r="R646" s="68" t="s">
        <v>1479</v>
      </c>
      <c r="S646" s="349"/>
      <c r="T646" s="272"/>
    </row>
    <row r="647" spans="1:20" ht="63.75">
      <c r="A647" s="191">
        <v>20</v>
      </c>
      <c r="B647" s="68"/>
      <c r="C647" s="212" t="s">
        <v>41</v>
      </c>
      <c r="D647" s="213">
        <v>45680</v>
      </c>
      <c r="E647" s="191" t="s">
        <v>2290</v>
      </c>
      <c r="F647" s="191" t="s">
        <v>3</v>
      </c>
      <c r="G647" s="191">
        <v>2252900</v>
      </c>
      <c r="H647" s="68"/>
      <c r="I647" s="197" t="s">
        <v>3343</v>
      </c>
      <c r="J647" s="68"/>
      <c r="K647" s="68"/>
      <c r="L647" s="68"/>
      <c r="M647" s="68"/>
      <c r="N647" s="348"/>
      <c r="O647" s="348"/>
      <c r="P647" s="214">
        <v>0</v>
      </c>
      <c r="Q647" s="214">
        <v>188.58</v>
      </c>
      <c r="R647" s="68" t="s">
        <v>1479</v>
      </c>
      <c r="S647" s="349"/>
      <c r="T647" s="272"/>
    </row>
    <row r="648" spans="1:20" ht="63.75">
      <c r="A648" s="191">
        <v>206</v>
      </c>
      <c r="B648" s="68"/>
      <c r="C648" s="212" t="s">
        <v>87</v>
      </c>
      <c r="D648" s="213">
        <v>45680</v>
      </c>
      <c r="E648" s="191" t="s">
        <v>2290</v>
      </c>
      <c r="F648" s="191" t="s">
        <v>3</v>
      </c>
      <c r="G648" s="191">
        <v>2252900</v>
      </c>
      <c r="H648" s="68"/>
      <c r="I648" s="197" t="s">
        <v>3343</v>
      </c>
      <c r="J648" s="68"/>
      <c r="K648" s="68"/>
      <c r="L648" s="68"/>
      <c r="M648" s="68"/>
      <c r="N648" s="348"/>
      <c r="O648" s="348"/>
      <c r="P648" s="214">
        <v>0</v>
      </c>
      <c r="Q648" s="214">
        <v>164.93</v>
      </c>
      <c r="R648" s="68" t="s">
        <v>1479</v>
      </c>
      <c r="S648" s="349"/>
      <c r="T648" s="272"/>
    </row>
    <row r="649" spans="1:20" ht="63.75">
      <c r="A649" s="191">
        <v>660</v>
      </c>
      <c r="B649" s="68"/>
      <c r="C649" s="212" t="s">
        <v>176</v>
      </c>
      <c r="D649" s="213">
        <v>45680</v>
      </c>
      <c r="E649" s="191" t="s">
        <v>2290</v>
      </c>
      <c r="F649" s="191" t="s">
        <v>3</v>
      </c>
      <c r="G649" s="191">
        <v>2252900</v>
      </c>
      <c r="H649" s="68"/>
      <c r="I649" s="197" t="s">
        <v>3343</v>
      </c>
      <c r="J649" s="68"/>
      <c r="K649" s="68"/>
      <c r="L649" s="68"/>
      <c r="M649" s="68"/>
      <c r="N649" s="348"/>
      <c r="O649" s="348"/>
      <c r="P649" s="214">
        <v>0</v>
      </c>
      <c r="Q649" s="214">
        <v>22990.1</v>
      </c>
      <c r="R649" s="68" t="s">
        <v>1479</v>
      </c>
      <c r="S649" s="349"/>
      <c r="T649" s="272"/>
    </row>
    <row r="650" spans="1:20" ht="63.75">
      <c r="A650" s="191">
        <v>901</v>
      </c>
      <c r="B650" s="68"/>
      <c r="C650" s="212" t="s">
        <v>190</v>
      </c>
      <c r="D650" s="213">
        <v>45680</v>
      </c>
      <c r="E650" s="191" t="s">
        <v>2290</v>
      </c>
      <c r="F650" s="191" t="s">
        <v>3</v>
      </c>
      <c r="G650" s="191">
        <v>2252900</v>
      </c>
      <c r="H650" s="68"/>
      <c r="I650" s="197" t="s">
        <v>3343</v>
      </c>
      <c r="J650" s="68"/>
      <c r="K650" s="68"/>
      <c r="L650" s="68"/>
      <c r="M650" s="68"/>
      <c r="N650" s="348"/>
      <c r="O650" s="348"/>
      <c r="P650" s="214">
        <v>0</v>
      </c>
      <c r="Q650" s="214">
        <v>8419.3700000000008</v>
      </c>
      <c r="R650" s="68" t="s">
        <v>1479</v>
      </c>
      <c r="S650" s="349"/>
      <c r="T650" s="272"/>
    </row>
    <row r="651" spans="1:20" ht="63.75">
      <c r="A651" s="191">
        <v>265</v>
      </c>
      <c r="B651" s="68"/>
      <c r="C651" s="212" t="s">
        <v>106</v>
      </c>
      <c r="D651" s="213">
        <v>45680</v>
      </c>
      <c r="E651" s="191" t="s">
        <v>2290</v>
      </c>
      <c r="F651" s="191" t="s">
        <v>3</v>
      </c>
      <c r="G651" s="191">
        <v>2252900</v>
      </c>
      <c r="H651" s="68"/>
      <c r="I651" s="197" t="s">
        <v>3343</v>
      </c>
      <c r="J651" s="68"/>
      <c r="K651" s="68"/>
      <c r="L651" s="68"/>
      <c r="M651" s="68"/>
      <c r="N651" s="348"/>
      <c r="O651" s="348"/>
      <c r="P651" s="214">
        <v>0</v>
      </c>
      <c r="Q651" s="214">
        <v>326758.62</v>
      </c>
      <c r="R651" s="68" t="s">
        <v>1479</v>
      </c>
      <c r="S651" s="349"/>
      <c r="T651" s="272"/>
    </row>
    <row r="652" spans="1:20" ht="63.75">
      <c r="A652" s="191">
        <v>901</v>
      </c>
      <c r="B652" s="68"/>
      <c r="C652" s="212" t="s">
        <v>190</v>
      </c>
      <c r="D652" s="213">
        <v>45680</v>
      </c>
      <c r="E652" s="191" t="s">
        <v>2290</v>
      </c>
      <c r="F652" s="191" t="s">
        <v>3</v>
      </c>
      <c r="G652" s="191">
        <v>2252900</v>
      </c>
      <c r="H652" s="68"/>
      <c r="I652" s="197" t="s">
        <v>3343</v>
      </c>
      <c r="J652" s="68"/>
      <c r="K652" s="68"/>
      <c r="L652" s="68"/>
      <c r="M652" s="68"/>
      <c r="N652" s="348"/>
      <c r="O652" s="348"/>
      <c r="P652" s="214">
        <v>0</v>
      </c>
      <c r="Q652" s="214">
        <v>85647.41</v>
      </c>
      <c r="R652" s="68" t="s">
        <v>1479</v>
      </c>
      <c r="S652" s="349"/>
      <c r="T652" s="272"/>
    </row>
    <row r="653" spans="1:20" ht="63.75">
      <c r="A653" s="191">
        <v>15</v>
      </c>
      <c r="B653" s="68"/>
      <c r="C653" s="212" t="s">
        <v>39</v>
      </c>
      <c r="D653" s="213">
        <v>45680</v>
      </c>
      <c r="E653" s="191" t="s">
        <v>2290</v>
      </c>
      <c r="F653" s="191" t="s">
        <v>3</v>
      </c>
      <c r="G653" s="191">
        <v>2252900</v>
      </c>
      <c r="H653" s="68"/>
      <c r="I653" s="197" t="s">
        <v>3343</v>
      </c>
      <c r="J653" s="68"/>
      <c r="K653" s="68"/>
      <c r="L653" s="68"/>
      <c r="M653" s="68"/>
      <c r="N653" s="348"/>
      <c r="O653" s="348"/>
      <c r="P653" s="214">
        <v>0</v>
      </c>
      <c r="Q653" s="214">
        <v>30541.08</v>
      </c>
      <c r="R653" s="68" t="s">
        <v>1479</v>
      </c>
      <c r="S653" s="349"/>
      <c r="T653" s="272"/>
    </row>
    <row r="654" spans="1:20" ht="63.75">
      <c r="A654" s="191">
        <v>681</v>
      </c>
      <c r="B654" s="68"/>
      <c r="C654" s="212" t="s">
        <v>180</v>
      </c>
      <c r="D654" s="213">
        <v>45680</v>
      </c>
      <c r="E654" s="191" t="s">
        <v>2290</v>
      </c>
      <c r="F654" s="191" t="s">
        <v>3</v>
      </c>
      <c r="G654" s="191">
        <v>2252900</v>
      </c>
      <c r="H654" s="68"/>
      <c r="I654" s="197" t="s">
        <v>3343</v>
      </c>
      <c r="J654" s="68"/>
      <c r="K654" s="68"/>
      <c r="L654" s="68"/>
      <c r="M654" s="68"/>
      <c r="N654" s="348"/>
      <c r="O654" s="348"/>
      <c r="P654" s="214">
        <v>0</v>
      </c>
      <c r="Q654" s="214">
        <v>13546.1</v>
      </c>
      <c r="R654" s="68" t="s">
        <v>1479</v>
      </c>
      <c r="S654" s="349"/>
      <c r="T654" s="272"/>
    </row>
    <row r="655" spans="1:20" ht="63.75">
      <c r="A655" s="191">
        <v>681</v>
      </c>
      <c r="B655" s="68"/>
      <c r="C655" s="212" t="s">
        <v>180</v>
      </c>
      <c r="D655" s="213">
        <v>45680</v>
      </c>
      <c r="E655" s="191" t="s">
        <v>2290</v>
      </c>
      <c r="F655" s="191" t="s">
        <v>3</v>
      </c>
      <c r="G655" s="191">
        <v>2252900</v>
      </c>
      <c r="H655" s="68"/>
      <c r="I655" s="197" t="s">
        <v>3343</v>
      </c>
      <c r="J655" s="68"/>
      <c r="K655" s="68"/>
      <c r="L655" s="68"/>
      <c r="M655" s="68"/>
      <c r="N655" s="348"/>
      <c r="O655" s="348"/>
      <c r="P655" s="214">
        <v>0</v>
      </c>
      <c r="Q655" s="214">
        <v>1547.61</v>
      </c>
      <c r="R655" s="68" t="s">
        <v>1479</v>
      </c>
      <c r="S655" s="349"/>
      <c r="T655" s="272"/>
    </row>
    <row r="656" spans="1:20" ht="63.75">
      <c r="A656" s="191">
        <v>660</v>
      </c>
      <c r="B656" s="68"/>
      <c r="C656" s="212" t="s">
        <v>176</v>
      </c>
      <c r="D656" s="213">
        <v>45680</v>
      </c>
      <c r="E656" s="191" t="s">
        <v>2290</v>
      </c>
      <c r="F656" s="191" t="s">
        <v>3</v>
      </c>
      <c r="G656" s="191">
        <v>2252900</v>
      </c>
      <c r="H656" s="68"/>
      <c r="I656" s="197" t="s">
        <v>3343</v>
      </c>
      <c r="J656" s="68"/>
      <c r="K656" s="68"/>
      <c r="L656" s="68"/>
      <c r="M656" s="68"/>
      <c r="N656" s="348"/>
      <c r="O656" s="348"/>
      <c r="P656" s="214">
        <v>0</v>
      </c>
      <c r="Q656" s="214">
        <v>788.34</v>
      </c>
      <c r="R656" s="68" t="s">
        <v>1479</v>
      </c>
      <c r="S656" s="349"/>
      <c r="T656" s="272"/>
    </row>
    <row r="657" spans="1:20" ht="63.75">
      <c r="A657" s="191">
        <v>660</v>
      </c>
      <c r="B657" s="68"/>
      <c r="C657" s="212" t="s">
        <v>176</v>
      </c>
      <c r="D657" s="213">
        <v>45680</v>
      </c>
      <c r="E657" s="191" t="s">
        <v>2290</v>
      </c>
      <c r="F657" s="191" t="s">
        <v>3</v>
      </c>
      <c r="G657" s="191">
        <v>2252900</v>
      </c>
      <c r="H657" s="68"/>
      <c r="I657" s="197" t="s">
        <v>3343</v>
      </c>
      <c r="J657" s="68"/>
      <c r="K657" s="68"/>
      <c r="L657" s="68"/>
      <c r="M657" s="68"/>
      <c r="N657" s="348"/>
      <c r="O657" s="348"/>
      <c r="P657" s="214">
        <v>0</v>
      </c>
      <c r="Q657" s="214">
        <v>3292.98</v>
      </c>
      <c r="R657" s="68" t="s">
        <v>1479</v>
      </c>
      <c r="S657" s="349"/>
      <c r="T657" s="272"/>
    </row>
    <row r="658" spans="1:20" ht="63.75">
      <c r="A658" s="191">
        <v>35</v>
      </c>
      <c r="B658" s="68"/>
      <c r="C658" s="212" t="s">
        <v>43</v>
      </c>
      <c r="D658" s="213">
        <v>45680</v>
      </c>
      <c r="E658" s="191" t="s">
        <v>2290</v>
      </c>
      <c r="F658" s="191" t="s">
        <v>3</v>
      </c>
      <c r="G658" s="191">
        <v>2252900</v>
      </c>
      <c r="H658" s="68"/>
      <c r="I658" s="197" t="s">
        <v>3343</v>
      </c>
      <c r="J658" s="68"/>
      <c r="K658" s="68"/>
      <c r="L658" s="68"/>
      <c r="M658" s="68"/>
      <c r="N658" s="348"/>
      <c r="O658" s="348"/>
      <c r="P658" s="214">
        <v>0</v>
      </c>
      <c r="Q658" s="214">
        <v>223.18</v>
      </c>
      <c r="R658" s="68" t="s">
        <v>1479</v>
      </c>
      <c r="S658" s="349"/>
      <c r="T658" s="272"/>
    </row>
    <row r="659" spans="1:20" ht="63.75">
      <c r="A659" s="191">
        <v>670</v>
      </c>
      <c r="B659" s="68"/>
      <c r="C659" s="212" t="s">
        <v>178</v>
      </c>
      <c r="D659" s="213">
        <v>45680</v>
      </c>
      <c r="E659" s="191" t="s">
        <v>2290</v>
      </c>
      <c r="F659" s="191" t="s">
        <v>3</v>
      </c>
      <c r="G659" s="191">
        <v>2252900</v>
      </c>
      <c r="H659" s="68"/>
      <c r="I659" s="197" t="s">
        <v>3343</v>
      </c>
      <c r="J659" s="68"/>
      <c r="K659" s="68"/>
      <c r="L659" s="68"/>
      <c r="M659" s="68"/>
      <c r="N659" s="348"/>
      <c r="O659" s="348"/>
      <c r="P659" s="214">
        <v>0</v>
      </c>
      <c r="Q659" s="214">
        <v>3168.48</v>
      </c>
      <c r="R659" s="68" t="s">
        <v>1479</v>
      </c>
      <c r="S659" s="349"/>
      <c r="T659" s="272"/>
    </row>
    <row r="660" spans="1:20" ht="63.75">
      <c r="A660" s="191">
        <v>901</v>
      </c>
      <c r="B660" s="68"/>
      <c r="C660" s="212" t="s">
        <v>190</v>
      </c>
      <c r="D660" s="213">
        <v>45680</v>
      </c>
      <c r="E660" s="191" t="s">
        <v>2290</v>
      </c>
      <c r="F660" s="191" t="s">
        <v>3</v>
      </c>
      <c r="G660" s="191">
        <v>2252900</v>
      </c>
      <c r="H660" s="68"/>
      <c r="I660" s="197" t="s">
        <v>3343</v>
      </c>
      <c r="J660" s="68"/>
      <c r="K660" s="68"/>
      <c r="L660" s="68"/>
      <c r="M660" s="68"/>
      <c r="N660" s="348"/>
      <c r="O660" s="348"/>
      <c r="P660" s="214">
        <v>0</v>
      </c>
      <c r="Q660" s="214">
        <v>3220.16</v>
      </c>
      <c r="R660" s="68" t="s">
        <v>1479</v>
      </c>
      <c r="S660" s="349"/>
      <c r="T660" s="272"/>
    </row>
    <row r="661" spans="1:20" ht="63.75">
      <c r="A661" s="191">
        <v>660</v>
      </c>
      <c r="B661" s="68"/>
      <c r="C661" s="212" t="s">
        <v>176</v>
      </c>
      <c r="D661" s="213">
        <v>45680</v>
      </c>
      <c r="E661" s="191" t="s">
        <v>2290</v>
      </c>
      <c r="F661" s="191" t="s">
        <v>3</v>
      </c>
      <c r="G661" s="191">
        <v>2252900</v>
      </c>
      <c r="H661" s="68"/>
      <c r="I661" s="197" t="s">
        <v>3343</v>
      </c>
      <c r="J661" s="68"/>
      <c r="K661" s="68"/>
      <c r="L661" s="68"/>
      <c r="M661" s="68"/>
      <c r="N661" s="348"/>
      <c r="O661" s="348"/>
      <c r="P661" s="214">
        <v>0</v>
      </c>
      <c r="Q661" s="214">
        <v>24323.360000000001</v>
      </c>
      <c r="R661" s="68" t="s">
        <v>1479</v>
      </c>
      <c r="S661" s="349"/>
      <c r="T661" s="272"/>
    </row>
    <row r="662" spans="1:20" ht="63.75">
      <c r="A662" s="191">
        <v>265</v>
      </c>
      <c r="B662" s="68"/>
      <c r="C662" s="212" t="s">
        <v>106</v>
      </c>
      <c r="D662" s="213">
        <v>45680</v>
      </c>
      <c r="E662" s="191" t="s">
        <v>2290</v>
      </c>
      <c r="F662" s="191" t="s">
        <v>3</v>
      </c>
      <c r="G662" s="191">
        <v>2252900</v>
      </c>
      <c r="H662" s="68"/>
      <c r="I662" s="197" t="s">
        <v>3343</v>
      </c>
      <c r="J662" s="68"/>
      <c r="K662" s="68"/>
      <c r="L662" s="68"/>
      <c r="M662" s="68"/>
      <c r="N662" s="348"/>
      <c r="O662" s="348"/>
      <c r="P662" s="214">
        <v>0</v>
      </c>
      <c r="Q662" s="214">
        <v>221091.25</v>
      </c>
      <c r="R662" s="68" t="s">
        <v>1479</v>
      </c>
      <c r="S662" s="349"/>
      <c r="T662" s="272"/>
    </row>
    <row r="663" spans="1:20" ht="51">
      <c r="A663" s="191">
        <v>578</v>
      </c>
      <c r="B663" s="68"/>
      <c r="C663" s="212" t="s">
        <v>168</v>
      </c>
      <c r="D663" s="213">
        <v>45680</v>
      </c>
      <c r="E663" s="191" t="s">
        <v>2291</v>
      </c>
      <c r="F663" s="191" t="s">
        <v>3</v>
      </c>
      <c r="G663" s="191">
        <v>2252903</v>
      </c>
      <c r="H663" s="68"/>
      <c r="I663" s="197" t="s">
        <v>3344</v>
      </c>
      <c r="J663" s="68"/>
      <c r="K663" s="68"/>
      <c r="L663" s="68"/>
      <c r="M663" s="68"/>
      <c r="N663" s="348"/>
      <c r="O663" s="348"/>
      <c r="P663" s="214">
        <v>0</v>
      </c>
      <c r="Q663" s="214">
        <v>308</v>
      </c>
      <c r="R663" s="68" t="s">
        <v>1479</v>
      </c>
      <c r="S663" s="349"/>
      <c r="T663" s="272"/>
    </row>
    <row r="664" spans="1:20" ht="63.75">
      <c r="A664" s="191" t="s">
        <v>542</v>
      </c>
      <c r="B664" s="68"/>
      <c r="C664" s="212" t="s">
        <v>687</v>
      </c>
      <c r="D664" s="213">
        <v>45680</v>
      </c>
      <c r="E664" s="191" t="s">
        <v>2292</v>
      </c>
      <c r="F664" s="191" t="s">
        <v>10</v>
      </c>
      <c r="G664" s="191">
        <v>19594</v>
      </c>
      <c r="H664" s="68"/>
      <c r="I664" s="197" t="s">
        <v>3345</v>
      </c>
      <c r="J664" s="68"/>
      <c r="K664" s="68"/>
      <c r="L664" s="68"/>
      <c r="M664" s="68"/>
      <c r="N664" s="348"/>
      <c r="O664" s="348"/>
      <c r="P664" s="214">
        <v>21963.439999999999</v>
      </c>
      <c r="Q664" s="214">
        <v>0</v>
      </c>
      <c r="R664" s="68" t="s">
        <v>1479</v>
      </c>
      <c r="S664" s="349"/>
      <c r="T664" s="272"/>
    </row>
    <row r="665" spans="1:20" ht="89.25">
      <c r="A665" s="191" t="s">
        <v>541</v>
      </c>
      <c r="B665" s="68"/>
      <c r="C665" s="212" t="s">
        <v>590</v>
      </c>
      <c r="D665" s="213">
        <v>45680</v>
      </c>
      <c r="E665" s="191" t="s">
        <v>2293</v>
      </c>
      <c r="F665" s="191" t="s">
        <v>635</v>
      </c>
      <c r="G665" s="191">
        <v>10787896</v>
      </c>
      <c r="H665" s="68"/>
      <c r="I665" s="197" t="s">
        <v>3346</v>
      </c>
      <c r="J665" s="68"/>
      <c r="K665" s="68"/>
      <c r="L665" s="68"/>
      <c r="M665" s="68"/>
      <c r="N665" s="348"/>
      <c r="O665" s="348"/>
      <c r="P665" s="214">
        <v>0</v>
      </c>
      <c r="Q665" s="214">
        <v>926781</v>
      </c>
      <c r="R665" s="68" t="s">
        <v>1479</v>
      </c>
      <c r="S665" s="349"/>
      <c r="T665" s="272"/>
    </row>
    <row r="666" spans="1:20" ht="89.25">
      <c r="A666" s="191" t="s">
        <v>541</v>
      </c>
      <c r="B666" s="68"/>
      <c r="C666" s="212" t="s">
        <v>590</v>
      </c>
      <c r="D666" s="213">
        <v>45680</v>
      </c>
      <c r="E666" s="191" t="s">
        <v>2294</v>
      </c>
      <c r="F666" s="191" t="s">
        <v>635</v>
      </c>
      <c r="G666" s="191">
        <v>10787897</v>
      </c>
      <c r="H666" s="68"/>
      <c r="I666" s="197" t="s">
        <v>3347</v>
      </c>
      <c r="J666" s="68"/>
      <c r="K666" s="68"/>
      <c r="L666" s="68"/>
      <c r="M666" s="68"/>
      <c r="N666" s="348"/>
      <c r="O666" s="348"/>
      <c r="P666" s="214">
        <v>0</v>
      </c>
      <c r="Q666" s="214">
        <v>1390487</v>
      </c>
      <c r="R666" s="68" t="s">
        <v>1479</v>
      </c>
      <c r="S666" s="349"/>
      <c r="T666" s="272"/>
    </row>
    <row r="667" spans="1:20" ht="89.25">
      <c r="A667" s="191" t="s">
        <v>541</v>
      </c>
      <c r="B667" s="68"/>
      <c r="C667" s="212" t="s">
        <v>590</v>
      </c>
      <c r="D667" s="213">
        <v>45680</v>
      </c>
      <c r="E667" s="191" t="s">
        <v>2295</v>
      </c>
      <c r="F667" s="191" t="s">
        <v>635</v>
      </c>
      <c r="G667" s="191">
        <v>10787898</v>
      </c>
      <c r="H667" s="68"/>
      <c r="I667" s="197" t="s">
        <v>3348</v>
      </c>
      <c r="J667" s="68"/>
      <c r="K667" s="68"/>
      <c r="L667" s="68"/>
      <c r="M667" s="68"/>
      <c r="N667" s="348"/>
      <c r="O667" s="348"/>
      <c r="P667" s="214">
        <v>0</v>
      </c>
      <c r="Q667" s="214">
        <v>50836</v>
      </c>
      <c r="R667" s="68" t="s">
        <v>1479</v>
      </c>
      <c r="S667" s="349"/>
      <c r="T667" s="272"/>
    </row>
    <row r="668" spans="1:20" ht="89.25">
      <c r="A668" s="191">
        <v>862</v>
      </c>
      <c r="B668" s="68"/>
      <c r="C668" s="212" t="s">
        <v>187</v>
      </c>
      <c r="D668" s="213">
        <v>45680</v>
      </c>
      <c r="E668" s="191" t="s">
        <v>2296</v>
      </c>
      <c r="F668" s="191" t="s">
        <v>635</v>
      </c>
      <c r="G668" s="191">
        <v>10769779</v>
      </c>
      <c r="H668" s="68"/>
      <c r="I668" s="197" t="s">
        <v>3349</v>
      </c>
      <c r="J668" s="68"/>
      <c r="K668" s="68"/>
      <c r="L668" s="68"/>
      <c r="M668" s="68"/>
      <c r="N668" s="348"/>
      <c r="O668" s="348"/>
      <c r="P668" s="214">
        <v>0</v>
      </c>
      <c r="Q668" s="214">
        <v>2373.3200000000002</v>
      </c>
      <c r="R668" s="68" t="s">
        <v>1479</v>
      </c>
      <c r="S668" s="349"/>
      <c r="T668" s="272"/>
    </row>
    <row r="669" spans="1:20" ht="38.25">
      <c r="A669" s="191">
        <v>862</v>
      </c>
      <c r="B669" s="68"/>
      <c r="C669" s="212" t="s">
        <v>187</v>
      </c>
      <c r="D669" s="213">
        <v>45680</v>
      </c>
      <c r="E669" s="191" t="s">
        <v>2297</v>
      </c>
      <c r="F669" s="191" t="s">
        <v>6</v>
      </c>
      <c r="G669" s="191">
        <v>2157974</v>
      </c>
      <c r="H669" s="68"/>
      <c r="I669" s="197" t="s">
        <v>3350</v>
      </c>
      <c r="J669" s="68"/>
      <c r="K669" s="68"/>
      <c r="L669" s="68"/>
      <c r="M669" s="68"/>
      <c r="N669" s="348"/>
      <c r="O669" s="348"/>
      <c r="P669" s="214">
        <v>0</v>
      </c>
      <c r="Q669" s="214">
        <v>3080.29</v>
      </c>
      <c r="R669" s="68" t="s">
        <v>1479</v>
      </c>
      <c r="S669" s="349"/>
      <c r="T669" s="272"/>
    </row>
    <row r="670" spans="1:20" ht="63.75">
      <c r="A670" s="191">
        <v>513</v>
      </c>
      <c r="B670" s="68"/>
      <c r="C670" s="212" t="s">
        <v>160</v>
      </c>
      <c r="D670" s="213">
        <v>45680</v>
      </c>
      <c r="E670" s="191" t="s">
        <v>2298</v>
      </c>
      <c r="F670" s="191" t="s">
        <v>14</v>
      </c>
      <c r="G670" s="191">
        <v>3002167</v>
      </c>
      <c r="H670" s="68"/>
      <c r="I670" s="197" t="s">
        <v>3351</v>
      </c>
      <c r="J670" s="68"/>
      <c r="K670" s="68"/>
      <c r="L670" s="68"/>
      <c r="M670" s="68"/>
      <c r="N670" s="348"/>
      <c r="O670" s="348"/>
      <c r="P670" s="214">
        <v>60</v>
      </c>
      <c r="Q670" s="214">
        <v>0</v>
      </c>
      <c r="R670" s="68" t="s">
        <v>1479</v>
      </c>
      <c r="S670" s="349"/>
      <c r="T670" s="272"/>
    </row>
    <row r="671" spans="1:20" ht="63.75">
      <c r="A671" s="191">
        <v>513</v>
      </c>
      <c r="B671" s="68"/>
      <c r="C671" s="212" t="s">
        <v>160</v>
      </c>
      <c r="D671" s="213">
        <v>45680</v>
      </c>
      <c r="E671" s="191" t="s">
        <v>2299</v>
      </c>
      <c r="F671" s="191" t="s">
        <v>14</v>
      </c>
      <c r="G671" s="191">
        <v>3002169</v>
      </c>
      <c r="H671" s="68"/>
      <c r="I671" s="197" t="s">
        <v>3352</v>
      </c>
      <c r="J671" s="68"/>
      <c r="K671" s="68"/>
      <c r="L671" s="68"/>
      <c r="M671" s="68"/>
      <c r="N671" s="348"/>
      <c r="O671" s="348"/>
      <c r="P671" s="214">
        <v>60</v>
      </c>
      <c r="Q671" s="214">
        <v>0</v>
      </c>
      <c r="R671" s="68" t="s">
        <v>1479</v>
      </c>
      <c r="S671" s="349"/>
      <c r="T671" s="272"/>
    </row>
    <row r="672" spans="1:20" ht="63.75">
      <c r="A672" s="191">
        <v>513</v>
      </c>
      <c r="B672" s="68"/>
      <c r="C672" s="212" t="s">
        <v>160</v>
      </c>
      <c r="D672" s="213">
        <v>45680</v>
      </c>
      <c r="E672" s="191" t="s">
        <v>2300</v>
      </c>
      <c r="F672" s="191" t="s">
        <v>14</v>
      </c>
      <c r="G672" s="191">
        <v>3002171</v>
      </c>
      <c r="H672" s="68"/>
      <c r="I672" s="197" t="s">
        <v>3353</v>
      </c>
      <c r="J672" s="68"/>
      <c r="K672" s="68"/>
      <c r="L672" s="68"/>
      <c r="M672" s="68"/>
      <c r="N672" s="348"/>
      <c r="O672" s="348"/>
      <c r="P672" s="214">
        <v>60</v>
      </c>
      <c r="Q672" s="214">
        <v>0</v>
      </c>
      <c r="R672" s="68" t="s">
        <v>1479</v>
      </c>
      <c r="S672" s="349"/>
      <c r="T672" s="272"/>
    </row>
    <row r="673" spans="1:20" ht="63.75">
      <c r="A673" s="191" t="s">
        <v>544</v>
      </c>
      <c r="B673" s="68"/>
      <c r="C673" s="212" t="s">
        <v>679</v>
      </c>
      <c r="D673" s="213">
        <v>45680</v>
      </c>
      <c r="E673" s="191" t="s">
        <v>2301</v>
      </c>
      <c r="F673" s="191" t="s">
        <v>6</v>
      </c>
      <c r="G673" s="191">
        <v>2158053</v>
      </c>
      <c r="H673" s="68"/>
      <c r="I673" s="197" t="s">
        <v>3354</v>
      </c>
      <c r="J673" s="68"/>
      <c r="K673" s="68"/>
      <c r="L673" s="68"/>
      <c r="M673" s="68"/>
      <c r="N673" s="348"/>
      <c r="O673" s="348"/>
      <c r="P673" s="214">
        <v>0</v>
      </c>
      <c r="Q673" s="214">
        <v>622843.75</v>
      </c>
      <c r="R673" s="68" t="s">
        <v>1479</v>
      </c>
      <c r="S673" s="349"/>
      <c r="T673" s="272"/>
    </row>
    <row r="674" spans="1:20" ht="63.75">
      <c r="A674" s="191">
        <v>597</v>
      </c>
      <c r="B674" s="68"/>
      <c r="C674" s="212" t="s">
        <v>673</v>
      </c>
      <c r="D674" s="213">
        <v>45680</v>
      </c>
      <c r="E674" s="191" t="s">
        <v>2302</v>
      </c>
      <c r="F674" s="191" t="s">
        <v>6</v>
      </c>
      <c r="G674" s="191">
        <v>3002667</v>
      </c>
      <c r="H674" s="68"/>
      <c r="I674" s="197" t="s">
        <v>3355</v>
      </c>
      <c r="J674" s="68"/>
      <c r="K674" s="68"/>
      <c r="L674" s="68"/>
      <c r="M674" s="68"/>
      <c r="N674" s="348"/>
      <c r="O674" s="348"/>
      <c r="P674" s="214">
        <v>0</v>
      </c>
      <c r="Q674" s="214">
        <v>196689.92000000001</v>
      </c>
      <c r="R674" s="68" t="s">
        <v>1479</v>
      </c>
      <c r="S674" s="349"/>
      <c r="T674" s="272"/>
    </row>
    <row r="675" spans="1:20" ht="63.75">
      <c r="A675" s="191">
        <v>597</v>
      </c>
      <c r="B675" s="68"/>
      <c r="C675" s="212" t="s">
        <v>673</v>
      </c>
      <c r="D675" s="213">
        <v>45680</v>
      </c>
      <c r="E675" s="191" t="s">
        <v>2303</v>
      </c>
      <c r="F675" s="191" t="s">
        <v>6</v>
      </c>
      <c r="G675" s="191">
        <v>3002673</v>
      </c>
      <c r="H675" s="68"/>
      <c r="I675" s="197" t="s">
        <v>3356</v>
      </c>
      <c r="J675" s="68"/>
      <c r="K675" s="68"/>
      <c r="L675" s="68"/>
      <c r="M675" s="68"/>
      <c r="N675" s="348"/>
      <c r="O675" s="348"/>
      <c r="P675" s="214">
        <v>0</v>
      </c>
      <c r="Q675" s="214">
        <v>381855.04</v>
      </c>
      <c r="R675" s="68" t="s">
        <v>1479</v>
      </c>
      <c r="S675" s="349"/>
      <c r="T675" s="272"/>
    </row>
    <row r="676" spans="1:20" ht="51">
      <c r="A676" s="191">
        <v>513</v>
      </c>
      <c r="B676" s="68"/>
      <c r="C676" s="212" t="s">
        <v>160</v>
      </c>
      <c r="D676" s="213">
        <v>45680</v>
      </c>
      <c r="E676" s="191" t="s">
        <v>2304</v>
      </c>
      <c r="F676" s="191" t="s">
        <v>14</v>
      </c>
      <c r="G676" s="191">
        <v>3002672</v>
      </c>
      <c r="H676" s="68"/>
      <c r="I676" s="197" t="s">
        <v>3357</v>
      </c>
      <c r="J676" s="68"/>
      <c r="K676" s="68"/>
      <c r="L676" s="68"/>
      <c r="M676" s="68"/>
      <c r="N676" s="348"/>
      <c r="O676" s="348"/>
      <c r="P676" s="214">
        <v>60</v>
      </c>
      <c r="Q676" s="214">
        <v>0</v>
      </c>
      <c r="R676" s="68" t="s">
        <v>1479</v>
      </c>
      <c r="S676" s="349"/>
      <c r="T676" s="272"/>
    </row>
    <row r="677" spans="1:20" ht="63.75">
      <c r="A677" s="191">
        <v>597</v>
      </c>
      <c r="B677" s="68"/>
      <c r="C677" s="212" t="s">
        <v>673</v>
      </c>
      <c r="D677" s="213">
        <v>45680</v>
      </c>
      <c r="E677" s="191" t="s">
        <v>2305</v>
      </c>
      <c r="F677" s="191" t="s">
        <v>14</v>
      </c>
      <c r="G677" s="191">
        <v>3002668</v>
      </c>
      <c r="H677" s="68"/>
      <c r="I677" s="197" t="s">
        <v>3358</v>
      </c>
      <c r="J677" s="68"/>
      <c r="K677" s="68"/>
      <c r="L677" s="68"/>
      <c r="M677" s="68"/>
      <c r="N677" s="348"/>
      <c r="O677" s="348"/>
      <c r="P677" s="214">
        <v>60</v>
      </c>
      <c r="Q677" s="214">
        <v>0</v>
      </c>
      <c r="R677" s="68" t="s">
        <v>1479</v>
      </c>
      <c r="S677" s="349"/>
      <c r="T677" s="272"/>
    </row>
    <row r="678" spans="1:20" ht="63.75">
      <c r="A678" s="191">
        <v>513</v>
      </c>
      <c r="B678" s="68"/>
      <c r="C678" s="212" t="s">
        <v>160</v>
      </c>
      <c r="D678" s="213">
        <v>45680</v>
      </c>
      <c r="E678" s="191" t="s">
        <v>2306</v>
      </c>
      <c r="F678" s="191" t="s">
        <v>14</v>
      </c>
      <c r="G678" s="191">
        <v>3002670</v>
      </c>
      <c r="H678" s="68"/>
      <c r="I678" s="197" t="s">
        <v>3359</v>
      </c>
      <c r="J678" s="68"/>
      <c r="K678" s="68"/>
      <c r="L678" s="68"/>
      <c r="M678" s="68"/>
      <c r="N678" s="348"/>
      <c r="O678" s="348"/>
      <c r="P678" s="214">
        <v>60</v>
      </c>
      <c r="Q678" s="214">
        <v>0</v>
      </c>
      <c r="R678" s="68" t="s">
        <v>1479</v>
      </c>
      <c r="S678" s="349"/>
      <c r="T678" s="272"/>
    </row>
    <row r="679" spans="1:20" ht="63.75">
      <c r="A679" s="191">
        <v>597</v>
      </c>
      <c r="B679" s="68"/>
      <c r="C679" s="212" t="s">
        <v>673</v>
      </c>
      <c r="D679" s="213">
        <v>45680</v>
      </c>
      <c r="E679" s="191" t="s">
        <v>2307</v>
      </c>
      <c r="F679" s="191" t="s">
        <v>14</v>
      </c>
      <c r="G679" s="191">
        <v>3002674</v>
      </c>
      <c r="H679" s="68"/>
      <c r="I679" s="197" t="s">
        <v>3360</v>
      </c>
      <c r="J679" s="68"/>
      <c r="K679" s="68"/>
      <c r="L679" s="68"/>
      <c r="M679" s="68"/>
      <c r="N679" s="348"/>
      <c r="O679" s="348"/>
      <c r="P679" s="214">
        <v>60</v>
      </c>
      <c r="Q679" s="214">
        <v>0</v>
      </c>
      <c r="R679" s="68" t="s">
        <v>1479</v>
      </c>
      <c r="S679" s="349"/>
      <c r="T679" s="272"/>
    </row>
    <row r="680" spans="1:20" ht="76.5">
      <c r="A680" s="191">
        <v>513</v>
      </c>
      <c r="B680" s="68"/>
      <c r="C680" s="212" t="s">
        <v>160</v>
      </c>
      <c r="D680" s="213">
        <v>45680</v>
      </c>
      <c r="E680" s="191" t="s">
        <v>2308</v>
      </c>
      <c r="F680" s="191" t="s">
        <v>14</v>
      </c>
      <c r="G680" s="191">
        <v>3002676</v>
      </c>
      <c r="H680" s="68"/>
      <c r="I680" s="197" t="s">
        <v>3361</v>
      </c>
      <c r="J680" s="68"/>
      <c r="K680" s="68"/>
      <c r="L680" s="68"/>
      <c r="M680" s="68"/>
      <c r="N680" s="348"/>
      <c r="O680" s="348"/>
      <c r="P680" s="214">
        <v>60</v>
      </c>
      <c r="Q680" s="214">
        <v>0</v>
      </c>
      <c r="R680" s="68" t="s">
        <v>1479</v>
      </c>
      <c r="S680" s="349"/>
      <c r="T680" s="272"/>
    </row>
    <row r="681" spans="1:20" ht="63.75">
      <c r="A681" s="191">
        <v>117</v>
      </c>
      <c r="B681" s="68"/>
      <c r="C681" s="212" t="s">
        <v>54</v>
      </c>
      <c r="D681" s="213">
        <v>45680</v>
      </c>
      <c r="E681" s="191" t="s">
        <v>2309</v>
      </c>
      <c r="F681" s="191" t="s">
        <v>10</v>
      </c>
      <c r="G681" s="191">
        <v>1117478</v>
      </c>
      <c r="H681" s="68"/>
      <c r="I681" s="197" t="s">
        <v>3362</v>
      </c>
      <c r="J681" s="68"/>
      <c r="K681" s="68"/>
      <c r="L681" s="68"/>
      <c r="M681" s="68"/>
      <c r="N681" s="348"/>
      <c r="O681" s="348"/>
      <c r="P681" s="214">
        <v>60</v>
      </c>
      <c r="Q681" s="214">
        <v>0</v>
      </c>
      <c r="R681" s="68" t="s">
        <v>1479</v>
      </c>
      <c r="S681" s="349"/>
      <c r="T681" s="272"/>
    </row>
    <row r="682" spans="1:20" ht="63.75">
      <c r="A682" s="191">
        <v>117</v>
      </c>
      <c r="B682" s="68"/>
      <c r="C682" s="212" t="s">
        <v>54</v>
      </c>
      <c r="D682" s="213">
        <v>45680</v>
      </c>
      <c r="E682" s="191" t="s">
        <v>2310</v>
      </c>
      <c r="F682" s="191" t="s">
        <v>10</v>
      </c>
      <c r="G682" s="191">
        <v>1117467</v>
      </c>
      <c r="H682" s="68"/>
      <c r="I682" s="197" t="s">
        <v>3363</v>
      </c>
      <c r="J682" s="68"/>
      <c r="K682" s="68"/>
      <c r="L682" s="68"/>
      <c r="M682" s="68"/>
      <c r="N682" s="348"/>
      <c r="O682" s="348"/>
      <c r="P682" s="214">
        <v>60</v>
      </c>
      <c r="Q682" s="214">
        <v>0</v>
      </c>
      <c r="R682" s="68" t="s">
        <v>1479</v>
      </c>
      <c r="S682" s="349"/>
      <c r="T682" s="272"/>
    </row>
    <row r="683" spans="1:20" ht="76.5">
      <c r="A683" s="191">
        <v>117</v>
      </c>
      <c r="B683" s="68"/>
      <c r="C683" s="212" t="s">
        <v>54</v>
      </c>
      <c r="D683" s="213">
        <v>45680</v>
      </c>
      <c r="E683" s="191" t="s">
        <v>2311</v>
      </c>
      <c r="F683" s="191" t="s">
        <v>10</v>
      </c>
      <c r="G683" s="191">
        <v>1117511</v>
      </c>
      <c r="H683" s="68"/>
      <c r="I683" s="197" t="s">
        <v>3364</v>
      </c>
      <c r="J683" s="68"/>
      <c r="K683" s="68"/>
      <c r="L683" s="68"/>
      <c r="M683" s="68"/>
      <c r="N683" s="348"/>
      <c r="O683" s="348"/>
      <c r="P683" s="214">
        <v>60</v>
      </c>
      <c r="Q683" s="214">
        <v>0</v>
      </c>
      <c r="R683" s="68" t="s">
        <v>1479</v>
      </c>
      <c r="S683" s="349"/>
      <c r="T683" s="272"/>
    </row>
    <row r="684" spans="1:20" ht="63.75">
      <c r="A684" s="191">
        <v>117</v>
      </c>
      <c r="B684" s="68"/>
      <c r="C684" s="212" t="s">
        <v>54</v>
      </c>
      <c r="D684" s="213">
        <v>45680</v>
      </c>
      <c r="E684" s="191" t="s">
        <v>2312</v>
      </c>
      <c r="F684" s="191" t="s">
        <v>10</v>
      </c>
      <c r="G684" s="191">
        <v>1117495</v>
      </c>
      <c r="H684" s="68"/>
      <c r="I684" s="197" t="s">
        <v>3365</v>
      </c>
      <c r="J684" s="68"/>
      <c r="K684" s="68"/>
      <c r="L684" s="68"/>
      <c r="M684" s="68"/>
      <c r="N684" s="348"/>
      <c r="O684" s="348"/>
      <c r="P684" s="214">
        <v>60</v>
      </c>
      <c r="Q684" s="214">
        <v>0</v>
      </c>
      <c r="R684" s="68" t="s">
        <v>1479</v>
      </c>
      <c r="S684" s="349"/>
      <c r="T684" s="272"/>
    </row>
    <row r="685" spans="1:20" ht="76.5">
      <c r="A685" s="191">
        <v>117</v>
      </c>
      <c r="B685" s="68"/>
      <c r="C685" s="212" t="s">
        <v>54</v>
      </c>
      <c r="D685" s="213">
        <v>45680</v>
      </c>
      <c r="E685" s="191" t="s">
        <v>2313</v>
      </c>
      <c r="F685" s="191" t="s">
        <v>10</v>
      </c>
      <c r="G685" s="191">
        <v>1117493</v>
      </c>
      <c r="H685" s="68"/>
      <c r="I685" s="197" t="s">
        <v>3366</v>
      </c>
      <c r="J685" s="68"/>
      <c r="K685" s="68"/>
      <c r="L685" s="68"/>
      <c r="M685" s="68"/>
      <c r="N685" s="348"/>
      <c r="O685" s="348"/>
      <c r="P685" s="214">
        <v>60</v>
      </c>
      <c r="Q685" s="214">
        <v>0</v>
      </c>
      <c r="R685" s="68" t="s">
        <v>1479</v>
      </c>
      <c r="S685" s="349"/>
      <c r="T685" s="272"/>
    </row>
    <row r="686" spans="1:20" ht="76.5">
      <c r="A686" s="191">
        <v>513</v>
      </c>
      <c r="B686" s="68"/>
      <c r="C686" s="212" t="s">
        <v>160</v>
      </c>
      <c r="D686" s="213">
        <v>45680</v>
      </c>
      <c r="E686" s="191" t="s">
        <v>2314</v>
      </c>
      <c r="F686" s="191" t="s">
        <v>10</v>
      </c>
      <c r="G686" s="191">
        <v>1117489</v>
      </c>
      <c r="H686" s="68"/>
      <c r="I686" s="197" t="s">
        <v>3367</v>
      </c>
      <c r="J686" s="68"/>
      <c r="K686" s="68"/>
      <c r="L686" s="68"/>
      <c r="M686" s="68"/>
      <c r="N686" s="348"/>
      <c r="O686" s="348"/>
      <c r="P686" s="214">
        <v>60</v>
      </c>
      <c r="Q686" s="214">
        <v>0</v>
      </c>
      <c r="R686" s="68" t="s">
        <v>1479</v>
      </c>
      <c r="S686" s="349"/>
      <c r="T686" s="272"/>
    </row>
    <row r="687" spans="1:20" ht="76.5">
      <c r="A687" s="191">
        <v>117</v>
      </c>
      <c r="B687" s="68"/>
      <c r="C687" s="212" t="s">
        <v>54</v>
      </c>
      <c r="D687" s="213">
        <v>45680</v>
      </c>
      <c r="E687" s="191" t="s">
        <v>2315</v>
      </c>
      <c r="F687" s="191" t="s">
        <v>10</v>
      </c>
      <c r="G687" s="191">
        <v>1117476</v>
      </c>
      <c r="H687" s="68"/>
      <c r="I687" s="197" t="s">
        <v>3368</v>
      </c>
      <c r="J687" s="68"/>
      <c r="K687" s="68"/>
      <c r="L687" s="68"/>
      <c r="M687" s="68"/>
      <c r="N687" s="348"/>
      <c r="O687" s="348"/>
      <c r="P687" s="214">
        <v>60</v>
      </c>
      <c r="Q687" s="214">
        <v>0</v>
      </c>
      <c r="R687" s="68" t="s">
        <v>1479</v>
      </c>
      <c r="S687" s="349"/>
      <c r="T687" s="272"/>
    </row>
    <row r="688" spans="1:20" ht="38.25">
      <c r="A688" s="191">
        <v>46</v>
      </c>
      <c r="B688" s="68"/>
      <c r="C688" s="212" t="s">
        <v>1367</v>
      </c>
      <c r="D688" s="213">
        <v>45681</v>
      </c>
      <c r="E688" s="191" t="s">
        <v>2316</v>
      </c>
      <c r="F688" s="191" t="s">
        <v>3</v>
      </c>
      <c r="G688" s="191">
        <v>2253222</v>
      </c>
      <c r="H688" s="68"/>
      <c r="I688" s="197" t="s">
        <v>3369</v>
      </c>
      <c r="J688" s="68"/>
      <c r="K688" s="68"/>
      <c r="L688" s="68"/>
      <c r="M688" s="68"/>
      <c r="N688" s="348"/>
      <c r="O688" s="348"/>
      <c r="P688" s="214">
        <v>0</v>
      </c>
      <c r="Q688" s="214">
        <v>1000</v>
      </c>
      <c r="R688" s="68" t="s">
        <v>1479</v>
      </c>
      <c r="S688" s="349"/>
      <c r="T688" s="272"/>
    </row>
    <row r="689" spans="1:20" ht="38.25">
      <c r="A689" s="191">
        <v>650</v>
      </c>
      <c r="B689" s="68"/>
      <c r="C689" s="212" t="s">
        <v>175</v>
      </c>
      <c r="D689" s="213">
        <v>45681</v>
      </c>
      <c r="E689" s="191" t="s">
        <v>2317</v>
      </c>
      <c r="F689" s="191" t="s">
        <v>3</v>
      </c>
      <c r="G689" s="191">
        <v>2253257</v>
      </c>
      <c r="H689" s="68"/>
      <c r="I689" s="197" t="s">
        <v>3370</v>
      </c>
      <c r="J689" s="68"/>
      <c r="K689" s="68"/>
      <c r="L689" s="68"/>
      <c r="M689" s="68"/>
      <c r="N689" s="348"/>
      <c r="O689" s="348"/>
      <c r="P689" s="214">
        <v>0</v>
      </c>
      <c r="Q689" s="214">
        <v>120</v>
      </c>
      <c r="R689" s="68" t="s">
        <v>1479</v>
      </c>
      <c r="S689" s="349"/>
      <c r="T689" s="272"/>
    </row>
    <row r="690" spans="1:20" ht="38.25">
      <c r="A690" s="191">
        <v>46</v>
      </c>
      <c r="B690" s="68"/>
      <c r="C690" s="212" t="s">
        <v>1367</v>
      </c>
      <c r="D690" s="213">
        <v>45681</v>
      </c>
      <c r="E690" s="191" t="s">
        <v>2318</v>
      </c>
      <c r="F690" s="191" t="s">
        <v>3</v>
      </c>
      <c r="G690" s="191">
        <v>2253258</v>
      </c>
      <c r="H690" s="68"/>
      <c r="I690" s="197" t="s">
        <v>3371</v>
      </c>
      <c r="J690" s="68"/>
      <c r="K690" s="68"/>
      <c r="L690" s="68"/>
      <c r="M690" s="68"/>
      <c r="N690" s="348"/>
      <c r="O690" s="348"/>
      <c r="P690" s="214">
        <v>0</v>
      </c>
      <c r="Q690" s="214">
        <v>500</v>
      </c>
      <c r="R690" s="68" t="s">
        <v>1479</v>
      </c>
      <c r="S690" s="349"/>
      <c r="T690" s="272"/>
    </row>
    <row r="691" spans="1:20" ht="38.25">
      <c r="A691" s="191" t="s">
        <v>550</v>
      </c>
      <c r="B691" s="68"/>
      <c r="C691" s="212" t="s">
        <v>589</v>
      </c>
      <c r="D691" s="213">
        <v>45681</v>
      </c>
      <c r="E691" s="191" t="s">
        <v>2319</v>
      </c>
      <c r="F691" s="191" t="s">
        <v>3</v>
      </c>
      <c r="G691" s="191">
        <v>2253264</v>
      </c>
      <c r="H691" s="68"/>
      <c r="I691" s="197" t="s">
        <v>3372</v>
      </c>
      <c r="J691" s="68"/>
      <c r="K691" s="68"/>
      <c r="L691" s="68"/>
      <c r="M691" s="68"/>
      <c r="N691" s="348"/>
      <c r="O691" s="348"/>
      <c r="P691" s="214">
        <v>0</v>
      </c>
      <c r="Q691" s="214">
        <v>5</v>
      </c>
      <c r="R691" s="68" t="s">
        <v>1479</v>
      </c>
      <c r="S691" s="349"/>
      <c r="T691" s="272"/>
    </row>
    <row r="692" spans="1:20" ht="51">
      <c r="A692" s="191" t="s">
        <v>550</v>
      </c>
      <c r="B692" s="68"/>
      <c r="C692" s="212" t="s">
        <v>589</v>
      </c>
      <c r="D692" s="213">
        <v>45681</v>
      </c>
      <c r="E692" s="191" t="s">
        <v>2320</v>
      </c>
      <c r="F692" s="191" t="s">
        <v>3</v>
      </c>
      <c r="G692" s="191">
        <v>2253259</v>
      </c>
      <c r="H692" s="68"/>
      <c r="I692" s="197" t="s">
        <v>3373</v>
      </c>
      <c r="J692" s="68"/>
      <c r="K692" s="68"/>
      <c r="L692" s="68"/>
      <c r="M692" s="68"/>
      <c r="N692" s="348"/>
      <c r="O692" s="348"/>
      <c r="P692" s="214">
        <v>0</v>
      </c>
      <c r="Q692" s="214">
        <v>1805.4</v>
      </c>
      <c r="R692" s="68" t="s">
        <v>1479</v>
      </c>
      <c r="S692" s="349"/>
      <c r="T692" s="272"/>
    </row>
    <row r="693" spans="1:20" ht="51">
      <c r="A693" s="191" t="s">
        <v>550</v>
      </c>
      <c r="B693" s="68"/>
      <c r="C693" s="212" t="s">
        <v>589</v>
      </c>
      <c r="D693" s="213">
        <v>45681</v>
      </c>
      <c r="E693" s="191" t="s">
        <v>2321</v>
      </c>
      <c r="F693" s="191" t="s">
        <v>3</v>
      </c>
      <c r="G693" s="191">
        <v>2253262</v>
      </c>
      <c r="H693" s="68"/>
      <c r="I693" s="197" t="s">
        <v>3374</v>
      </c>
      <c r="J693" s="68"/>
      <c r="K693" s="68"/>
      <c r="L693" s="68"/>
      <c r="M693" s="68"/>
      <c r="N693" s="348"/>
      <c r="O693" s="348"/>
      <c r="P693" s="214">
        <v>0</v>
      </c>
      <c r="Q693" s="214">
        <v>13.67</v>
      </c>
      <c r="R693" s="68" t="s">
        <v>1479</v>
      </c>
      <c r="S693" s="349"/>
      <c r="T693" s="272"/>
    </row>
    <row r="694" spans="1:20" ht="51">
      <c r="A694" s="191" t="s">
        <v>550</v>
      </c>
      <c r="B694" s="68"/>
      <c r="C694" s="212" t="s">
        <v>589</v>
      </c>
      <c r="D694" s="213">
        <v>45681</v>
      </c>
      <c r="E694" s="191" t="s">
        <v>2322</v>
      </c>
      <c r="F694" s="191" t="s">
        <v>3</v>
      </c>
      <c r="G694" s="191">
        <v>2253263</v>
      </c>
      <c r="H694" s="68"/>
      <c r="I694" s="197" t="s">
        <v>3375</v>
      </c>
      <c r="J694" s="68"/>
      <c r="K694" s="68"/>
      <c r="L694" s="68"/>
      <c r="M694" s="68"/>
      <c r="N694" s="348"/>
      <c r="O694" s="348"/>
      <c r="P694" s="214">
        <v>0</v>
      </c>
      <c r="Q694" s="214">
        <v>44</v>
      </c>
      <c r="R694" s="68" t="s">
        <v>1479</v>
      </c>
      <c r="S694" s="349"/>
      <c r="T694" s="272"/>
    </row>
    <row r="695" spans="1:20" ht="38.25">
      <c r="A695" s="191" t="s">
        <v>550</v>
      </c>
      <c r="B695" s="68"/>
      <c r="C695" s="212" t="s">
        <v>589</v>
      </c>
      <c r="D695" s="213">
        <v>45681</v>
      </c>
      <c r="E695" s="191" t="s">
        <v>2323</v>
      </c>
      <c r="F695" s="191" t="s">
        <v>3</v>
      </c>
      <c r="G695" s="191">
        <v>2253265</v>
      </c>
      <c r="H695" s="68"/>
      <c r="I695" s="197" t="s">
        <v>3372</v>
      </c>
      <c r="J695" s="68"/>
      <c r="K695" s="68"/>
      <c r="L695" s="68"/>
      <c r="M695" s="68"/>
      <c r="N695" s="348"/>
      <c r="O695" s="348"/>
      <c r="P695" s="214">
        <v>0</v>
      </c>
      <c r="Q695" s="214">
        <v>5</v>
      </c>
      <c r="R695" s="68" t="s">
        <v>1479</v>
      </c>
      <c r="S695" s="349"/>
      <c r="T695" s="272"/>
    </row>
    <row r="696" spans="1:20" ht="38.25">
      <c r="A696" s="191" t="s">
        <v>550</v>
      </c>
      <c r="B696" s="68"/>
      <c r="C696" s="212" t="s">
        <v>589</v>
      </c>
      <c r="D696" s="213">
        <v>45681</v>
      </c>
      <c r="E696" s="191" t="s">
        <v>2324</v>
      </c>
      <c r="F696" s="191" t="s">
        <v>3</v>
      </c>
      <c r="G696" s="191">
        <v>2253266</v>
      </c>
      <c r="H696" s="68"/>
      <c r="I696" s="197" t="s">
        <v>3376</v>
      </c>
      <c r="J696" s="68"/>
      <c r="K696" s="68"/>
      <c r="L696" s="68"/>
      <c r="M696" s="68"/>
      <c r="N696" s="348"/>
      <c r="O696" s="348"/>
      <c r="P696" s="214">
        <v>0</v>
      </c>
      <c r="Q696" s="214">
        <v>4</v>
      </c>
      <c r="R696" s="68" t="s">
        <v>1479</v>
      </c>
      <c r="S696" s="349"/>
      <c r="T696" s="272"/>
    </row>
    <row r="697" spans="1:20" ht="38.25">
      <c r="A697" s="191" t="s">
        <v>550</v>
      </c>
      <c r="B697" s="68"/>
      <c r="C697" s="212" t="s">
        <v>589</v>
      </c>
      <c r="D697" s="213">
        <v>45681</v>
      </c>
      <c r="E697" s="191" t="s">
        <v>2325</v>
      </c>
      <c r="F697" s="191" t="s">
        <v>3</v>
      </c>
      <c r="G697" s="191">
        <v>2253267</v>
      </c>
      <c r="H697" s="68"/>
      <c r="I697" s="197" t="s">
        <v>3377</v>
      </c>
      <c r="J697" s="68"/>
      <c r="K697" s="68"/>
      <c r="L697" s="68"/>
      <c r="M697" s="68"/>
      <c r="N697" s="348"/>
      <c r="O697" s="348"/>
      <c r="P697" s="214">
        <v>0</v>
      </c>
      <c r="Q697" s="214">
        <v>341</v>
      </c>
      <c r="R697" s="68" t="s">
        <v>1479</v>
      </c>
      <c r="S697" s="349"/>
      <c r="T697" s="272"/>
    </row>
    <row r="698" spans="1:20" ht="38.25">
      <c r="A698" s="191">
        <v>585</v>
      </c>
      <c r="B698" s="68"/>
      <c r="C698" s="212" t="s">
        <v>171</v>
      </c>
      <c r="D698" s="213">
        <v>45681</v>
      </c>
      <c r="E698" s="191" t="s">
        <v>2326</v>
      </c>
      <c r="F698" s="191" t="s">
        <v>3</v>
      </c>
      <c r="G698" s="191">
        <v>2253271</v>
      </c>
      <c r="H698" s="68"/>
      <c r="I698" s="197" t="s">
        <v>3378</v>
      </c>
      <c r="J698" s="68"/>
      <c r="K698" s="68"/>
      <c r="L698" s="68"/>
      <c r="M698" s="68"/>
      <c r="N698" s="348"/>
      <c r="O698" s="348"/>
      <c r="P698" s="214">
        <v>0</v>
      </c>
      <c r="Q698" s="214">
        <v>1718.8</v>
      </c>
      <c r="R698" s="68" t="s">
        <v>1479</v>
      </c>
      <c r="S698" s="349"/>
      <c r="T698" s="272"/>
    </row>
    <row r="699" spans="1:20" ht="51">
      <c r="A699" s="191">
        <v>902</v>
      </c>
      <c r="B699" s="68"/>
      <c r="C699" s="212" t="s">
        <v>191</v>
      </c>
      <c r="D699" s="213">
        <v>45681</v>
      </c>
      <c r="E699" s="191" t="s">
        <v>2327</v>
      </c>
      <c r="F699" s="191" t="s">
        <v>3</v>
      </c>
      <c r="G699" s="191">
        <v>2253288</v>
      </c>
      <c r="H699" s="68"/>
      <c r="I699" s="197" t="s">
        <v>3379</v>
      </c>
      <c r="J699" s="68"/>
      <c r="K699" s="68"/>
      <c r="L699" s="68"/>
      <c r="M699" s="68"/>
      <c r="N699" s="348"/>
      <c r="O699" s="348"/>
      <c r="P699" s="214">
        <v>0</v>
      </c>
      <c r="Q699" s="214">
        <v>854.39</v>
      </c>
      <c r="R699" s="68" t="s">
        <v>1479</v>
      </c>
      <c r="S699" s="349"/>
      <c r="T699" s="272"/>
    </row>
    <row r="700" spans="1:20" ht="38.25">
      <c r="A700" s="191">
        <v>46</v>
      </c>
      <c r="B700" s="68"/>
      <c r="C700" s="212" t="s">
        <v>1367</v>
      </c>
      <c r="D700" s="213">
        <v>45681</v>
      </c>
      <c r="E700" s="191" t="s">
        <v>2328</v>
      </c>
      <c r="F700" s="191" t="s">
        <v>3</v>
      </c>
      <c r="G700" s="191">
        <v>2253300</v>
      </c>
      <c r="H700" s="68"/>
      <c r="I700" s="197" t="s">
        <v>3380</v>
      </c>
      <c r="J700" s="68"/>
      <c r="K700" s="68"/>
      <c r="L700" s="68"/>
      <c r="M700" s="68"/>
      <c r="N700" s="348"/>
      <c r="O700" s="348"/>
      <c r="P700" s="214">
        <v>0</v>
      </c>
      <c r="Q700" s="214">
        <v>2167</v>
      </c>
      <c r="R700" s="68" t="s">
        <v>1479</v>
      </c>
      <c r="S700" s="349"/>
      <c r="T700" s="272"/>
    </row>
    <row r="701" spans="1:20" ht="38.25">
      <c r="A701" s="191">
        <v>46</v>
      </c>
      <c r="B701" s="68"/>
      <c r="C701" s="212" t="s">
        <v>1367</v>
      </c>
      <c r="D701" s="213">
        <v>45681</v>
      </c>
      <c r="E701" s="191" t="s">
        <v>2329</v>
      </c>
      <c r="F701" s="191" t="s">
        <v>3</v>
      </c>
      <c r="G701" s="191">
        <v>2253344</v>
      </c>
      <c r="H701" s="68"/>
      <c r="I701" s="197" t="s">
        <v>3381</v>
      </c>
      <c r="J701" s="68"/>
      <c r="K701" s="68"/>
      <c r="L701" s="68"/>
      <c r="M701" s="68"/>
      <c r="N701" s="348"/>
      <c r="O701" s="348"/>
      <c r="P701" s="214">
        <v>0</v>
      </c>
      <c r="Q701" s="214">
        <v>257</v>
      </c>
      <c r="R701" s="68" t="s">
        <v>1479</v>
      </c>
      <c r="S701" s="349"/>
      <c r="T701" s="272"/>
    </row>
    <row r="702" spans="1:20" ht="38.25">
      <c r="A702" s="191" t="s">
        <v>550</v>
      </c>
      <c r="B702" s="68"/>
      <c r="C702" s="212" t="s">
        <v>589</v>
      </c>
      <c r="D702" s="213">
        <v>45681</v>
      </c>
      <c r="E702" s="191" t="s">
        <v>2330</v>
      </c>
      <c r="F702" s="191" t="s">
        <v>3</v>
      </c>
      <c r="G702" s="191">
        <v>2253346</v>
      </c>
      <c r="H702" s="68"/>
      <c r="I702" s="197" t="s">
        <v>3382</v>
      </c>
      <c r="J702" s="68"/>
      <c r="K702" s="68"/>
      <c r="L702" s="68"/>
      <c r="M702" s="68"/>
      <c r="N702" s="348"/>
      <c r="O702" s="348"/>
      <c r="P702" s="214">
        <v>0</v>
      </c>
      <c r="Q702" s="214">
        <v>443.9</v>
      </c>
      <c r="R702" s="68" t="s">
        <v>1479</v>
      </c>
      <c r="S702" s="349"/>
      <c r="T702" s="272"/>
    </row>
    <row r="703" spans="1:20" ht="51">
      <c r="A703" s="191">
        <v>683</v>
      </c>
      <c r="B703" s="68"/>
      <c r="C703" s="212" t="s">
        <v>1247</v>
      </c>
      <c r="D703" s="213">
        <v>45681</v>
      </c>
      <c r="E703" s="191" t="s">
        <v>2331</v>
      </c>
      <c r="F703" s="191" t="s">
        <v>3</v>
      </c>
      <c r="G703" s="191">
        <v>2253350</v>
      </c>
      <c r="H703" s="68"/>
      <c r="I703" s="197" t="s">
        <v>3383</v>
      </c>
      <c r="J703" s="68"/>
      <c r="K703" s="68"/>
      <c r="L703" s="68"/>
      <c r="M703" s="68"/>
      <c r="N703" s="348"/>
      <c r="O703" s="348"/>
      <c r="P703" s="214">
        <v>0</v>
      </c>
      <c r="Q703" s="214">
        <v>63.67</v>
      </c>
      <c r="R703" s="68" t="s">
        <v>1479</v>
      </c>
      <c r="S703" s="349"/>
      <c r="T703" s="272"/>
    </row>
    <row r="704" spans="1:20" ht="51">
      <c r="A704" s="191">
        <v>683</v>
      </c>
      <c r="B704" s="68"/>
      <c r="C704" s="212" t="s">
        <v>1247</v>
      </c>
      <c r="D704" s="213">
        <v>45681</v>
      </c>
      <c r="E704" s="191" t="s">
        <v>2332</v>
      </c>
      <c r="F704" s="191" t="s">
        <v>3</v>
      </c>
      <c r="G704" s="191">
        <v>2253352</v>
      </c>
      <c r="H704" s="68"/>
      <c r="I704" s="197" t="s">
        <v>3384</v>
      </c>
      <c r="J704" s="68"/>
      <c r="K704" s="68"/>
      <c r="L704" s="68"/>
      <c r="M704" s="68"/>
      <c r="N704" s="348"/>
      <c r="O704" s="348"/>
      <c r="P704" s="214">
        <v>0</v>
      </c>
      <c r="Q704" s="214">
        <v>4.79</v>
      </c>
      <c r="R704" s="68" t="s">
        <v>1479</v>
      </c>
      <c r="S704" s="349"/>
      <c r="T704" s="272"/>
    </row>
    <row r="705" spans="1:20" ht="51">
      <c r="A705" s="191">
        <v>383</v>
      </c>
      <c r="B705" s="68"/>
      <c r="C705" s="212" t="s">
        <v>1242</v>
      </c>
      <c r="D705" s="213">
        <v>45681</v>
      </c>
      <c r="E705" s="191" t="s">
        <v>2333</v>
      </c>
      <c r="F705" s="191" t="s">
        <v>3</v>
      </c>
      <c r="G705" s="191">
        <v>2253355</v>
      </c>
      <c r="H705" s="68"/>
      <c r="I705" s="197" t="s">
        <v>3385</v>
      </c>
      <c r="J705" s="68"/>
      <c r="K705" s="68"/>
      <c r="L705" s="68"/>
      <c r="M705" s="68"/>
      <c r="N705" s="348"/>
      <c r="O705" s="348"/>
      <c r="P705" s="214">
        <v>0</v>
      </c>
      <c r="Q705" s="214">
        <v>12491</v>
      </c>
      <c r="R705" s="68" t="s">
        <v>1479</v>
      </c>
      <c r="S705" s="349"/>
      <c r="T705" s="272"/>
    </row>
    <row r="706" spans="1:20" ht="51">
      <c r="A706" s="191">
        <v>383</v>
      </c>
      <c r="B706" s="68"/>
      <c r="C706" s="212" t="s">
        <v>1242</v>
      </c>
      <c r="D706" s="213">
        <v>45681</v>
      </c>
      <c r="E706" s="191" t="s">
        <v>2334</v>
      </c>
      <c r="F706" s="191" t="s">
        <v>3</v>
      </c>
      <c r="G706" s="191">
        <v>2253356</v>
      </c>
      <c r="H706" s="68"/>
      <c r="I706" s="197" t="s">
        <v>3386</v>
      </c>
      <c r="J706" s="68"/>
      <c r="K706" s="68"/>
      <c r="L706" s="68"/>
      <c r="M706" s="68"/>
      <c r="N706" s="348"/>
      <c r="O706" s="348"/>
      <c r="P706" s="214">
        <v>0</v>
      </c>
      <c r="Q706" s="214">
        <v>1619</v>
      </c>
      <c r="R706" s="68" t="s">
        <v>1479</v>
      </c>
      <c r="S706" s="349"/>
      <c r="T706" s="272"/>
    </row>
    <row r="707" spans="1:20" ht="51">
      <c r="A707" s="191">
        <v>383</v>
      </c>
      <c r="B707" s="68"/>
      <c r="C707" s="212" t="s">
        <v>1242</v>
      </c>
      <c r="D707" s="213">
        <v>45681</v>
      </c>
      <c r="E707" s="191" t="s">
        <v>2335</v>
      </c>
      <c r="F707" s="191" t="s">
        <v>3</v>
      </c>
      <c r="G707" s="191">
        <v>2253359</v>
      </c>
      <c r="H707" s="68"/>
      <c r="I707" s="197" t="s">
        <v>3387</v>
      </c>
      <c r="J707" s="68"/>
      <c r="K707" s="68"/>
      <c r="L707" s="68"/>
      <c r="M707" s="68"/>
      <c r="N707" s="348"/>
      <c r="O707" s="348"/>
      <c r="P707" s="214">
        <v>0</v>
      </c>
      <c r="Q707" s="214">
        <v>4708</v>
      </c>
      <c r="R707" s="68" t="s">
        <v>1479</v>
      </c>
      <c r="S707" s="349"/>
      <c r="T707" s="272"/>
    </row>
    <row r="708" spans="1:20" ht="51">
      <c r="A708" s="191">
        <v>383</v>
      </c>
      <c r="B708" s="68"/>
      <c r="C708" s="212" t="s">
        <v>1242</v>
      </c>
      <c r="D708" s="213">
        <v>45681</v>
      </c>
      <c r="E708" s="191" t="s">
        <v>2336</v>
      </c>
      <c r="F708" s="191" t="s">
        <v>3</v>
      </c>
      <c r="G708" s="191">
        <v>2253361</v>
      </c>
      <c r="H708" s="68"/>
      <c r="I708" s="197" t="s">
        <v>3388</v>
      </c>
      <c r="J708" s="68"/>
      <c r="K708" s="68"/>
      <c r="L708" s="68"/>
      <c r="M708" s="68"/>
      <c r="N708" s="348"/>
      <c r="O708" s="348"/>
      <c r="P708" s="214">
        <v>0</v>
      </c>
      <c r="Q708" s="214">
        <v>211</v>
      </c>
      <c r="R708" s="68" t="s">
        <v>1479</v>
      </c>
      <c r="S708" s="349"/>
      <c r="T708" s="272"/>
    </row>
    <row r="709" spans="1:20" ht="51">
      <c r="A709" s="191">
        <v>383</v>
      </c>
      <c r="B709" s="68"/>
      <c r="C709" s="212" t="s">
        <v>1242</v>
      </c>
      <c r="D709" s="213">
        <v>45681</v>
      </c>
      <c r="E709" s="191" t="s">
        <v>2337</v>
      </c>
      <c r="F709" s="191" t="s">
        <v>3</v>
      </c>
      <c r="G709" s="191">
        <v>2253364</v>
      </c>
      <c r="H709" s="68"/>
      <c r="I709" s="197" t="s">
        <v>3389</v>
      </c>
      <c r="J709" s="68"/>
      <c r="K709" s="68"/>
      <c r="L709" s="68"/>
      <c r="M709" s="68"/>
      <c r="N709" s="348"/>
      <c r="O709" s="348"/>
      <c r="P709" s="214">
        <v>0</v>
      </c>
      <c r="Q709" s="214">
        <v>65</v>
      </c>
      <c r="R709" s="68" t="s">
        <v>1479</v>
      </c>
      <c r="S709" s="349"/>
      <c r="T709" s="272"/>
    </row>
    <row r="710" spans="1:20" ht="51">
      <c r="A710" s="191">
        <v>383</v>
      </c>
      <c r="B710" s="68"/>
      <c r="C710" s="212" t="s">
        <v>1242</v>
      </c>
      <c r="D710" s="213">
        <v>45681</v>
      </c>
      <c r="E710" s="191" t="s">
        <v>2338</v>
      </c>
      <c r="F710" s="191" t="s">
        <v>3</v>
      </c>
      <c r="G710" s="191">
        <v>2253366</v>
      </c>
      <c r="H710" s="68"/>
      <c r="I710" s="197" t="s">
        <v>3390</v>
      </c>
      <c r="J710" s="68"/>
      <c r="K710" s="68"/>
      <c r="L710" s="68"/>
      <c r="M710" s="68"/>
      <c r="N710" s="348"/>
      <c r="O710" s="348"/>
      <c r="P710" s="214">
        <v>0</v>
      </c>
      <c r="Q710" s="214">
        <v>7189</v>
      </c>
      <c r="R710" s="68" t="s">
        <v>1479</v>
      </c>
      <c r="S710" s="349"/>
      <c r="T710" s="272"/>
    </row>
    <row r="711" spans="1:20" ht="38.25">
      <c r="A711" s="191">
        <v>46</v>
      </c>
      <c r="B711" s="68"/>
      <c r="C711" s="212" t="s">
        <v>1367</v>
      </c>
      <c r="D711" s="213">
        <v>45681</v>
      </c>
      <c r="E711" s="191" t="s">
        <v>2339</v>
      </c>
      <c r="F711" s="191" t="s">
        <v>3</v>
      </c>
      <c r="G711" s="191">
        <v>2253394</v>
      </c>
      <c r="H711" s="68"/>
      <c r="I711" s="197" t="s">
        <v>3391</v>
      </c>
      <c r="J711" s="68"/>
      <c r="K711" s="68"/>
      <c r="L711" s="68"/>
      <c r="M711" s="68"/>
      <c r="N711" s="348"/>
      <c r="O711" s="348"/>
      <c r="P711" s="214">
        <v>0</v>
      </c>
      <c r="Q711" s="214">
        <v>15000</v>
      </c>
      <c r="R711" s="68" t="s">
        <v>1479</v>
      </c>
      <c r="S711" s="349"/>
      <c r="T711" s="272"/>
    </row>
    <row r="712" spans="1:20" ht="38.25">
      <c r="A712" s="191">
        <v>76</v>
      </c>
      <c r="B712" s="68"/>
      <c r="C712" s="212" t="s">
        <v>48</v>
      </c>
      <c r="D712" s="213">
        <v>45681</v>
      </c>
      <c r="E712" s="191" t="s">
        <v>2340</v>
      </c>
      <c r="F712" s="191" t="s">
        <v>3</v>
      </c>
      <c r="G712" s="191">
        <v>2253429</v>
      </c>
      <c r="H712" s="68"/>
      <c r="I712" s="197" t="s">
        <v>3392</v>
      </c>
      <c r="J712" s="68"/>
      <c r="K712" s="68"/>
      <c r="L712" s="68"/>
      <c r="M712" s="68"/>
      <c r="N712" s="348"/>
      <c r="O712" s="348"/>
      <c r="P712" s="214">
        <v>0</v>
      </c>
      <c r="Q712" s="214">
        <v>3.59</v>
      </c>
      <c r="R712" s="68" t="s">
        <v>1479</v>
      </c>
      <c r="S712" s="349"/>
      <c r="T712" s="272"/>
    </row>
    <row r="713" spans="1:20" ht="38.25">
      <c r="A713" s="191">
        <v>76</v>
      </c>
      <c r="B713" s="68"/>
      <c r="C713" s="212" t="s">
        <v>48</v>
      </c>
      <c r="D713" s="213">
        <v>45681</v>
      </c>
      <c r="E713" s="191" t="s">
        <v>2341</v>
      </c>
      <c r="F713" s="191" t="s">
        <v>3</v>
      </c>
      <c r="G713" s="191">
        <v>2253430</v>
      </c>
      <c r="H713" s="68"/>
      <c r="I713" s="197" t="s">
        <v>3392</v>
      </c>
      <c r="J713" s="68"/>
      <c r="K713" s="68"/>
      <c r="L713" s="68"/>
      <c r="M713" s="68"/>
      <c r="N713" s="348"/>
      <c r="O713" s="348"/>
      <c r="P713" s="214">
        <v>0</v>
      </c>
      <c r="Q713" s="214">
        <v>0.25</v>
      </c>
      <c r="R713" s="68" t="s">
        <v>1479</v>
      </c>
      <c r="S713" s="349"/>
      <c r="T713" s="272"/>
    </row>
    <row r="714" spans="1:20" ht="51">
      <c r="A714" s="191">
        <v>292</v>
      </c>
      <c r="B714" s="68"/>
      <c r="C714" s="212" t="s">
        <v>120</v>
      </c>
      <c r="D714" s="213">
        <v>45681</v>
      </c>
      <c r="E714" s="191" t="s">
        <v>2342</v>
      </c>
      <c r="F714" s="191" t="s">
        <v>3</v>
      </c>
      <c r="G714" s="191">
        <v>2253455</v>
      </c>
      <c r="H714" s="68"/>
      <c r="I714" s="197" t="s">
        <v>3393</v>
      </c>
      <c r="J714" s="68"/>
      <c r="K714" s="68"/>
      <c r="L714" s="68"/>
      <c r="M714" s="68"/>
      <c r="N714" s="348"/>
      <c r="O714" s="348"/>
      <c r="P714" s="214">
        <v>0</v>
      </c>
      <c r="Q714" s="214">
        <v>103</v>
      </c>
      <c r="R714" s="68" t="s">
        <v>1479</v>
      </c>
      <c r="S714" s="349"/>
      <c r="T714" s="272"/>
    </row>
    <row r="715" spans="1:20" ht="51">
      <c r="A715" s="191">
        <v>599</v>
      </c>
      <c r="B715" s="68"/>
      <c r="C715" s="212" t="s">
        <v>1245</v>
      </c>
      <c r="D715" s="213">
        <v>45681</v>
      </c>
      <c r="E715" s="191" t="s">
        <v>2343</v>
      </c>
      <c r="F715" s="191" t="s">
        <v>3</v>
      </c>
      <c r="G715" s="191">
        <v>2253475</v>
      </c>
      <c r="H715" s="68"/>
      <c r="I715" s="197" t="s">
        <v>3394</v>
      </c>
      <c r="J715" s="68"/>
      <c r="K715" s="68"/>
      <c r="L715" s="68"/>
      <c r="M715" s="68"/>
      <c r="N715" s="348"/>
      <c r="O715" s="348"/>
      <c r="P715" s="214">
        <v>0</v>
      </c>
      <c r="Q715" s="214">
        <v>50</v>
      </c>
      <c r="R715" s="68" t="s">
        <v>1479</v>
      </c>
      <c r="S715" s="349"/>
      <c r="T715" s="272"/>
    </row>
    <row r="716" spans="1:20" ht="51">
      <c r="A716" s="191">
        <v>591</v>
      </c>
      <c r="B716" s="68"/>
      <c r="C716" s="212" t="s">
        <v>670</v>
      </c>
      <c r="D716" s="213">
        <v>45681</v>
      </c>
      <c r="E716" s="191" t="s">
        <v>2344</v>
      </c>
      <c r="F716" s="191" t="s">
        <v>3</v>
      </c>
      <c r="G716" s="191">
        <v>2253308</v>
      </c>
      <c r="H716" s="68"/>
      <c r="I716" s="197" t="s">
        <v>3395</v>
      </c>
      <c r="J716" s="68"/>
      <c r="K716" s="68"/>
      <c r="L716" s="68"/>
      <c r="M716" s="68"/>
      <c r="N716" s="348"/>
      <c r="O716" s="348"/>
      <c r="P716" s="214">
        <v>0</v>
      </c>
      <c r="Q716" s="214">
        <v>655</v>
      </c>
      <c r="R716" s="68" t="s">
        <v>1479</v>
      </c>
      <c r="S716" s="349"/>
      <c r="T716" s="272"/>
    </row>
    <row r="717" spans="1:20" ht="51">
      <c r="A717" s="191">
        <v>578</v>
      </c>
      <c r="B717" s="68"/>
      <c r="C717" s="212" t="s">
        <v>168</v>
      </c>
      <c r="D717" s="213">
        <v>45681</v>
      </c>
      <c r="E717" s="191" t="s">
        <v>2345</v>
      </c>
      <c r="F717" s="191" t="s">
        <v>3</v>
      </c>
      <c r="G717" s="191">
        <v>2253319</v>
      </c>
      <c r="H717" s="68"/>
      <c r="I717" s="197" t="s">
        <v>3396</v>
      </c>
      <c r="J717" s="68"/>
      <c r="K717" s="68"/>
      <c r="L717" s="68"/>
      <c r="M717" s="68"/>
      <c r="N717" s="348"/>
      <c r="O717" s="348"/>
      <c r="P717" s="214">
        <v>0</v>
      </c>
      <c r="Q717" s="214">
        <v>2904.36</v>
      </c>
      <c r="R717" s="68" t="s">
        <v>1479</v>
      </c>
      <c r="S717" s="349"/>
      <c r="T717" s="272"/>
    </row>
    <row r="718" spans="1:20" ht="51">
      <c r="A718" s="191">
        <v>670</v>
      </c>
      <c r="B718" s="68"/>
      <c r="C718" s="212" t="s">
        <v>178</v>
      </c>
      <c r="D718" s="213">
        <v>45681</v>
      </c>
      <c r="E718" s="191" t="s">
        <v>2346</v>
      </c>
      <c r="F718" s="191" t="s">
        <v>3</v>
      </c>
      <c r="G718" s="191">
        <v>2253338</v>
      </c>
      <c r="H718" s="68"/>
      <c r="I718" s="197" t="s">
        <v>3397</v>
      </c>
      <c r="J718" s="68"/>
      <c r="K718" s="68"/>
      <c r="L718" s="68"/>
      <c r="M718" s="68"/>
      <c r="N718" s="348"/>
      <c r="O718" s="348"/>
      <c r="P718" s="214">
        <v>0</v>
      </c>
      <c r="Q718" s="214">
        <v>212819</v>
      </c>
      <c r="R718" s="68" t="s">
        <v>1479</v>
      </c>
      <c r="S718" s="349"/>
      <c r="T718" s="272"/>
    </row>
    <row r="719" spans="1:20" ht="63.75">
      <c r="A719" s="191">
        <v>514</v>
      </c>
      <c r="B719" s="68"/>
      <c r="C719" s="212" t="s">
        <v>161</v>
      </c>
      <c r="D719" s="213">
        <v>45681</v>
      </c>
      <c r="E719" s="191" t="s">
        <v>2347</v>
      </c>
      <c r="F719" s="191" t="s">
        <v>3</v>
      </c>
      <c r="G719" s="191">
        <v>2253341</v>
      </c>
      <c r="H719" s="68"/>
      <c r="I719" s="197" t="s">
        <v>3398</v>
      </c>
      <c r="J719" s="68"/>
      <c r="K719" s="68"/>
      <c r="L719" s="68"/>
      <c r="M719" s="68"/>
      <c r="N719" s="348"/>
      <c r="O719" s="348"/>
      <c r="P719" s="214">
        <v>0</v>
      </c>
      <c r="Q719" s="214">
        <v>16998849.59</v>
      </c>
      <c r="R719" s="68" t="s">
        <v>1479</v>
      </c>
      <c r="S719" s="349"/>
      <c r="T719" s="272"/>
    </row>
    <row r="720" spans="1:20" ht="63.75">
      <c r="A720" s="191" t="s">
        <v>544</v>
      </c>
      <c r="B720" s="68"/>
      <c r="C720" s="212" t="s">
        <v>679</v>
      </c>
      <c r="D720" s="213">
        <v>45681</v>
      </c>
      <c r="E720" s="191" t="s">
        <v>2359</v>
      </c>
      <c r="F720" s="191" t="s">
        <v>6</v>
      </c>
      <c r="G720" s="191">
        <v>2158823</v>
      </c>
      <c r="H720" s="68"/>
      <c r="I720" s="197" t="s">
        <v>3410</v>
      </c>
      <c r="J720" s="68"/>
      <c r="K720" s="68"/>
      <c r="L720" s="68"/>
      <c r="M720" s="68"/>
      <c r="N720" s="348"/>
      <c r="O720" s="348"/>
      <c r="P720" s="214">
        <v>0</v>
      </c>
      <c r="Q720" s="214">
        <v>1167622.26</v>
      </c>
      <c r="R720" s="68" t="s">
        <v>1479</v>
      </c>
      <c r="S720" s="349"/>
      <c r="T720" s="272"/>
    </row>
    <row r="721" spans="1:20" ht="63.75">
      <c r="A721" s="191" t="s">
        <v>544</v>
      </c>
      <c r="B721" s="68"/>
      <c r="C721" s="212" t="s">
        <v>679</v>
      </c>
      <c r="D721" s="213">
        <v>45681</v>
      </c>
      <c r="E721" s="191" t="s">
        <v>2360</v>
      </c>
      <c r="F721" s="191" t="s">
        <v>6</v>
      </c>
      <c r="G721" s="191">
        <v>2158825</v>
      </c>
      <c r="H721" s="68"/>
      <c r="I721" s="197" t="s">
        <v>3411</v>
      </c>
      <c r="J721" s="68"/>
      <c r="K721" s="68"/>
      <c r="L721" s="68"/>
      <c r="M721" s="68"/>
      <c r="N721" s="348"/>
      <c r="O721" s="348"/>
      <c r="P721" s="214">
        <v>0</v>
      </c>
      <c r="Q721" s="214">
        <v>740594.72</v>
      </c>
      <c r="R721" s="68" t="s">
        <v>1479</v>
      </c>
      <c r="S721" s="349"/>
      <c r="T721" s="272"/>
    </row>
    <row r="722" spans="1:20" ht="63.75">
      <c r="A722" s="191" t="s">
        <v>544</v>
      </c>
      <c r="B722" s="68"/>
      <c r="C722" s="212" t="s">
        <v>679</v>
      </c>
      <c r="D722" s="213">
        <v>45681</v>
      </c>
      <c r="E722" s="191" t="s">
        <v>2361</v>
      </c>
      <c r="F722" s="191" t="s">
        <v>6</v>
      </c>
      <c r="G722" s="191">
        <v>2158826</v>
      </c>
      <c r="H722" s="68"/>
      <c r="I722" s="197" t="s">
        <v>3412</v>
      </c>
      <c r="J722" s="68"/>
      <c r="K722" s="68"/>
      <c r="L722" s="68"/>
      <c r="M722" s="68"/>
      <c r="N722" s="348"/>
      <c r="O722" s="348"/>
      <c r="P722" s="214">
        <v>0</v>
      </c>
      <c r="Q722" s="214">
        <v>710423.46</v>
      </c>
      <c r="R722" s="68" t="s">
        <v>1479</v>
      </c>
      <c r="S722" s="349"/>
      <c r="T722" s="272"/>
    </row>
    <row r="723" spans="1:20" ht="63.75">
      <c r="A723" s="191" t="s">
        <v>544</v>
      </c>
      <c r="B723" s="68"/>
      <c r="C723" s="212" t="s">
        <v>679</v>
      </c>
      <c r="D723" s="213">
        <v>45681</v>
      </c>
      <c r="E723" s="191" t="s">
        <v>2362</v>
      </c>
      <c r="F723" s="191" t="s">
        <v>6</v>
      </c>
      <c r="G723" s="191">
        <v>2158827</v>
      </c>
      <c r="H723" s="68"/>
      <c r="I723" s="197" t="s">
        <v>3413</v>
      </c>
      <c r="J723" s="68"/>
      <c r="K723" s="68"/>
      <c r="L723" s="68"/>
      <c r="M723" s="68"/>
      <c r="N723" s="348"/>
      <c r="O723" s="348"/>
      <c r="P723" s="214">
        <v>0</v>
      </c>
      <c r="Q723" s="214">
        <v>26050.17</v>
      </c>
      <c r="R723" s="68" t="s">
        <v>1479</v>
      </c>
      <c r="S723" s="349"/>
      <c r="T723" s="272"/>
    </row>
    <row r="724" spans="1:20" ht="63.75">
      <c r="A724" s="191">
        <v>513</v>
      </c>
      <c r="B724" s="68"/>
      <c r="C724" s="212" t="s">
        <v>160</v>
      </c>
      <c r="D724" s="213">
        <v>45681</v>
      </c>
      <c r="E724" s="191" t="s">
        <v>2363</v>
      </c>
      <c r="F724" s="191" t="s">
        <v>14</v>
      </c>
      <c r="G724" s="191">
        <v>3003732</v>
      </c>
      <c r="H724" s="68"/>
      <c r="I724" s="197" t="s">
        <v>3414</v>
      </c>
      <c r="J724" s="68"/>
      <c r="K724" s="68"/>
      <c r="L724" s="68"/>
      <c r="M724" s="68"/>
      <c r="N724" s="348"/>
      <c r="O724" s="348"/>
      <c r="P724" s="214">
        <v>60</v>
      </c>
      <c r="Q724" s="214">
        <v>0</v>
      </c>
      <c r="R724" s="68" t="s">
        <v>1479</v>
      </c>
      <c r="S724" s="349"/>
      <c r="T724" s="272"/>
    </row>
    <row r="725" spans="1:20" ht="102">
      <c r="A725" s="191">
        <v>132</v>
      </c>
      <c r="B725" s="68"/>
      <c r="C725" s="212" t="s">
        <v>59</v>
      </c>
      <c r="D725" s="213">
        <v>45681</v>
      </c>
      <c r="E725" s="191" t="s">
        <v>2374</v>
      </c>
      <c r="F725" s="191" t="s">
        <v>10</v>
      </c>
      <c r="G725" s="191">
        <v>1117560</v>
      </c>
      <c r="H725" s="68"/>
      <c r="I725" s="197" t="s">
        <v>3425</v>
      </c>
      <c r="J725" s="68"/>
      <c r="K725" s="68"/>
      <c r="L725" s="68"/>
      <c r="M725" s="68"/>
      <c r="N725" s="348"/>
      <c r="O725" s="348"/>
      <c r="P725" s="214">
        <v>3340.53</v>
      </c>
      <c r="Q725" s="214">
        <v>0</v>
      </c>
      <c r="R725" s="68" t="s">
        <v>1479</v>
      </c>
      <c r="S725" s="349"/>
      <c r="T725" s="272"/>
    </row>
    <row r="726" spans="1:20" ht="76.5">
      <c r="A726" s="191">
        <v>117</v>
      </c>
      <c r="B726" s="68"/>
      <c r="C726" s="212" t="s">
        <v>54</v>
      </c>
      <c r="D726" s="213">
        <v>45681</v>
      </c>
      <c r="E726" s="191" t="s">
        <v>2375</v>
      </c>
      <c r="F726" s="191" t="s">
        <v>10</v>
      </c>
      <c r="G726" s="191">
        <v>1117602</v>
      </c>
      <c r="H726" s="68"/>
      <c r="I726" s="197" t="s">
        <v>3426</v>
      </c>
      <c r="J726" s="68"/>
      <c r="K726" s="68"/>
      <c r="L726" s="68"/>
      <c r="M726" s="68"/>
      <c r="N726" s="348"/>
      <c r="O726" s="348"/>
      <c r="P726" s="214">
        <v>60</v>
      </c>
      <c r="Q726" s="214">
        <v>0</v>
      </c>
      <c r="R726" s="68" t="s">
        <v>1479</v>
      </c>
      <c r="S726" s="349"/>
      <c r="T726" s="272"/>
    </row>
    <row r="727" spans="1:20" ht="89.25">
      <c r="A727" s="191">
        <v>389</v>
      </c>
      <c r="B727" s="68"/>
      <c r="C727" s="212" t="s">
        <v>1401</v>
      </c>
      <c r="D727" s="213">
        <v>45681</v>
      </c>
      <c r="E727" s="191" t="s">
        <v>2376</v>
      </c>
      <c r="F727" s="191" t="s">
        <v>10</v>
      </c>
      <c r="G727" s="191">
        <v>1117575</v>
      </c>
      <c r="H727" s="68"/>
      <c r="I727" s="197" t="s">
        <v>3427</v>
      </c>
      <c r="J727" s="68"/>
      <c r="K727" s="68"/>
      <c r="L727" s="68"/>
      <c r="M727" s="68"/>
      <c r="N727" s="348"/>
      <c r="O727" s="348"/>
      <c r="P727" s="214">
        <v>60</v>
      </c>
      <c r="Q727" s="214">
        <v>0</v>
      </c>
      <c r="R727" s="68" t="s">
        <v>1479</v>
      </c>
      <c r="S727" s="349"/>
      <c r="T727" s="272"/>
    </row>
    <row r="728" spans="1:20" ht="76.5">
      <c r="A728" s="191">
        <v>117</v>
      </c>
      <c r="B728" s="68"/>
      <c r="C728" s="212" t="s">
        <v>54</v>
      </c>
      <c r="D728" s="213">
        <v>45681</v>
      </c>
      <c r="E728" s="191" t="s">
        <v>2377</v>
      </c>
      <c r="F728" s="191" t="s">
        <v>10</v>
      </c>
      <c r="G728" s="191">
        <v>1117579</v>
      </c>
      <c r="H728" s="68"/>
      <c r="I728" s="197" t="s">
        <v>3428</v>
      </c>
      <c r="J728" s="68"/>
      <c r="K728" s="68"/>
      <c r="L728" s="68"/>
      <c r="M728" s="68"/>
      <c r="N728" s="348"/>
      <c r="O728" s="348"/>
      <c r="P728" s="214">
        <v>60</v>
      </c>
      <c r="Q728" s="214">
        <v>0</v>
      </c>
      <c r="R728" s="68" t="s">
        <v>1479</v>
      </c>
      <c r="S728" s="349"/>
      <c r="T728" s="272"/>
    </row>
    <row r="729" spans="1:20" ht="38.25">
      <c r="A729" s="191">
        <v>292</v>
      </c>
      <c r="B729" s="68"/>
      <c r="C729" s="212" t="s">
        <v>120</v>
      </c>
      <c r="D729" s="213">
        <v>45684</v>
      </c>
      <c r="E729" s="191" t="s">
        <v>2378</v>
      </c>
      <c r="F729" s="191" t="s">
        <v>3</v>
      </c>
      <c r="G729" s="191">
        <v>2253670</v>
      </c>
      <c r="H729" s="68"/>
      <c r="I729" s="197" t="s">
        <v>3429</v>
      </c>
      <c r="J729" s="68"/>
      <c r="K729" s="68"/>
      <c r="L729" s="68"/>
      <c r="M729" s="68"/>
      <c r="N729" s="348"/>
      <c r="O729" s="348"/>
      <c r="P729" s="214">
        <v>0</v>
      </c>
      <c r="Q729" s="214">
        <v>51.5</v>
      </c>
      <c r="R729" s="68" t="s">
        <v>1479</v>
      </c>
      <c r="S729" s="349"/>
      <c r="T729" s="272"/>
    </row>
    <row r="730" spans="1:20" ht="38.25">
      <c r="A730" s="191">
        <v>292</v>
      </c>
      <c r="B730" s="68"/>
      <c r="C730" s="212" t="s">
        <v>120</v>
      </c>
      <c r="D730" s="213">
        <v>45684</v>
      </c>
      <c r="E730" s="191" t="s">
        <v>2379</v>
      </c>
      <c r="F730" s="191" t="s">
        <v>3</v>
      </c>
      <c r="G730" s="191">
        <v>2253672</v>
      </c>
      <c r="H730" s="68"/>
      <c r="I730" s="197" t="s">
        <v>3430</v>
      </c>
      <c r="J730" s="68"/>
      <c r="K730" s="68"/>
      <c r="L730" s="68"/>
      <c r="M730" s="68"/>
      <c r="N730" s="348"/>
      <c r="O730" s="348"/>
      <c r="P730" s="214">
        <v>0</v>
      </c>
      <c r="Q730" s="214">
        <v>103</v>
      </c>
      <c r="R730" s="68" t="s">
        <v>1479</v>
      </c>
      <c r="S730" s="349"/>
      <c r="T730" s="272"/>
    </row>
    <row r="731" spans="1:20" ht="38.25">
      <c r="A731" s="191">
        <v>20</v>
      </c>
      <c r="B731" s="68"/>
      <c r="C731" s="212" t="s">
        <v>41</v>
      </c>
      <c r="D731" s="213">
        <v>45684</v>
      </c>
      <c r="E731" s="191" t="s">
        <v>2380</v>
      </c>
      <c r="F731" s="191" t="s">
        <v>3</v>
      </c>
      <c r="G731" s="191">
        <v>2253698</v>
      </c>
      <c r="H731" s="68"/>
      <c r="I731" s="197" t="s">
        <v>3431</v>
      </c>
      <c r="J731" s="68"/>
      <c r="K731" s="68"/>
      <c r="L731" s="68"/>
      <c r="M731" s="68"/>
      <c r="N731" s="348"/>
      <c r="O731" s="348"/>
      <c r="P731" s="214">
        <v>0</v>
      </c>
      <c r="Q731" s="214">
        <v>13.2</v>
      </c>
      <c r="R731" s="68" t="s">
        <v>1479</v>
      </c>
      <c r="S731" s="349"/>
      <c r="T731" s="272"/>
    </row>
    <row r="732" spans="1:20" ht="51">
      <c r="A732" s="191">
        <v>599</v>
      </c>
      <c r="B732" s="68"/>
      <c r="C732" s="212" t="s">
        <v>1245</v>
      </c>
      <c r="D732" s="213">
        <v>45684</v>
      </c>
      <c r="E732" s="191" t="s">
        <v>2381</v>
      </c>
      <c r="F732" s="191" t="s">
        <v>3</v>
      </c>
      <c r="G732" s="191">
        <v>2253703</v>
      </c>
      <c r="H732" s="68"/>
      <c r="I732" s="197" t="s">
        <v>3432</v>
      </c>
      <c r="J732" s="68"/>
      <c r="K732" s="68"/>
      <c r="L732" s="68"/>
      <c r="M732" s="68"/>
      <c r="N732" s="348"/>
      <c r="O732" s="348"/>
      <c r="P732" s="214">
        <v>0</v>
      </c>
      <c r="Q732" s="214">
        <v>68</v>
      </c>
      <c r="R732" s="68" t="s">
        <v>1479</v>
      </c>
      <c r="S732" s="349"/>
      <c r="T732" s="272"/>
    </row>
    <row r="733" spans="1:20" ht="51">
      <c r="A733" s="191">
        <v>670</v>
      </c>
      <c r="B733" s="68"/>
      <c r="C733" s="212" t="s">
        <v>178</v>
      </c>
      <c r="D733" s="213">
        <v>45684</v>
      </c>
      <c r="E733" s="191" t="s">
        <v>2382</v>
      </c>
      <c r="F733" s="191" t="s">
        <v>3</v>
      </c>
      <c r="G733" s="191">
        <v>2253746</v>
      </c>
      <c r="H733" s="68"/>
      <c r="I733" s="197" t="s">
        <v>3433</v>
      </c>
      <c r="J733" s="68"/>
      <c r="K733" s="68"/>
      <c r="L733" s="68"/>
      <c r="M733" s="68"/>
      <c r="N733" s="348"/>
      <c r="O733" s="348"/>
      <c r="P733" s="214">
        <v>0</v>
      </c>
      <c r="Q733" s="214">
        <v>570.4</v>
      </c>
      <c r="R733" s="68" t="s">
        <v>1479</v>
      </c>
      <c r="S733" s="349"/>
      <c r="T733" s="272"/>
    </row>
    <row r="734" spans="1:20" ht="63.75">
      <c r="A734" s="191">
        <v>16</v>
      </c>
      <c r="B734" s="68"/>
      <c r="C734" s="212" t="s">
        <v>40</v>
      </c>
      <c r="D734" s="213">
        <v>45684</v>
      </c>
      <c r="E734" s="191" t="s">
        <v>2383</v>
      </c>
      <c r="F734" s="191" t="s">
        <v>3</v>
      </c>
      <c r="G734" s="191">
        <v>2253753</v>
      </c>
      <c r="H734" s="68"/>
      <c r="I734" s="197" t="s">
        <v>3434</v>
      </c>
      <c r="J734" s="68"/>
      <c r="K734" s="68"/>
      <c r="L734" s="68"/>
      <c r="M734" s="68"/>
      <c r="N734" s="348"/>
      <c r="O734" s="348"/>
      <c r="P734" s="214">
        <v>0</v>
      </c>
      <c r="Q734" s="214">
        <v>77.5</v>
      </c>
      <c r="R734" s="68" t="s">
        <v>1479</v>
      </c>
      <c r="S734" s="349"/>
      <c r="T734" s="272"/>
    </row>
    <row r="735" spans="1:20" ht="38.25">
      <c r="A735" s="191">
        <v>16</v>
      </c>
      <c r="B735" s="68"/>
      <c r="C735" s="212" t="s">
        <v>40</v>
      </c>
      <c r="D735" s="213">
        <v>45684</v>
      </c>
      <c r="E735" s="191" t="s">
        <v>2384</v>
      </c>
      <c r="F735" s="191" t="s">
        <v>3</v>
      </c>
      <c r="G735" s="191">
        <v>2253789</v>
      </c>
      <c r="H735" s="68"/>
      <c r="I735" s="197" t="s">
        <v>3435</v>
      </c>
      <c r="J735" s="68"/>
      <c r="K735" s="68"/>
      <c r="L735" s="68"/>
      <c r="M735" s="68"/>
      <c r="N735" s="348"/>
      <c r="O735" s="348"/>
      <c r="P735" s="214">
        <v>0</v>
      </c>
      <c r="Q735" s="214">
        <v>12528</v>
      </c>
      <c r="R735" s="68" t="s">
        <v>1479</v>
      </c>
      <c r="S735" s="349"/>
      <c r="T735" s="272"/>
    </row>
    <row r="736" spans="1:20" ht="38.25">
      <c r="A736" s="191">
        <v>16</v>
      </c>
      <c r="B736" s="68"/>
      <c r="C736" s="212" t="s">
        <v>40</v>
      </c>
      <c r="D736" s="213">
        <v>45684</v>
      </c>
      <c r="E736" s="191" t="s">
        <v>2385</v>
      </c>
      <c r="F736" s="191" t="s">
        <v>3</v>
      </c>
      <c r="G736" s="191">
        <v>2253791</v>
      </c>
      <c r="H736" s="68"/>
      <c r="I736" s="197" t="s">
        <v>3435</v>
      </c>
      <c r="J736" s="68"/>
      <c r="K736" s="68"/>
      <c r="L736" s="68"/>
      <c r="M736" s="68"/>
      <c r="N736" s="348"/>
      <c r="O736" s="348"/>
      <c r="P736" s="214">
        <v>0</v>
      </c>
      <c r="Q736" s="214">
        <v>982.13</v>
      </c>
      <c r="R736" s="68" t="s">
        <v>1479</v>
      </c>
      <c r="S736" s="349"/>
      <c r="T736" s="272"/>
    </row>
    <row r="737" spans="1:20" ht="51">
      <c r="A737" s="191">
        <v>15</v>
      </c>
      <c r="B737" s="68"/>
      <c r="C737" s="212" t="s">
        <v>39</v>
      </c>
      <c r="D737" s="213">
        <v>45684</v>
      </c>
      <c r="E737" s="191" t="s">
        <v>2386</v>
      </c>
      <c r="F737" s="191" t="s">
        <v>3</v>
      </c>
      <c r="G737" s="191">
        <v>2253832</v>
      </c>
      <c r="H737" s="68"/>
      <c r="I737" s="197" t="s">
        <v>3436</v>
      </c>
      <c r="J737" s="68"/>
      <c r="K737" s="68"/>
      <c r="L737" s="68"/>
      <c r="M737" s="68"/>
      <c r="N737" s="348"/>
      <c r="O737" s="348"/>
      <c r="P737" s="214">
        <v>0</v>
      </c>
      <c r="Q737" s="214">
        <v>8260.73</v>
      </c>
      <c r="R737" s="68" t="s">
        <v>1479</v>
      </c>
      <c r="S737" s="349"/>
      <c r="T737" s="272"/>
    </row>
    <row r="738" spans="1:20" ht="51">
      <c r="A738" s="191">
        <v>15</v>
      </c>
      <c r="B738" s="68"/>
      <c r="C738" s="212" t="s">
        <v>39</v>
      </c>
      <c r="D738" s="213">
        <v>45684</v>
      </c>
      <c r="E738" s="191" t="s">
        <v>2387</v>
      </c>
      <c r="F738" s="191" t="s">
        <v>3</v>
      </c>
      <c r="G738" s="191">
        <v>2253834</v>
      </c>
      <c r="H738" s="68"/>
      <c r="I738" s="197" t="s">
        <v>3437</v>
      </c>
      <c r="J738" s="68"/>
      <c r="K738" s="68"/>
      <c r="L738" s="68"/>
      <c r="M738" s="68"/>
      <c r="N738" s="348"/>
      <c r="O738" s="348"/>
      <c r="P738" s="214">
        <v>0</v>
      </c>
      <c r="Q738" s="214">
        <v>589.83000000000004</v>
      </c>
      <c r="R738" s="68" t="s">
        <v>1479</v>
      </c>
      <c r="S738" s="349"/>
      <c r="T738" s="272"/>
    </row>
    <row r="739" spans="1:20" ht="51">
      <c r="A739" s="191">
        <v>81</v>
      </c>
      <c r="B739" s="68"/>
      <c r="C739" s="212" t="s">
        <v>49</v>
      </c>
      <c r="D739" s="213">
        <v>45684</v>
      </c>
      <c r="E739" s="191" t="s">
        <v>2388</v>
      </c>
      <c r="F739" s="191" t="s">
        <v>3</v>
      </c>
      <c r="G739" s="191">
        <v>2253841</v>
      </c>
      <c r="H739" s="68"/>
      <c r="I739" s="197" t="s">
        <v>3438</v>
      </c>
      <c r="J739" s="68"/>
      <c r="K739" s="68"/>
      <c r="L739" s="68"/>
      <c r="M739" s="68"/>
      <c r="N739" s="348"/>
      <c r="O739" s="348"/>
      <c r="P739" s="214">
        <v>0</v>
      </c>
      <c r="Q739" s="214">
        <v>25</v>
      </c>
      <c r="R739" s="68" t="s">
        <v>1479</v>
      </c>
      <c r="S739" s="349"/>
      <c r="T739" s="272"/>
    </row>
    <row r="740" spans="1:20" ht="51">
      <c r="A740" s="191">
        <v>906</v>
      </c>
      <c r="B740" s="68"/>
      <c r="C740" s="212" t="s">
        <v>195</v>
      </c>
      <c r="D740" s="213">
        <v>45684</v>
      </c>
      <c r="E740" s="191" t="s">
        <v>2389</v>
      </c>
      <c r="F740" s="191" t="s">
        <v>3</v>
      </c>
      <c r="G740" s="191">
        <v>2253748</v>
      </c>
      <c r="H740" s="68"/>
      <c r="I740" s="197" t="s">
        <v>3439</v>
      </c>
      <c r="J740" s="68"/>
      <c r="K740" s="68"/>
      <c r="L740" s="68"/>
      <c r="M740" s="68"/>
      <c r="N740" s="348"/>
      <c r="O740" s="348"/>
      <c r="P740" s="214">
        <v>0</v>
      </c>
      <c r="Q740" s="214">
        <v>23034.9</v>
      </c>
      <c r="R740" s="68" t="s">
        <v>1479</v>
      </c>
      <c r="S740" s="349"/>
      <c r="T740" s="272"/>
    </row>
    <row r="741" spans="1:20" ht="51">
      <c r="A741" s="191">
        <v>578</v>
      </c>
      <c r="B741" s="68"/>
      <c r="C741" s="212" t="s">
        <v>168</v>
      </c>
      <c r="D741" s="213">
        <v>45684</v>
      </c>
      <c r="E741" s="191" t="s">
        <v>2390</v>
      </c>
      <c r="F741" s="191" t="s">
        <v>3</v>
      </c>
      <c r="G741" s="191">
        <v>2253777</v>
      </c>
      <c r="H741" s="68"/>
      <c r="I741" s="197" t="s">
        <v>3440</v>
      </c>
      <c r="J741" s="68"/>
      <c r="K741" s="68"/>
      <c r="L741" s="68"/>
      <c r="M741" s="68"/>
      <c r="N741" s="348"/>
      <c r="O741" s="348"/>
      <c r="P741" s="214">
        <v>0</v>
      </c>
      <c r="Q741" s="214">
        <v>9758</v>
      </c>
      <c r="R741" s="68" t="s">
        <v>1479</v>
      </c>
      <c r="S741" s="349"/>
      <c r="T741" s="272"/>
    </row>
    <row r="742" spans="1:20" ht="51">
      <c r="A742" s="191">
        <v>578</v>
      </c>
      <c r="B742" s="68"/>
      <c r="C742" s="212" t="s">
        <v>168</v>
      </c>
      <c r="D742" s="213">
        <v>45684</v>
      </c>
      <c r="E742" s="191" t="s">
        <v>2391</v>
      </c>
      <c r="F742" s="191" t="s">
        <v>3</v>
      </c>
      <c r="G742" s="191">
        <v>2253778</v>
      </c>
      <c r="H742" s="68"/>
      <c r="I742" s="197" t="s">
        <v>3441</v>
      </c>
      <c r="J742" s="68"/>
      <c r="K742" s="68"/>
      <c r="L742" s="68"/>
      <c r="M742" s="68"/>
      <c r="N742" s="348"/>
      <c r="O742" s="348"/>
      <c r="P742" s="214">
        <v>0</v>
      </c>
      <c r="Q742" s="214">
        <v>240</v>
      </c>
      <c r="R742" s="68" t="s">
        <v>1479</v>
      </c>
      <c r="S742" s="349"/>
      <c r="T742" s="272"/>
    </row>
    <row r="743" spans="1:20" ht="51">
      <c r="A743" s="191">
        <v>578</v>
      </c>
      <c r="B743" s="68"/>
      <c r="C743" s="212" t="s">
        <v>168</v>
      </c>
      <c r="D743" s="213">
        <v>45684</v>
      </c>
      <c r="E743" s="191" t="s">
        <v>2392</v>
      </c>
      <c r="F743" s="191" t="s">
        <v>3</v>
      </c>
      <c r="G743" s="191">
        <v>2253779</v>
      </c>
      <c r="H743" s="68"/>
      <c r="I743" s="197" t="s">
        <v>3442</v>
      </c>
      <c r="J743" s="68"/>
      <c r="K743" s="68"/>
      <c r="L743" s="68"/>
      <c r="M743" s="68"/>
      <c r="N743" s="348"/>
      <c r="O743" s="348"/>
      <c r="P743" s="214">
        <v>0</v>
      </c>
      <c r="Q743" s="214">
        <v>1801.66</v>
      </c>
      <c r="R743" s="68" t="s">
        <v>1479</v>
      </c>
      <c r="S743" s="349"/>
      <c r="T743" s="272"/>
    </row>
    <row r="744" spans="1:20" ht="51">
      <c r="A744" s="191">
        <v>578</v>
      </c>
      <c r="B744" s="68"/>
      <c r="C744" s="212" t="s">
        <v>168</v>
      </c>
      <c r="D744" s="213">
        <v>45684</v>
      </c>
      <c r="E744" s="191" t="s">
        <v>2393</v>
      </c>
      <c r="F744" s="191" t="s">
        <v>3</v>
      </c>
      <c r="G744" s="191">
        <v>2253781</v>
      </c>
      <c r="H744" s="68"/>
      <c r="I744" s="197" t="s">
        <v>3443</v>
      </c>
      <c r="J744" s="68"/>
      <c r="K744" s="68"/>
      <c r="L744" s="68"/>
      <c r="M744" s="68"/>
      <c r="N744" s="348"/>
      <c r="O744" s="348"/>
      <c r="P744" s="214">
        <v>0</v>
      </c>
      <c r="Q744" s="214">
        <v>12758</v>
      </c>
      <c r="R744" s="68" t="s">
        <v>1479</v>
      </c>
      <c r="S744" s="349"/>
      <c r="T744" s="272"/>
    </row>
    <row r="745" spans="1:20" ht="51">
      <c r="A745" s="191">
        <v>578</v>
      </c>
      <c r="B745" s="68"/>
      <c r="C745" s="212" t="s">
        <v>168</v>
      </c>
      <c r="D745" s="213">
        <v>45684</v>
      </c>
      <c r="E745" s="191" t="s">
        <v>2394</v>
      </c>
      <c r="F745" s="191" t="s">
        <v>3</v>
      </c>
      <c r="G745" s="191">
        <v>2253782</v>
      </c>
      <c r="H745" s="68"/>
      <c r="I745" s="197" t="s">
        <v>3444</v>
      </c>
      <c r="J745" s="68"/>
      <c r="K745" s="68"/>
      <c r="L745" s="68"/>
      <c r="M745" s="68"/>
      <c r="N745" s="348"/>
      <c r="O745" s="348"/>
      <c r="P745" s="214">
        <v>0</v>
      </c>
      <c r="Q745" s="214">
        <v>14841.58</v>
      </c>
      <c r="R745" s="68" t="s">
        <v>1479</v>
      </c>
      <c r="S745" s="349"/>
      <c r="T745" s="272"/>
    </row>
    <row r="746" spans="1:20" ht="51">
      <c r="A746" s="191">
        <v>578</v>
      </c>
      <c r="B746" s="68"/>
      <c r="C746" s="212" t="s">
        <v>168</v>
      </c>
      <c r="D746" s="213">
        <v>45684</v>
      </c>
      <c r="E746" s="191" t="s">
        <v>2395</v>
      </c>
      <c r="F746" s="191" t="s">
        <v>3</v>
      </c>
      <c r="G746" s="191">
        <v>2253785</v>
      </c>
      <c r="H746" s="68"/>
      <c r="I746" s="197" t="s">
        <v>3445</v>
      </c>
      <c r="J746" s="68"/>
      <c r="K746" s="68"/>
      <c r="L746" s="68"/>
      <c r="M746" s="68"/>
      <c r="N746" s="348"/>
      <c r="O746" s="348"/>
      <c r="P746" s="214">
        <v>0</v>
      </c>
      <c r="Q746" s="214">
        <v>14670.48</v>
      </c>
      <c r="R746" s="68" t="s">
        <v>1479</v>
      </c>
      <c r="S746" s="349"/>
      <c r="T746" s="272"/>
    </row>
    <row r="747" spans="1:20" ht="51">
      <c r="A747" s="191">
        <v>265</v>
      </c>
      <c r="B747" s="68"/>
      <c r="C747" s="212" t="s">
        <v>106</v>
      </c>
      <c r="D747" s="213">
        <v>45684</v>
      </c>
      <c r="E747" s="191" t="s">
        <v>2396</v>
      </c>
      <c r="F747" s="191" t="s">
        <v>3</v>
      </c>
      <c r="G747" s="191">
        <v>2253887</v>
      </c>
      <c r="H747" s="68"/>
      <c r="I747" s="197" t="s">
        <v>3446</v>
      </c>
      <c r="J747" s="68"/>
      <c r="K747" s="68"/>
      <c r="L747" s="68"/>
      <c r="M747" s="68"/>
      <c r="N747" s="348"/>
      <c r="O747" s="348"/>
      <c r="P747" s="214">
        <v>0</v>
      </c>
      <c r="Q747" s="214">
        <v>3097.91</v>
      </c>
      <c r="R747" s="68" t="s">
        <v>1479</v>
      </c>
      <c r="S747" s="349"/>
      <c r="T747" s="272"/>
    </row>
    <row r="748" spans="1:20" ht="51">
      <c r="A748" s="191">
        <v>572</v>
      </c>
      <c r="B748" s="68"/>
      <c r="C748" s="212" t="s">
        <v>166</v>
      </c>
      <c r="D748" s="213">
        <v>45684</v>
      </c>
      <c r="E748" s="191" t="s">
        <v>2397</v>
      </c>
      <c r="F748" s="191" t="s">
        <v>6</v>
      </c>
      <c r="G748" s="191">
        <v>2159456</v>
      </c>
      <c r="H748" s="68"/>
      <c r="I748" s="197" t="s">
        <v>3447</v>
      </c>
      <c r="J748" s="68"/>
      <c r="K748" s="68"/>
      <c r="L748" s="68"/>
      <c r="M748" s="68"/>
      <c r="N748" s="348"/>
      <c r="O748" s="348"/>
      <c r="P748" s="214">
        <v>0</v>
      </c>
      <c r="Q748" s="214">
        <v>2822051.06</v>
      </c>
      <c r="R748" s="68" t="s">
        <v>1479</v>
      </c>
      <c r="S748" s="349"/>
      <c r="T748" s="272"/>
    </row>
    <row r="749" spans="1:20" ht="51">
      <c r="A749" s="191">
        <v>572</v>
      </c>
      <c r="B749" s="68"/>
      <c r="C749" s="212" t="s">
        <v>166</v>
      </c>
      <c r="D749" s="213">
        <v>45684</v>
      </c>
      <c r="E749" s="191" t="s">
        <v>2398</v>
      </c>
      <c r="F749" s="191" t="s">
        <v>6</v>
      </c>
      <c r="G749" s="191">
        <v>2159459</v>
      </c>
      <c r="H749" s="68"/>
      <c r="I749" s="197" t="s">
        <v>3448</v>
      </c>
      <c r="J749" s="68"/>
      <c r="K749" s="68"/>
      <c r="L749" s="68"/>
      <c r="M749" s="68"/>
      <c r="N749" s="348"/>
      <c r="O749" s="348"/>
      <c r="P749" s="214">
        <v>0</v>
      </c>
      <c r="Q749" s="214">
        <v>417071.81</v>
      </c>
      <c r="R749" s="68" t="s">
        <v>1479</v>
      </c>
      <c r="S749" s="349"/>
      <c r="T749" s="272"/>
    </row>
    <row r="750" spans="1:20" ht="63.75">
      <c r="A750" s="191" t="s">
        <v>544</v>
      </c>
      <c r="B750" s="68"/>
      <c r="C750" s="212" t="s">
        <v>679</v>
      </c>
      <c r="D750" s="213">
        <v>45684</v>
      </c>
      <c r="E750" s="191" t="s">
        <v>2399</v>
      </c>
      <c r="F750" s="191" t="s">
        <v>6</v>
      </c>
      <c r="G750" s="191">
        <v>2159819</v>
      </c>
      <c r="H750" s="68"/>
      <c r="I750" s="197" t="s">
        <v>3449</v>
      </c>
      <c r="J750" s="68"/>
      <c r="K750" s="68"/>
      <c r="L750" s="68"/>
      <c r="M750" s="68"/>
      <c r="N750" s="348"/>
      <c r="O750" s="348"/>
      <c r="P750" s="214">
        <v>0</v>
      </c>
      <c r="Q750" s="214">
        <v>489453.64</v>
      </c>
      <c r="R750" s="68" t="s">
        <v>1479</v>
      </c>
      <c r="S750" s="349"/>
      <c r="T750" s="272"/>
    </row>
    <row r="751" spans="1:20" ht="63.75">
      <c r="A751" s="191">
        <v>597</v>
      </c>
      <c r="B751" s="68"/>
      <c r="C751" s="212" t="s">
        <v>673</v>
      </c>
      <c r="D751" s="213">
        <v>45684</v>
      </c>
      <c r="E751" s="191" t="s">
        <v>2400</v>
      </c>
      <c r="F751" s="191" t="s">
        <v>6</v>
      </c>
      <c r="G751" s="191">
        <v>3006116</v>
      </c>
      <c r="H751" s="68"/>
      <c r="I751" s="197" t="s">
        <v>3450</v>
      </c>
      <c r="J751" s="68"/>
      <c r="K751" s="68"/>
      <c r="L751" s="68"/>
      <c r="M751" s="68"/>
      <c r="N751" s="348"/>
      <c r="O751" s="348"/>
      <c r="P751" s="214">
        <v>0</v>
      </c>
      <c r="Q751" s="214">
        <v>278303.34000000003</v>
      </c>
      <c r="R751" s="68" t="s">
        <v>1479</v>
      </c>
      <c r="S751" s="349"/>
      <c r="T751" s="272"/>
    </row>
    <row r="752" spans="1:20" ht="63.75">
      <c r="A752" s="191">
        <v>513</v>
      </c>
      <c r="B752" s="68"/>
      <c r="C752" s="212" t="s">
        <v>160</v>
      </c>
      <c r="D752" s="213">
        <v>45684</v>
      </c>
      <c r="E752" s="191" t="s">
        <v>2401</v>
      </c>
      <c r="F752" s="191" t="s">
        <v>14</v>
      </c>
      <c r="G752" s="191">
        <v>3006100</v>
      </c>
      <c r="H752" s="68"/>
      <c r="I752" s="197" t="s">
        <v>3451</v>
      </c>
      <c r="J752" s="68"/>
      <c r="K752" s="68"/>
      <c r="L752" s="68"/>
      <c r="M752" s="68"/>
      <c r="N752" s="348"/>
      <c r="O752" s="348"/>
      <c r="P752" s="214">
        <v>60</v>
      </c>
      <c r="Q752" s="214">
        <v>0</v>
      </c>
      <c r="R752" s="68" t="s">
        <v>1479</v>
      </c>
      <c r="S752" s="349"/>
      <c r="T752" s="272"/>
    </row>
    <row r="753" spans="1:20" ht="63.75">
      <c r="A753" s="191">
        <v>513</v>
      </c>
      <c r="B753" s="68"/>
      <c r="C753" s="212" t="s">
        <v>160</v>
      </c>
      <c r="D753" s="213">
        <v>45684</v>
      </c>
      <c r="E753" s="191" t="s">
        <v>2402</v>
      </c>
      <c r="F753" s="191" t="s">
        <v>14</v>
      </c>
      <c r="G753" s="191">
        <v>3006102</v>
      </c>
      <c r="H753" s="68"/>
      <c r="I753" s="197" t="s">
        <v>3452</v>
      </c>
      <c r="J753" s="68"/>
      <c r="K753" s="68"/>
      <c r="L753" s="68"/>
      <c r="M753" s="68"/>
      <c r="N753" s="348"/>
      <c r="O753" s="348"/>
      <c r="P753" s="214">
        <v>60</v>
      </c>
      <c r="Q753" s="214">
        <v>0</v>
      </c>
      <c r="R753" s="68" t="s">
        <v>1479</v>
      </c>
      <c r="S753" s="349"/>
      <c r="T753" s="272"/>
    </row>
    <row r="754" spans="1:20" ht="102">
      <c r="A754" s="191">
        <v>596</v>
      </c>
      <c r="B754" s="68"/>
      <c r="C754" s="212" t="s">
        <v>1244</v>
      </c>
      <c r="D754" s="213">
        <v>45684</v>
      </c>
      <c r="E754" s="191" t="s">
        <v>2404</v>
      </c>
      <c r="F754" s="191" t="s">
        <v>599</v>
      </c>
      <c r="G754" s="191">
        <v>22518</v>
      </c>
      <c r="H754" s="68"/>
      <c r="I754" s="197" t="s">
        <v>3454</v>
      </c>
      <c r="J754" s="68"/>
      <c r="K754" s="68"/>
      <c r="L754" s="68"/>
      <c r="M754" s="68"/>
      <c r="N754" s="348"/>
      <c r="O754" s="348"/>
      <c r="P754" s="214">
        <v>10710.88</v>
      </c>
      <c r="Q754" s="214">
        <v>0</v>
      </c>
      <c r="R754" s="68" t="s">
        <v>1479</v>
      </c>
      <c r="S754" s="349"/>
      <c r="T754" s="272"/>
    </row>
    <row r="755" spans="1:20" ht="63.75">
      <c r="A755" s="191">
        <v>513</v>
      </c>
      <c r="B755" s="68"/>
      <c r="C755" s="212" t="s">
        <v>160</v>
      </c>
      <c r="D755" s="213">
        <v>45684</v>
      </c>
      <c r="E755" s="191" t="s">
        <v>2406</v>
      </c>
      <c r="F755" s="191" t="s">
        <v>14</v>
      </c>
      <c r="G755" s="191">
        <v>3006115</v>
      </c>
      <c r="H755" s="68"/>
      <c r="I755" s="197" t="s">
        <v>3456</v>
      </c>
      <c r="J755" s="68"/>
      <c r="K755" s="68"/>
      <c r="L755" s="68"/>
      <c r="M755" s="68"/>
      <c r="N755" s="348"/>
      <c r="O755" s="348"/>
      <c r="P755" s="214">
        <v>60</v>
      </c>
      <c r="Q755" s="214">
        <v>0</v>
      </c>
      <c r="R755" s="68" t="s">
        <v>1479</v>
      </c>
      <c r="S755" s="349"/>
      <c r="T755" s="272"/>
    </row>
    <row r="756" spans="1:20" ht="63.75">
      <c r="A756" s="191">
        <v>597</v>
      </c>
      <c r="B756" s="68"/>
      <c r="C756" s="212" t="s">
        <v>673</v>
      </c>
      <c r="D756" s="213">
        <v>45684</v>
      </c>
      <c r="E756" s="191" t="s">
        <v>2407</v>
      </c>
      <c r="F756" s="191" t="s">
        <v>14</v>
      </c>
      <c r="G756" s="191">
        <v>3006117</v>
      </c>
      <c r="H756" s="68"/>
      <c r="I756" s="197" t="s">
        <v>3457</v>
      </c>
      <c r="J756" s="68"/>
      <c r="K756" s="68"/>
      <c r="L756" s="68"/>
      <c r="M756" s="68"/>
      <c r="N756" s="348"/>
      <c r="O756" s="348"/>
      <c r="P756" s="214">
        <v>60</v>
      </c>
      <c r="Q756" s="214">
        <v>0</v>
      </c>
      <c r="R756" s="68" t="s">
        <v>1479</v>
      </c>
      <c r="S756" s="349"/>
      <c r="T756" s="272"/>
    </row>
    <row r="757" spans="1:20" ht="102">
      <c r="A757" s="191">
        <v>597</v>
      </c>
      <c r="B757" s="68"/>
      <c r="C757" s="212" t="s">
        <v>673</v>
      </c>
      <c r="D757" s="213">
        <v>45684</v>
      </c>
      <c r="E757" s="191" t="s">
        <v>2408</v>
      </c>
      <c r="F757" s="191" t="s">
        <v>12</v>
      </c>
      <c r="G757" s="191">
        <v>1117672</v>
      </c>
      <c r="H757" s="68"/>
      <c r="I757" s="197" t="s">
        <v>3458</v>
      </c>
      <c r="J757" s="68"/>
      <c r="K757" s="68"/>
      <c r="L757" s="68"/>
      <c r="M757" s="68"/>
      <c r="N757" s="348"/>
      <c r="O757" s="348"/>
      <c r="P757" s="214">
        <v>2088</v>
      </c>
      <c r="Q757" s="214">
        <v>0</v>
      </c>
      <c r="R757" s="68" t="s">
        <v>1479</v>
      </c>
      <c r="S757" s="349"/>
      <c r="T757" s="272"/>
    </row>
    <row r="758" spans="1:20" ht="102">
      <c r="A758" s="191">
        <v>597</v>
      </c>
      <c r="B758" s="68"/>
      <c r="C758" s="212" t="s">
        <v>673</v>
      </c>
      <c r="D758" s="213">
        <v>45684</v>
      </c>
      <c r="E758" s="191" t="s">
        <v>2409</v>
      </c>
      <c r="F758" s="191" t="s">
        <v>10</v>
      </c>
      <c r="G758" s="191">
        <v>1117672</v>
      </c>
      <c r="H758" s="68"/>
      <c r="I758" s="197" t="s">
        <v>3459</v>
      </c>
      <c r="J758" s="68"/>
      <c r="K758" s="68"/>
      <c r="L758" s="68"/>
      <c r="M758" s="68"/>
      <c r="N758" s="348"/>
      <c r="O758" s="348"/>
      <c r="P758" s="214">
        <v>364.12</v>
      </c>
      <c r="Q758" s="214">
        <v>0</v>
      </c>
      <c r="R758" s="68" t="s">
        <v>1479</v>
      </c>
      <c r="S758" s="349"/>
      <c r="T758" s="272"/>
    </row>
    <row r="759" spans="1:20" ht="89.25">
      <c r="A759" s="191" t="s">
        <v>541</v>
      </c>
      <c r="B759" s="68"/>
      <c r="C759" s="212" t="s">
        <v>590</v>
      </c>
      <c r="D759" s="213">
        <v>45684</v>
      </c>
      <c r="E759" s="191" t="s">
        <v>2410</v>
      </c>
      <c r="F759" s="191" t="s">
        <v>635</v>
      </c>
      <c r="G759" s="191">
        <v>10804499</v>
      </c>
      <c r="H759" s="68"/>
      <c r="I759" s="197" t="s">
        <v>3460</v>
      </c>
      <c r="J759" s="68"/>
      <c r="K759" s="68"/>
      <c r="L759" s="68"/>
      <c r="M759" s="68"/>
      <c r="N759" s="348"/>
      <c r="O759" s="348"/>
      <c r="P759" s="214">
        <v>0</v>
      </c>
      <c r="Q759" s="214">
        <v>5371</v>
      </c>
      <c r="R759" s="68" t="s">
        <v>1479</v>
      </c>
      <c r="S759" s="349"/>
      <c r="T759" s="272"/>
    </row>
    <row r="760" spans="1:20" ht="89.25">
      <c r="A760" s="191" t="s">
        <v>541</v>
      </c>
      <c r="B760" s="68"/>
      <c r="C760" s="212" t="s">
        <v>590</v>
      </c>
      <c r="D760" s="213">
        <v>45684</v>
      </c>
      <c r="E760" s="191" t="s">
        <v>2411</v>
      </c>
      <c r="F760" s="191" t="s">
        <v>635</v>
      </c>
      <c r="G760" s="191">
        <v>10805719</v>
      </c>
      <c r="H760" s="68"/>
      <c r="I760" s="197" t="s">
        <v>3460</v>
      </c>
      <c r="J760" s="68"/>
      <c r="K760" s="68"/>
      <c r="L760" s="68"/>
      <c r="M760" s="68"/>
      <c r="N760" s="348"/>
      <c r="O760" s="348"/>
      <c r="P760" s="214">
        <v>0</v>
      </c>
      <c r="Q760" s="214">
        <v>41384</v>
      </c>
      <c r="R760" s="68" t="s">
        <v>1479</v>
      </c>
      <c r="S760" s="349"/>
      <c r="T760" s="272"/>
    </row>
    <row r="761" spans="1:20" ht="89.25">
      <c r="A761" s="191" t="s">
        <v>541</v>
      </c>
      <c r="B761" s="68"/>
      <c r="C761" s="212" t="s">
        <v>590</v>
      </c>
      <c r="D761" s="213">
        <v>45684</v>
      </c>
      <c r="E761" s="191" t="s">
        <v>2412</v>
      </c>
      <c r="F761" s="191" t="s">
        <v>635</v>
      </c>
      <c r="G761" s="191">
        <v>10807516</v>
      </c>
      <c r="H761" s="68"/>
      <c r="I761" s="197" t="s">
        <v>3460</v>
      </c>
      <c r="J761" s="68"/>
      <c r="K761" s="68"/>
      <c r="L761" s="68"/>
      <c r="M761" s="68"/>
      <c r="N761" s="348"/>
      <c r="O761" s="348"/>
      <c r="P761" s="214">
        <v>0</v>
      </c>
      <c r="Q761" s="214">
        <v>5030.22</v>
      </c>
      <c r="R761" s="68" t="s">
        <v>1479</v>
      </c>
      <c r="S761" s="349"/>
      <c r="T761" s="272"/>
    </row>
    <row r="762" spans="1:20" ht="89.25">
      <c r="A762" s="191" t="s">
        <v>541</v>
      </c>
      <c r="B762" s="68"/>
      <c r="C762" s="212" t="s">
        <v>590</v>
      </c>
      <c r="D762" s="213">
        <v>45684</v>
      </c>
      <c r="E762" s="191" t="s">
        <v>2413</v>
      </c>
      <c r="F762" s="191" t="s">
        <v>635</v>
      </c>
      <c r="G762" s="191">
        <v>10809295</v>
      </c>
      <c r="H762" s="68"/>
      <c r="I762" s="197" t="s">
        <v>3460</v>
      </c>
      <c r="J762" s="68"/>
      <c r="K762" s="68"/>
      <c r="L762" s="68"/>
      <c r="M762" s="68"/>
      <c r="N762" s="348"/>
      <c r="O762" s="348"/>
      <c r="P762" s="214">
        <v>0</v>
      </c>
      <c r="Q762" s="214">
        <v>157883</v>
      </c>
      <c r="R762" s="68" t="s">
        <v>1479</v>
      </c>
      <c r="S762" s="349"/>
      <c r="T762" s="272"/>
    </row>
    <row r="763" spans="1:20" ht="76.5">
      <c r="A763" s="191">
        <v>389</v>
      </c>
      <c r="B763" s="68"/>
      <c r="C763" s="212" t="s">
        <v>1401</v>
      </c>
      <c r="D763" s="213">
        <v>45684</v>
      </c>
      <c r="E763" s="191" t="s">
        <v>2414</v>
      </c>
      <c r="F763" s="191" t="s">
        <v>10</v>
      </c>
      <c r="G763" s="191">
        <v>1117712</v>
      </c>
      <c r="H763" s="68"/>
      <c r="I763" s="197" t="s">
        <v>3461</v>
      </c>
      <c r="J763" s="68"/>
      <c r="K763" s="68"/>
      <c r="L763" s="68"/>
      <c r="M763" s="68"/>
      <c r="N763" s="348"/>
      <c r="O763" s="348"/>
      <c r="P763" s="214">
        <v>60</v>
      </c>
      <c r="Q763" s="214">
        <v>0</v>
      </c>
      <c r="R763" s="68" t="s">
        <v>1479</v>
      </c>
      <c r="S763" s="349"/>
      <c r="T763" s="272"/>
    </row>
    <row r="764" spans="1:20" ht="89.25">
      <c r="A764" s="191">
        <v>513</v>
      </c>
      <c r="B764" s="68"/>
      <c r="C764" s="212" t="s">
        <v>160</v>
      </c>
      <c r="D764" s="213">
        <v>45684</v>
      </c>
      <c r="E764" s="191" t="s">
        <v>2415</v>
      </c>
      <c r="F764" s="191" t="s">
        <v>10</v>
      </c>
      <c r="G764" s="191">
        <v>1117675</v>
      </c>
      <c r="H764" s="68"/>
      <c r="I764" s="197" t="s">
        <v>3462</v>
      </c>
      <c r="J764" s="68"/>
      <c r="K764" s="68"/>
      <c r="L764" s="68"/>
      <c r="M764" s="68"/>
      <c r="N764" s="348"/>
      <c r="O764" s="348"/>
      <c r="P764" s="214">
        <v>140939.44</v>
      </c>
      <c r="Q764" s="214">
        <v>0</v>
      </c>
      <c r="R764" s="68" t="s">
        <v>1479</v>
      </c>
      <c r="S764" s="349"/>
      <c r="T764" s="272"/>
    </row>
    <row r="765" spans="1:20" ht="76.5">
      <c r="A765" s="191">
        <v>513</v>
      </c>
      <c r="B765" s="68"/>
      <c r="C765" s="212" t="s">
        <v>160</v>
      </c>
      <c r="D765" s="213">
        <v>45684</v>
      </c>
      <c r="E765" s="191" t="s">
        <v>2416</v>
      </c>
      <c r="F765" s="191" t="s">
        <v>16</v>
      </c>
      <c r="G765" s="191">
        <v>1117678</v>
      </c>
      <c r="H765" s="68"/>
      <c r="I765" s="197" t="s">
        <v>3463</v>
      </c>
      <c r="J765" s="68"/>
      <c r="K765" s="68"/>
      <c r="L765" s="68"/>
      <c r="M765" s="68"/>
      <c r="N765" s="348"/>
      <c r="O765" s="348"/>
      <c r="P765" s="214">
        <v>1714354.14</v>
      </c>
      <c r="Q765" s="214">
        <v>0</v>
      </c>
      <c r="R765" s="68" t="s">
        <v>1479</v>
      </c>
      <c r="S765" s="349"/>
      <c r="T765" s="272"/>
    </row>
    <row r="766" spans="1:20" ht="76.5">
      <c r="A766" s="191">
        <v>117</v>
      </c>
      <c r="B766" s="68"/>
      <c r="C766" s="212" t="s">
        <v>54</v>
      </c>
      <c r="D766" s="213">
        <v>45684</v>
      </c>
      <c r="E766" s="191" t="s">
        <v>2417</v>
      </c>
      <c r="F766" s="191" t="s">
        <v>10</v>
      </c>
      <c r="G766" s="191">
        <v>1117694</v>
      </c>
      <c r="H766" s="68"/>
      <c r="I766" s="197" t="s">
        <v>3464</v>
      </c>
      <c r="J766" s="68"/>
      <c r="K766" s="68"/>
      <c r="L766" s="68"/>
      <c r="M766" s="68"/>
      <c r="N766" s="348"/>
      <c r="O766" s="348"/>
      <c r="P766" s="214">
        <v>60</v>
      </c>
      <c r="Q766" s="214">
        <v>0</v>
      </c>
      <c r="R766" s="68" t="s">
        <v>1479</v>
      </c>
      <c r="S766" s="349"/>
      <c r="T766" s="272"/>
    </row>
    <row r="767" spans="1:20" ht="76.5">
      <c r="A767" s="191">
        <v>117</v>
      </c>
      <c r="B767" s="68"/>
      <c r="C767" s="212" t="s">
        <v>54</v>
      </c>
      <c r="D767" s="213">
        <v>45684</v>
      </c>
      <c r="E767" s="191" t="s">
        <v>2418</v>
      </c>
      <c r="F767" s="191" t="s">
        <v>10</v>
      </c>
      <c r="G767" s="191">
        <v>1117710</v>
      </c>
      <c r="H767" s="68"/>
      <c r="I767" s="197" t="s">
        <v>3465</v>
      </c>
      <c r="J767" s="68"/>
      <c r="K767" s="68"/>
      <c r="L767" s="68"/>
      <c r="M767" s="68"/>
      <c r="N767" s="348"/>
      <c r="O767" s="348"/>
      <c r="P767" s="214">
        <v>60</v>
      </c>
      <c r="Q767" s="214">
        <v>0</v>
      </c>
      <c r="R767" s="68" t="s">
        <v>1479</v>
      </c>
      <c r="S767" s="349"/>
      <c r="T767" s="272"/>
    </row>
    <row r="768" spans="1:20" ht="89.25">
      <c r="A768" s="191">
        <v>389</v>
      </c>
      <c r="B768" s="68"/>
      <c r="C768" s="212" t="s">
        <v>1401</v>
      </c>
      <c r="D768" s="213">
        <v>45684</v>
      </c>
      <c r="E768" s="191" t="s">
        <v>2419</v>
      </c>
      <c r="F768" s="191" t="s">
        <v>10</v>
      </c>
      <c r="G768" s="191">
        <v>1117684</v>
      </c>
      <c r="H768" s="68"/>
      <c r="I768" s="197" t="s">
        <v>3466</v>
      </c>
      <c r="J768" s="68"/>
      <c r="K768" s="68"/>
      <c r="L768" s="68"/>
      <c r="M768" s="68"/>
      <c r="N768" s="348"/>
      <c r="O768" s="348"/>
      <c r="P768" s="214">
        <v>60</v>
      </c>
      <c r="Q768" s="214">
        <v>0</v>
      </c>
      <c r="R768" s="68" t="s">
        <v>1479</v>
      </c>
      <c r="S768" s="349"/>
      <c r="T768" s="272"/>
    </row>
    <row r="769" spans="1:20" ht="76.5">
      <c r="A769" s="191">
        <v>117</v>
      </c>
      <c r="B769" s="68"/>
      <c r="C769" s="212" t="s">
        <v>54</v>
      </c>
      <c r="D769" s="213">
        <v>45684</v>
      </c>
      <c r="E769" s="191" t="s">
        <v>2420</v>
      </c>
      <c r="F769" s="191" t="s">
        <v>10</v>
      </c>
      <c r="G769" s="191">
        <v>1117685</v>
      </c>
      <c r="H769" s="68"/>
      <c r="I769" s="197" t="s">
        <v>3467</v>
      </c>
      <c r="J769" s="68"/>
      <c r="K769" s="68"/>
      <c r="L769" s="68"/>
      <c r="M769" s="68"/>
      <c r="N769" s="348"/>
      <c r="O769" s="348"/>
      <c r="P769" s="214">
        <v>60</v>
      </c>
      <c r="Q769" s="214">
        <v>0</v>
      </c>
      <c r="R769" s="68" t="s">
        <v>1479</v>
      </c>
      <c r="S769" s="349"/>
      <c r="T769" s="272"/>
    </row>
    <row r="770" spans="1:20" ht="63.75">
      <c r="A770" s="191">
        <v>119</v>
      </c>
      <c r="B770" s="68"/>
      <c r="C770" s="212" t="s">
        <v>55</v>
      </c>
      <c r="D770" s="213">
        <v>45684</v>
      </c>
      <c r="E770" s="191" t="s">
        <v>2421</v>
      </c>
      <c r="F770" s="191" t="s">
        <v>10</v>
      </c>
      <c r="G770" s="191">
        <v>1117695</v>
      </c>
      <c r="H770" s="68"/>
      <c r="I770" s="197" t="s">
        <v>3468</v>
      </c>
      <c r="J770" s="68"/>
      <c r="K770" s="68"/>
      <c r="L770" s="68"/>
      <c r="M770" s="68"/>
      <c r="N770" s="348"/>
      <c r="O770" s="348"/>
      <c r="P770" s="214">
        <v>60</v>
      </c>
      <c r="Q770" s="214">
        <v>0</v>
      </c>
      <c r="R770" s="68" t="s">
        <v>1479</v>
      </c>
      <c r="S770" s="349"/>
      <c r="T770" s="272"/>
    </row>
    <row r="771" spans="1:20" ht="76.5">
      <c r="A771" s="191" t="s">
        <v>542</v>
      </c>
      <c r="B771" s="68"/>
      <c r="C771" s="212" t="s">
        <v>687</v>
      </c>
      <c r="D771" s="213">
        <v>45684</v>
      </c>
      <c r="E771" s="191" t="s">
        <v>2422</v>
      </c>
      <c r="F771" s="191" t="s">
        <v>10</v>
      </c>
      <c r="G771" s="191">
        <v>1117732</v>
      </c>
      <c r="H771" s="68"/>
      <c r="I771" s="197" t="s">
        <v>3469</v>
      </c>
      <c r="J771" s="68"/>
      <c r="K771" s="68"/>
      <c r="L771" s="68"/>
      <c r="M771" s="68"/>
      <c r="N771" s="348"/>
      <c r="O771" s="348"/>
      <c r="P771" s="214">
        <v>60</v>
      </c>
      <c r="Q771" s="214">
        <v>0</v>
      </c>
      <c r="R771" s="68" t="s">
        <v>1479</v>
      </c>
      <c r="S771" s="349"/>
      <c r="T771" s="272"/>
    </row>
    <row r="772" spans="1:20" ht="76.5">
      <c r="A772" s="191">
        <v>513</v>
      </c>
      <c r="B772" s="68"/>
      <c r="C772" s="212" t="s">
        <v>160</v>
      </c>
      <c r="D772" s="213">
        <v>45684</v>
      </c>
      <c r="E772" s="191" t="s">
        <v>2423</v>
      </c>
      <c r="F772" s="191" t="s">
        <v>10</v>
      </c>
      <c r="G772" s="191">
        <v>1117733</v>
      </c>
      <c r="H772" s="68"/>
      <c r="I772" s="197" t="s">
        <v>3470</v>
      </c>
      <c r="J772" s="68"/>
      <c r="K772" s="68"/>
      <c r="L772" s="68"/>
      <c r="M772" s="68"/>
      <c r="N772" s="348"/>
      <c r="O772" s="348"/>
      <c r="P772" s="214">
        <v>60</v>
      </c>
      <c r="Q772" s="214">
        <v>0</v>
      </c>
      <c r="R772" s="68" t="s">
        <v>1479</v>
      </c>
      <c r="S772" s="349"/>
      <c r="T772" s="272"/>
    </row>
    <row r="773" spans="1:20" ht="76.5">
      <c r="A773" s="191">
        <v>513</v>
      </c>
      <c r="B773" s="68"/>
      <c r="C773" s="212" t="s">
        <v>160</v>
      </c>
      <c r="D773" s="213">
        <v>45684</v>
      </c>
      <c r="E773" s="191" t="s">
        <v>2424</v>
      </c>
      <c r="F773" s="191" t="s">
        <v>12</v>
      </c>
      <c r="G773" s="191">
        <v>1117733</v>
      </c>
      <c r="H773" s="68"/>
      <c r="I773" s="197" t="s">
        <v>3471</v>
      </c>
      <c r="J773" s="68"/>
      <c r="K773" s="68"/>
      <c r="L773" s="68"/>
      <c r="M773" s="68"/>
      <c r="N773" s="348"/>
      <c r="O773" s="348"/>
      <c r="P773" s="214">
        <v>291423670.31999999</v>
      </c>
      <c r="Q773" s="214">
        <v>0</v>
      </c>
      <c r="R773" s="68" t="s">
        <v>1479</v>
      </c>
      <c r="S773" s="349"/>
      <c r="T773" s="272"/>
    </row>
    <row r="774" spans="1:20" ht="51">
      <c r="A774" s="191">
        <v>16</v>
      </c>
      <c r="B774" s="68"/>
      <c r="C774" s="212" t="s">
        <v>40</v>
      </c>
      <c r="D774" s="213">
        <v>45685</v>
      </c>
      <c r="E774" s="191" t="s">
        <v>2425</v>
      </c>
      <c r="F774" s="191" t="s">
        <v>3</v>
      </c>
      <c r="G774" s="191">
        <v>2254060</v>
      </c>
      <c r="H774" s="68"/>
      <c r="I774" s="197" t="s">
        <v>3472</v>
      </c>
      <c r="J774" s="68"/>
      <c r="K774" s="68"/>
      <c r="L774" s="68"/>
      <c r="M774" s="68"/>
      <c r="N774" s="348"/>
      <c r="O774" s="348"/>
      <c r="P774" s="214">
        <v>0</v>
      </c>
      <c r="Q774" s="214">
        <v>180</v>
      </c>
      <c r="R774" s="68" t="s">
        <v>1479</v>
      </c>
      <c r="S774" s="349"/>
      <c r="T774" s="272"/>
    </row>
    <row r="775" spans="1:20" ht="38.25">
      <c r="A775" s="191">
        <v>66</v>
      </c>
      <c r="B775" s="68"/>
      <c r="C775" s="212" t="s">
        <v>46</v>
      </c>
      <c r="D775" s="213">
        <v>45685</v>
      </c>
      <c r="E775" s="191" t="s">
        <v>2426</v>
      </c>
      <c r="F775" s="191" t="s">
        <v>3</v>
      </c>
      <c r="G775" s="191">
        <v>2254069</v>
      </c>
      <c r="H775" s="68"/>
      <c r="I775" s="197" t="s">
        <v>3473</v>
      </c>
      <c r="J775" s="68"/>
      <c r="K775" s="68"/>
      <c r="L775" s="68"/>
      <c r="M775" s="68"/>
      <c r="N775" s="348"/>
      <c r="O775" s="348"/>
      <c r="P775" s="214">
        <v>0</v>
      </c>
      <c r="Q775" s="214">
        <v>268</v>
      </c>
      <c r="R775" s="68" t="s">
        <v>1479</v>
      </c>
      <c r="S775" s="349"/>
      <c r="T775" s="272"/>
    </row>
    <row r="776" spans="1:20" ht="51">
      <c r="A776" s="191" t="s">
        <v>550</v>
      </c>
      <c r="B776" s="68"/>
      <c r="C776" s="212" t="s">
        <v>589</v>
      </c>
      <c r="D776" s="213">
        <v>45685</v>
      </c>
      <c r="E776" s="191" t="s">
        <v>2427</v>
      </c>
      <c r="F776" s="191" t="s">
        <v>3</v>
      </c>
      <c r="G776" s="191">
        <v>2254080</v>
      </c>
      <c r="H776" s="68"/>
      <c r="I776" s="197" t="s">
        <v>3474</v>
      </c>
      <c r="J776" s="68"/>
      <c r="K776" s="68"/>
      <c r="L776" s="68"/>
      <c r="M776" s="68"/>
      <c r="N776" s="348"/>
      <c r="O776" s="348"/>
      <c r="P776" s="214">
        <v>0</v>
      </c>
      <c r="Q776" s="214">
        <v>165.32</v>
      </c>
      <c r="R776" s="68" t="s">
        <v>1479</v>
      </c>
      <c r="S776" s="349"/>
      <c r="T776" s="272"/>
    </row>
    <row r="777" spans="1:20" ht="51">
      <c r="A777" s="191">
        <v>86</v>
      </c>
      <c r="B777" s="68"/>
      <c r="C777" s="212" t="s">
        <v>50</v>
      </c>
      <c r="D777" s="213">
        <v>45685</v>
      </c>
      <c r="E777" s="191" t="s">
        <v>2428</v>
      </c>
      <c r="F777" s="191" t="s">
        <v>3</v>
      </c>
      <c r="G777" s="191">
        <v>2254089</v>
      </c>
      <c r="H777" s="68"/>
      <c r="I777" s="197" t="s">
        <v>3475</v>
      </c>
      <c r="J777" s="68"/>
      <c r="K777" s="68"/>
      <c r="L777" s="68"/>
      <c r="M777" s="68"/>
      <c r="N777" s="348"/>
      <c r="O777" s="348"/>
      <c r="P777" s="214">
        <v>0</v>
      </c>
      <c r="Q777" s="214">
        <v>45945</v>
      </c>
      <c r="R777" s="68" t="s">
        <v>1479</v>
      </c>
      <c r="S777" s="349"/>
      <c r="T777" s="272"/>
    </row>
    <row r="778" spans="1:20" ht="38.25">
      <c r="A778" s="191">
        <v>46</v>
      </c>
      <c r="B778" s="68"/>
      <c r="C778" s="212" t="s">
        <v>1367</v>
      </c>
      <c r="D778" s="213">
        <v>45685</v>
      </c>
      <c r="E778" s="191" t="s">
        <v>2429</v>
      </c>
      <c r="F778" s="191" t="s">
        <v>3</v>
      </c>
      <c r="G778" s="191">
        <v>2254095</v>
      </c>
      <c r="H778" s="68"/>
      <c r="I778" s="197" t="s">
        <v>3476</v>
      </c>
      <c r="J778" s="68"/>
      <c r="K778" s="68"/>
      <c r="L778" s="68"/>
      <c r="M778" s="68"/>
      <c r="N778" s="348"/>
      <c r="O778" s="348"/>
      <c r="P778" s="214">
        <v>0</v>
      </c>
      <c r="Q778" s="214">
        <v>3000</v>
      </c>
      <c r="R778" s="68" t="s">
        <v>1479</v>
      </c>
      <c r="S778" s="349"/>
      <c r="T778" s="272"/>
    </row>
    <row r="779" spans="1:20" ht="51">
      <c r="A779" s="191">
        <v>383</v>
      </c>
      <c r="B779" s="68"/>
      <c r="C779" s="212" t="s">
        <v>1242</v>
      </c>
      <c r="D779" s="213">
        <v>45685</v>
      </c>
      <c r="E779" s="191" t="s">
        <v>2430</v>
      </c>
      <c r="F779" s="191" t="s">
        <v>3</v>
      </c>
      <c r="G779" s="191">
        <v>2254098</v>
      </c>
      <c r="H779" s="68"/>
      <c r="I779" s="197" t="s">
        <v>3477</v>
      </c>
      <c r="J779" s="68"/>
      <c r="K779" s="68"/>
      <c r="L779" s="68"/>
      <c r="M779" s="68"/>
      <c r="N779" s="348"/>
      <c r="O779" s="348"/>
      <c r="P779" s="214">
        <v>0</v>
      </c>
      <c r="Q779" s="214">
        <v>1398</v>
      </c>
      <c r="R779" s="68" t="s">
        <v>1479</v>
      </c>
      <c r="S779" s="349"/>
      <c r="T779" s="272"/>
    </row>
    <row r="780" spans="1:20" ht="51">
      <c r="A780" s="191">
        <v>25</v>
      </c>
      <c r="B780" s="68"/>
      <c r="C780" s="212" t="s">
        <v>42</v>
      </c>
      <c r="D780" s="213">
        <v>45685</v>
      </c>
      <c r="E780" s="191" t="s">
        <v>2431</v>
      </c>
      <c r="F780" s="191" t="s">
        <v>3</v>
      </c>
      <c r="G780" s="191">
        <v>2254106</v>
      </c>
      <c r="H780" s="68"/>
      <c r="I780" s="197" t="s">
        <v>3478</v>
      </c>
      <c r="J780" s="68"/>
      <c r="K780" s="68"/>
      <c r="L780" s="68"/>
      <c r="M780" s="68"/>
      <c r="N780" s="348"/>
      <c r="O780" s="348"/>
      <c r="P780" s="214">
        <v>0</v>
      </c>
      <c r="Q780" s="214">
        <v>781.5</v>
      </c>
      <c r="R780" s="68" t="s">
        <v>1479</v>
      </c>
      <c r="S780" s="349"/>
      <c r="T780" s="272"/>
    </row>
    <row r="781" spans="1:20" ht="51">
      <c r="A781" s="191">
        <v>46</v>
      </c>
      <c r="B781" s="68"/>
      <c r="C781" s="212" t="s">
        <v>1367</v>
      </c>
      <c r="D781" s="213">
        <v>45685</v>
      </c>
      <c r="E781" s="191" t="s">
        <v>2432</v>
      </c>
      <c r="F781" s="191" t="s">
        <v>3</v>
      </c>
      <c r="G781" s="191">
        <v>2254120</v>
      </c>
      <c r="H781" s="68"/>
      <c r="I781" s="197" t="s">
        <v>3479</v>
      </c>
      <c r="J781" s="68"/>
      <c r="K781" s="68"/>
      <c r="L781" s="68"/>
      <c r="M781" s="68"/>
      <c r="N781" s="348"/>
      <c r="O781" s="348"/>
      <c r="P781" s="214">
        <v>0</v>
      </c>
      <c r="Q781" s="214">
        <v>1066.67</v>
      </c>
      <c r="R781" s="68" t="s">
        <v>1479</v>
      </c>
      <c r="S781" s="349"/>
      <c r="T781" s="272"/>
    </row>
    <row r="782" spans="1:20" ht="63.75">
      <c r="A782" s="191" t="s">
        <v>550</v>
      </c>
      <c r="B782" s="68"/>
      <c r="C782" s="212" t="s">
        <v>589</v>
      </c>
      <c r="D782" s="213">
        <v>45685</v>
      </c>
      <c r="E782" s="191" t="s">
        <v>2433</v>
      </c>
      <c r="F782" s="191" t="s">
        <v>3</v>
      </c>
      <c r="G782" s="191">
        <v>2254123</v>
      </c>
      <c r="H782" s="68"/>
      <c r="I782" s="197" t="s">
        <v>3480</v>
      </c>
      <c r="J782" s="68"/>
      <c r="K782" s="68"/>
      <c r="L782" s="68"/>
      <c r="M782" s="68"/>
      <c r="N782" s="348"/>
      <c r="O782" s="348"/>
      <c r="P782" s="214">
        <v>0</v>
      </c>
      <c r="Q782" s="214">
        <v>13437.98</v>
      </c>
      <c r="R782" s="68" t="s">
        <v>1479</v>
      </c>
      <c r="S782" s="349"/>
      <c r="T782" s="272"/>
    </row>
    <row r="783" spans="1:20" ht="51">
      <c r="A783" s="191">
        <v>650</v>
      </c>
      <c r="B783" s="68"/>
      <c r="C783" s="212" t="s">
        <v>175</v>
      </c>
      <c r="D783" s="213">
        <v>45685</v>
      </c>
      <c r="E783" s="191" t="s">
        <v>2434</v>
      </c>
      <c r="F783" s="191" t="s">
        <v>3</v>
      </c>
      <c r="G783" s="191">
        <v>2254126</v>
      </c>
      <c r="H783" s="68"/>
      <c r="I783" s="197" t="s">
        <v>3481</v>
      </c>
      <c r="J783" s="68"/>
      <c r="K783" s="68"/>
      <c r="L783" s="68"/>
      <c r="M783" s="68"/>
      <c r="N783" s="348"/>
      <c r="O783" s="348"/>
      <c r="P783" s="214">
        <v>0</v>
      </c>
      <c r="Q783" s="214">
        <v>36</v>
      </c>
      <c r="R783" s="68" t="s">
        <v>1479</v>
      </c>
      <c r="S783" s="349"/>
      <c r="T783" s="272"/>
    </row>
    <row r="784" spans="1:20" ht="51">
      <c r="A784" s="191">
        <v>650</v>
      </c>
      <c r="B784" s="68"/>
      <c r="C784" s="212" t="s">
        <v>175</v>
      </c>
      <c r="D784" s="213">
        <v>45685</v>
      </c>
      <c r="E784" s="191" t="s">
        <v>2435</v>
      </c>
      <c r="F784" s="191" t="s">
        <v>3</v>
      </c>
      <c r="G784" s="191">
        <v>2254131</v>
      </c>
      <c r="H784" s="68"/>
      <c r="I784" s="197" t="s">
        <v>3482</v>
      </c>
      <c r="J784" s="68"/>
      <c r="K784" s="68"/>
      <c r="L784" s="68"/>
      <c r="M784" s="68"/>
      <c r="N784" s="348"/>
      <c r="O784" s="348"/>
      <c r="P784" s="214">
        <v>0</v>
      </c>
      <c r="Q784" s="214">
        <v>18</v>
      </c>
      <c r="R784" s="68" t="s">
        <v>1479</v>
      </c>
      <c r="S784" s="349"/>
      <c r="T784" s="272"/>
    </row>
    <row r="785" spans="1:20" ht="51">
      <c r="A785" s="191">
        <v>650</v>
      </c>
      <c r="B785" s="68"/>
      <c r="C785" s="212" t="s">
        <v>175</v>
      </c>
      <c r="D785" s="213">
        <v>45685</v>
      </c>
      <c r="E785" s="191" t="s">
        <v>2436</v>
      </c>
      <c r="F785" s="191" t="s">
        <v>3</v>
      </c>
      <c r="G785" s="191">
        <v>2254134</v>
      </c>
      <c r="H785" s="68"/>
      <c r="I785" s="197" t="s">
        <v>3483</v>
      </c>
      <c r="J785" s="68"/>
      <c r="K785" s="68"/>
      <c r="L785" s="68"/>
      <c r="M785" s="68"/>
      <c r="N785" s="348"/>
      <c r="O785" s="348"/>
      <c r="P785" s="214">
        <v>0</v>
      </c>
      <c r="Q785" s="214">
        <v>18</v>
      </c>
      <c r="R785" s="68" t="s">
        <v>1479</v>
      </c>
      <c r="S785" s="349"/>
      <c r="T785" s="272"/>
    </row>
    <row r="786" spans="1:20" ht="63.75">
      <c r="A786" s="191">
        <v>16</v>
      </c>
      <c r="B786" s="68"/>
      <c r="C786" s="212" t="s">
        <v>40</v>
      </c>
      <c r="D786" s="213">
        <v>45685</v>
      </c>
      <c r="E786" s="191" t="s">
        <v>2437</v>
      </c>
      <c r="F786" s="191" t="s">
        <v>3</v>
      </c>
      <c r="G786" s="191">
        <v>2254135</v>
      </c>
      <c r="H786" s="68"/>
      <c r="I786" s="197" t="s">
        <v>3434</v>
      </c>
      <c r="J786" s="68"/>
      <c r="K786" s="68"/>
      <c r="L786" s="68"/>
      <c r="M786" s="68"/>
      <c r="N786" s="348"/>
      <c r="O786" s="348"/>
      <c r="P786" s="214">
        <v>0</v>
      </c>
      <c r="Q786" s="214">
        <v>153</v>
      </c>
      <c r="R786" s="68" t="s">
        <v>1479</v>
      </c>
      <c r="S786" s="349"/>
      <c r="T786" s="272"/>
    </row>
    <row r="787" spans="1:20" ht="51">
      <c r="A787" s="191">
        <v>312</v>
      </c>
      <c r="B787" s="68"/>
      <c r="C787" s="212" t="s">
        <v>133</v>
      </c>
      <c r="D787" s="213">
        <v>45685</v>
      </c>
      <c r="E787" s="191" t="s">
        <v>2438</v>
      </c>
      <c r="F787" s="191" t="s">
        <v>3</v>
      </c>
      <c r="G787" s="191">
        <v>2254136</v>
      </c>
      <c r="H787" s="68"/>
      <c r="I787" s="197" t="s">
        <v>3484</v>
      </c>
      <c r="J787" s="68"/>
      <c r="K787" s="68"/>
      <c r="L787" s="68"/>
      <c r="M787" s="68"/>
      <c r="N787" s="348"/>
      <c r="O787" s="348"/>
      <c r="P787" s="214">
        <v>0</v>
      </c>
      <c r="Q787" s="214">
        <v>928</v>
      </c>
      <c r="R787" s="68" t="s">
        <v>1479</v>
      </c>
      <c r="S787" s="349"/>
      <c r="T787" s="272"/>
    </row>
    <row r="788" spans="1:20" ht="51">
      <c r="A788" s="191" t="s">
        <v>550</v>
      </c>
      <c r="B788" s="68"/>
      <c r="C788" s="212" t="s">
        <v>589</v>
      </c>
      <c r="D788" s="213">
        <v>45685</v>
      </c>
      <c r="E788" s="191" t="s">
        <v>2439</v>
      </c>
      <c r="F788" s="191" t="s">
        <v>3</v>
      </c>
      <c r="G788" s="191">
        <v>2254137</v>
      </c>
      <c r="H788" s="68"/>
      <c r="I788" s="197" t="s">
        <v>3485</v>
      </c>
      <c r="J788" s="68"/>
      <c r="K788" s="68"/>
      <c r="L788" s="68"/>
      <c r="M788" s="68"/>
      <c r="N788" s="348"/>
      <c r="O788" s="348"/>
      <c r="P788" s="214">
        <v>0</v>
      </c>
      <c r="Q788" s="214">
        <v>18</v>
      </c>
      <c r="R788" s="68" t="s">
        <v>1479</v>
      </c>
      <c r="S788" s="349"/>
      <c r="T788" s="272"/>
    </row>
    <row r="789" spans="1:20" ht="51">
      <c r="A789" s="191" t="s">
        <v>550</v>
      </c>
      <c r="B789" s="68"/>
      <c r="C789" s="212" t="s">
        <v>589</v>
      </c>
      <c r="D789" s="213">
        <v>45685</v>
      </c>
      <c r="E789" s="191" t="s">
        <v>2440</v>
      </c>
      <c r="F789" s="191" t="s">
        <v>3</v>
      </c>
      <c r="G789" s="191">
        <v>2254138</v>
      </c>
      <c r="H789" s="68"/>
      <c r="I789" s="197" t="s">
        <v>3486</v>
      </c>
      <c r="J789" s="68"/>
      <c r="K789" s="68"/>
      <c r="L789" s="68"/>
      <c r="M789" s="68"/>
      <c r="N789" s="348"/>
      <c r="O789" s="348"/>
      <c r="P789" s="214">
        <v>0</v>
      </c>
      <c r="Q789" s="214">
        <v>269.3</v>
      </c>
      <c r="R789" s="68" t="s">
        <v>1479</v>
      </c>
      <c r="S789" s="349"/>
      <c r="T789" s="272"/>
    </row>
    <row r="790" spans="1:20" ht="63.75">
      <c r="A790" s="191">
        <v>41</v>
      </c>
      <c r="B790" s="68"/>
      <c r="C790" s="212" t="s">
        <v>44</v>
      </c>
      <c r="D790" s="213">
        <v>45685</v>
      </c>
      <c r="E790" s="191" t="s">
        <v>2441</v>
      </c>
      <c r="F790" s="191" t="s">
        <v>3</v>
      </c>
      <c r="G790" s="191">
        <v>2254151</v>
      </c>
      <c r="H790" s="68"/>
      <c r="I790" s="197" t="s">
        <v>3487</v>
      </c>
      <c r="J790" s="68"/>
      <c r="K790" s="68"/>
      <c r="L790" s="68"/>
      <c r="M790" s="68"/>
      <c r="N790" s="348"/>
      <c r="O790" s="348"/>
      <c r="P790" s="214">
        <v>0</v>
      </c>
      <c r="Q790" s="214">
        <v>54</v>
      </c>
      <c r="R790" s="68" t="s">
        <v>1479</v>
      </c>
      <c r="S790" s="349"/>
      <c r="T790" s="272"/>
    </row>
    <row r="791" spans="1:20" ht="51">
      <c r="A791" s="191">
        <v>15</v>
      </c>
      <c r="B791" s="68"/>
      <c r="C791" s="212" t="s">
        <v>39</v>
      </c>
      <c r="D791" s="213">
        <v>45685</v>
      </c>
      <c r="E791" s="191" t="s">
        <v>2442</v>
      </c>
      <c r="F791" s="191" t="s">
        <v>3</v>
      </c>
      <c r="G791" s="191">
        <v>2254169</v>
      </c>
      <c r="H791" s="68"/>
      <c r="I791" s="197" t="s">
        <v>3488</v>
      </c>
      <c r="J791" s="68"/>
      <c r="K791" s="68"/>
      <c r="L791" s="68"/>
      <c r="M791" s="68"/>
      <c r="N791" s="348"/>
      <c r="O791" s="348"/>
      <c r="P791" s="214">
        <v>0</v>
      </c>
      <c r="Q791" s="214">
        <v>2268.2199999999998</v>
      </c>
      <c r="R791" s="68" t="s">
        <v>1479</v>
      </c>
      <c r="S791" s="349"/>
      <c r="T791" s="272"/>
    </row>
    <row r="792" spans="1:20" ht="51">
      <c r="A792" s="191">
        <v>132</v>
      </c>
      <c r="B792" s="68"/>
      <c r="C792" s="212" t="s">
        <v>59</v>
      </c>
      <c r="D792" s="213">
        <v>45685</v>
      </c>
      <c r="E792" s="191" t="s">
        <v>2443</v>
      </c>
      <c r="F792" s="191" t="s">
        <v>3</v>
      </c>
      <c r="G792" s="191">
        <v>2254191</v>
      </c>
      <c r="H792" s="68"/>
      <c r="I792" s="197" t="s">
        <v>3489</v>
      </c>
      <c r="J792" s="68"/>
      <c r="K792" s="68"/>
      <c r="L792" s="68"/>
      <c r="M792" s="68"/>
      <c r="N792" s="348"/>
      <c r="O792" s="348"/>
      <c r="P792" s="214">
        <v>0</v>
      </c>
      <c r="Q792" s="214">
        <v>395.25</v>
      </c>
      <c r="R792" s="68" t="s">
        <v>1479</v>
      </c>
      <c r="S792" s="349"/>
      <c r="T792" s="272"/>
    </row>
    <row r="793" spans="1:20" ht="51">
      <c r="A793" s="191">
        <v>132</v>
      </c>
      <c r="B793" s="68"/>
      <c r="C793" s="212" t="s">
        <v>59</v>
      </c>
      <c r="D793" s="213">
        <v>45685</v>
      </c>
      <c r="E793" s="191" t="s">
        <v>2444</v>
      </c>
      <c r="F793" s="191" t="s">
        <v>3</v>
      </c>
      <c r="G793" s="191">
        <v>2254192</v>
      </c>
      <c r="H793" s="68"/>
      <c r="I793" s="197" t="s">
        <v>3490</v>
      </c>
      <c r="J793" s="68"/>
      <c r="K793" s="68"/>
      <c r="L793" s="68"/>
      <c r="M793" s="68"/>
      <c r="N793" s="348"/>
      <c r="O793" s="348"/>
      <c r="P793" s="214">
        <v>0</v>
      </c>
      <c r="Q793" s="214">
        <v>108.71</v>
      </c>
      <c r="R793" s="68" t="s">
        <v>1479</v>
      </c>
      <c r="S793" s="349"/>
      <c r="T793" s="272"/>
    </row>
    <row r="794" spans="1:20" ht="51">
      <c r="A794" s="191" t="s">
        <v>550</v>
      </c>
      <c r="B794" s="68"/>
      <c r="C794" s="212" t="s">
        <v>589</v>
      </c>
      <c r="D794" s="213">
        <v>45685</v>
      </c>
      <c r="E794" s="191" t="s">
        <v>2445</v>
      </c>
      <c r="F794" s="191" t="s">
        <v>3</v>
      </c>
      <c r="G794" s="191">
        <v>2254198</v>
      </c>
      <c r="H794" s="68"/>
      <c r="I794" s="197" t="s">
        <v>3491</v>
      </c>
      <c r="J794" s="68"/>
      <c r="K794" s="68"/>
      <c r="L794" s="68"/>
      <c r="M794" s="68"/>
      <c r="N794" s="348"/>
      <c r="O794" s="348"/>
      <c r="P794" s="214">
        <v>0</v>
      </c>
      <c r="Q794" s="214">
        <v>7.02</v>
      </c>
      <c r="R794" s="68" t="s">
        <v>1479</v>
      </c>
      <c r="S794" s="349"/>
      <c r="T794" s="272"/>
    </row>
    <row r="795" spans="1:20" ht="38.25">
      <c r="A795" s="191">
        <v>86</v>
      </c>
      <c r="B795" s="68"/>
      <c r="C795" s="212" t="s">
        <v>50</v>
      </c>
      <c r="D795" s="213">
        <v>45685</v>
      </c>
      <c r="E795" s="191" t="s">
        <v>2446</v>
      </c>
      <c r="F795" s="191" t="s">
        <v>3</v>
      </c>
      <c r="G795" s="191">
        <v>2254207</v>
      </c>
      <c r="H795" s="68"/>
      <c r="I795" s="197" t="s">
        <v>3492</v>
      </c>
      <c r="J795" s="68"/>
      <c r="K795" s="68"/>
      <c r="L795" s="68"/>
      <c r="M795" s="68"/>
      <c r="N795" s="348"/>
      <c r="O795" s="348"/>
      <c r="P795" s="214">
        <v>0</v>
      </c>
      <c r="Q795" s="214">
        <v>52071</v>
      </c>
      <c r="R795" s="68" t="s">
        <v>1479</v>
      </c>
      <c r="S795" s="349"/>
      <c r="T795" s="272"/>
    </row>
    <row r="796" spans="1:20" ht="51">
      <c r="A796" s="191">
        <v>86</v>
      </c>
      <c r="B796" s="68"/>
      <c r="C796" s="212" t="s">
        <v>50</v>
      </c>
      <c r="D796" s="213">
        <v>45685</v>
      </c>
      <c r="E796" s="191" t="s">
        <v>2447</v>
      </c>
      <c r="F796" s="191" t="s">
        <v>3</v>
      </c>
      <c r="G796" s="191">
        <v>2254208</v>
      </c>
      <c r="H796" s="68"/>
      <c r="I796" s="197" t="s">
        <v>3493</v>
      </c>
      <c r="J796" s="68"/>
      <c r="K796" s="68"/>
      <c r="L796" s="68"/>
      <c r="M796" s="68"/>
      <c r="N796" s="348"/>
      <c r="O796" s="348"/>
      <c r="P796" s="214">
        <v>0</v>
      </c>
      <c r="Q796" s="214">
        <v>45945</v>
      </c>
      <c r="R796" s="68" t="s">
        <v>1479</v>
      </c>
      <c r="S796" s="349"/>
      <c r="T796" s="272"/>
    </row>
    <row r="797" spans="1:20" ht="38.25">
      <c r="A797" s="191">
        <v>291</v>
      </c>
      <c r="B797" s="68"/>
      <c r="C797" s="212" t="s">
        <v>119</v>
      </c>
      <c r="D797" s="213">
        <v>45685</v>
      </c>
      <c r="E797" s="191" t="s">
        <v>2448</v>
      </c>
      <c r="F797" s="191" t="s">
        <v>3</v>
      </c>
      <c r="G797" s="191">
        <v>2254225</v>
      </c>
      <c r="H797" s="68"/>
      <c r="I797" s="197" t="s">
        <v>3494</v>
      </c>
      <c r="J797" s="68"/>
      <c r="K797" s="68"/>
      <c r="L797" s="68"/>
      <c r="M797" s="68"/>
      <c r="N797" s="348"/>
      <c r="O797" s="348"/>
      <c r="P797" s="214">
        <v>0</v>
      </c>
      <c r="Q797" s="214">
        <v>571</v>
      </c>
      <c r="R797" s="68" t="s">
        <v>1479</v>
      </c>
      <c r="S797" s="349"/>
      <c r="T797" s="272"/>
    </row>
    <row r="798" spans="1:20" ht="51">
      <c r="A798" s="191">
        <v>86</v>
      </c>
      <c r="B798" s="68"/>
      <c r="C798" s="212" t="s">
        <v>50</v>
      </c>
      <c r="D798" s="213">
        <v>45685</v>
      </c>
      <c r="E798" s="191" t="s">
        <v>2449</v>
      </c>
      <c r="F798" s="191" t="s">
        <v>3</v>
      </c>
      <c r="G798" s="191">
        <v>2254229</v>
      </c>
      <c r="H798" s="68"/>
      <c r="I798" s="197" t="s">
        <v>3495</v>
      </c>
      <c r="J798" s="68"/>
      <c r="K798" s="68"/>
      <c r="L798" s="68"/>
      <c r="M798" s="68"/>
      <c r="N798" s="348"/>
      <c r="O798" s="348"/>
      <c r="P798" s="214">
        <v>0</v>
      </c>
      <c r="Q798" s="214">
        <v>27567</v>
      </c>
      <c r="R798" s="68" t="s">
        <v>1479</v>
      </c>
      <c r="S798" s="349"/>
      <c r="T798" s="272"/>
    </row>
    <row r="799" spans="1:20" ht="51">
      <c r="A799" s="191">
        <v>86</v>
      </c>
      <c r="B799" s="68"/>
      <c r="C799" s="212" t="s">
        <v>50</v>
      </c>
      <c r="D799" s="213">
        <v>45685</v>
      </c>
      <c r="E799" s="191" t="s">
        <v>2450</v>
      </c>
      <c r="F799" s="191" t="s">
        <v>3</v>
      </c>
      <c r="G799" s="191">
        <v>2254230</v>
      </c>
      <c r="H799" s="68"/>
      <c r="I799" s="197" t="s">
        <v>3496</v>
      </c>
      <c r="J799" s="68"/>
      <c r="K799" s="68"/>
      <c r="L799" s="68"/>
      <c r="M799" s="68"/>
      <c r="N799" s="348"/>
      <c r="O799" s="348"/>
      <c r="P799" s="214">
        <v>0</v>
      </c>
      <c r="Q799" s="214">
        <v>24504</v>
      </c>
      <c r="R799" s="68" t="s">
        <v>1479</v>
      </c>
      <c r="S799" s="349"/>
      <c r="T799" s="272"/>
    </row>
    <row r="800" spans="1:20" ht="63.75">
      <c r="A800" s="191">
        <v>16</v>
      </c>
      <c r="B800" s="68"/>
      <c r="C800" s="212" t="s">
        <v>40</v>
      </c>
      <c r="D800" s="213">
        <v>45685</v>
      </c>
      <c r="E800" s="191" t="s">
        <v>2451</v>
      </c>
      <c r="F800" s="191" t="s">
        <v>3</v>
      </c>
      <c r="G800" s="191">
        <v>2254244</v>
      </c>
      <c r="H800" s="68"/>
      <c r="I800" s="197" t="s">
        <v>3497</v>
      </c>
      <c r="J800" s="68"/>
      <c r="K800" s="68"/>
      <c r="L800" s="68"/>
      <c r="M800" s="68"/>
      <c r="N800" s="348"/>
      <c r="O800" s="348"/>
      <c r="P800" s="214">
        <v>0</v>
      </c>
      <c r="Q800" s="214">
        <v>2000</v>
      </c>
      <c r="R800" s="68" t="s">
        <v>1479</v>
      </c>
      <c r="S800" s="349"/>
      <c r="T800" s="272"/>
    </row>
    <row r="801" spans="1:20" ht="38.25">
      <c r="A801" s="191">
        <v>16</v>
      </c>
      <c r="B801" s="68"/>
      <c r="C801" s="212" t="s">
        <v>40</v>
      </c>
      <c r="D801" s="213">
        <v>45685</v>
      </c>
      <c r="E801" s="191" t="s">
        <v>2452</v>
      </c>
      <c r="F801" s="191" t="s">
        <v>3</v>
      </c>
      <c r="G801" s="191">
        <v>2254260</v>
      </c>
      <c r="H801" s="68"/>
      <c r="I801" s="197" t="s">
        <v>3498</v>
      </c>
      <c r="J801" s="68"/>
      <c r="K801" s="68"/>
      <c r="L801" s="68"/>
      <c r="M801" s="68"/>
      <c r="N801" s="348"/>
      <c r="O801" s="348"/>
      <c r="P801" s="214">
        <v>0</v>
      </c>
      <c r="Q801" s="214">
        <v>180</v>
      </c>
      <c r="R801" s="68" t="s">
        <v>1479</v>
      </c>
      <c r="S801" s="349"/>
      <c r="T801" s="272"/>
    </row>
    <row r="802" spans="1:20" ht="51">
      <c r="A802" s="191">
        <v>206</v>
      </c>
      <c r="B802" s="68"/>
      <c r="C802" s="212" t="s">
        <v>87</v>
      </c>
      <c r="D802" s="213">
        <v>45685</v>
      </c>
      <c r="E802" s="191" t="s">
        <v>2453</v>
      </c>
      <c r="F802" s="191" t="s">
        <v>3</v>
      </c>
      <c r="G802" s="191">
        <v>2254278</v>
      </c>
      <c r="H802" s="68"/>
      <c r="I802" s="197" t="s">
        <v>3499</v>
      </c>
      <c r="J802" s="68"/>
      <c r="K802" s="68"/>
      <c r="L802" s="68"/>
      <c r="M802" s="68"/>
      <c r="N802" s="348"/>
      <c r="O802" s="348"/>
      <c r="P802" s="214">
        <v>0</v>
      </c>
      <c r="Q802" s="214">
        <v>20</v>
      </c>
      <c r="R802" s="68" t="s">
        <v>1479</v>
      </c>
      <c r="S802" s="349"/>
      <c r="T802" s="272"/>
    </row>
    <row r="803" spans="1:20" ht="51">
      <c r="A803" s="191">
        <v>383</v>
      </c>
      <c r="B803" s="68"/>
      <c r="C803" s="212" t="s">
        <v>1242</v>
      </c>
      <c r="D803" s="213">
        <v>45685</v>
      </c>
      <c r="E803" s="191" t="s">
        <v>2454</v>
      </c>
      <c r="F803" s="191" t="s">
        <v>3</v>
      </c>
      <c r="G803" s="191">
        <v>2254283</v>
      </c>
      <c r="H803" s="68"/>
      <c r="I803" s="197" t="s">
        <v>3500</v>
      </c>
      <c r="J803" s="68"/>
      <c r="K803" s="68"/>
      <c r="L803" s="68"/>
      <c r="M803" s="68"/>
      <c r="N803" s="348"/>
      <c r="O803" s="348"/>
      <c r="P803" s="214">
        <v>0</v>
      </c>
      <c r="Q803" s="214">
        <v>39918</v>
      </c>
      <c r="R803" s="68" t="s">
        <v>1479</v>
      </c>
      <c r="S803" s="349"/>
      <c r="T803" s="272"/>
    </row>
    <row r="804" spans="1:20" ht="63.75">
      <c r="A804" s="191">
        <v>269</v>
      </c>
      <c r="B804" s="68"/>
      <c r="C804" s="212" t="s">
        <v>109</v>
      </c>
      <c r="D804" s="213">
        <v>45685</v>
      </c>
      <c r="E804" s="191" t="s">
        <v>2455</v>
      </c>
      <c r="F804" s="191" t="s">
        <v>3</v>
      </c>
      <c r="G804" s="191">
        <v>2254057</v>
      </c>
      <c r="H804" s="68"/>
      <c r="I804" s="197" t="s">
        <v>3501</v>
      </c>
      <c r="J804" s="68"/>
      <c r="K804" s="68"/>
      <c r="L804" s="68"/>
      <c r="M804" s="68"/>
      <c r="N804" s="348"/>
      <c r="O804" s="348"/>
      <c r="P804" s="214">
        <v>0</v>
      </c>
      <c r="Q804" s="214">
        <v>1557.93</v>
      </c>
      <c r="R804" s="68" t="s">
        <v>1479</v>
      </c>
      <c r="S804" s="349"/>
      <c r="T804" s="272"/>
    </row>
    <row r="805" spans="1:20" ht="63.75">
      <c r="A805" s="191">
        <v>269</v>
      </c>
      <c r="B805" s="68"/>
      <c r="C805" s="212" t="s">
        <v>109</v>
      </c>
      <c r="D805" s="213">
        <v>45685</v>
      </c>
      <c r="E805" s="191" t="s">
        <v>2455</v>
      </c>
      <c r="F805" s="191" t="s">
        <v>3</v>
      </c>
      <c r="G805" s="191">
        <v>2254057</v>
      </c>
      <c r="H805" s="68"/>
      <c r="I805" s="197" t="s">
        <v>3501</v>
      </c>
      <c r="J805" s="68"/>
      <c r="K805" s="68"/>
      <c r="L805" s="68"/>
      <c r="M805" s="68"/>
      <c r="N805" s="348"/>
      <c r="O805" s="348"/>
      <c r="P805" s="214">
        <v>0</v>
      </c>
      <c r="Q805" s="214">
        <v>4896</v>
      </c>
      <c r="R805" s="68" t="s">
        <v>1479</v>
      </c>
      <c r="S805" s="349"/>
      <c r="T805" s="272"/>
    </row>
    <row r="806" spans="1:20" ht="63.75">
      <c r="A806" s="191">
        <v>269</v>
      </c>
      <c r="B806" s="68"/>
      <c r="C806" s="212" t="s">
        <v>109</v>
      </c>
      <c r="D806" s="213">
        <v>45685</v>
      </c>
      <c r="E806" s="191" t="s">
        <v>2455</v>
      </c>
      <c r="F806" s="191" t="s">
        <v>3</v>
      </c>
      <c r="G806" s="191">
        <v>2254057</v>
      </c>
      <c r="H806" s="68"/>
      <c r="I806" s="197" t="s">
        <v>3501</v>
      </c>
      <c r="J806" s="68"/>
      <c r="K806" s="68"/>
      <c r="L806" s="68"/>
      <c r="M806" s="68"/>
      <c r="N806" s="348"/>
      <c r="O806" s="348"/>
      <c r="P806" s="214">
        <v>0</v>
      </c>
      <c r="Q806" s="214">
        <v>10981.74</v>
      </c>
      <c r="R806" s="68" t="s">
        <v>1479</v>
      </c>
      <c r="S806" s="349"/>
      <c r="T806" s="272"/>
    </row>
    <row r="807" spans="1:20" ht="63.75">
      <c r="A807" s="191">
        <v>269</v>
      </c>
      <c r="B807" s="68"/>
      <c r="C807" s="212" t="s">
        <v>109</v>
      </c>
      <c r="D807" s="213">
        <v>45685</v>
      </c>
      <c r="E807" s="191" t="s">
        <v>2455</v>
      </c>
      <c r="F807" s="191" t="s">
        <v>3</v>
      </c>
      <c r="G807" s="191">
        <v>2254057</v>
      </c>
      <c r="H807" s="68"/>
      <c r="I807" s="197" t="s">
        <v>3501</v>
      </c>
      <c r="J807" s="68"/>
      <c r="K807" s="68"/>
      <c r="L807" s="68"/>
      <c r="M807" s="68"/>
      <c r="N807" s="348"/>
      <c r="O807" s="348"/>
      <c r="P807" s="214">
        <v>0</v>
      </c>
      <c r="Q807" s="214">
        <v>384.81</v>
      </c>
      <c r="R807" s="68" t="s">
        <v>1479</v>
      </c>
      <c r="S807" s="349"/>
      <c r="T807" s="272"/>
    </row>
    <row r="808" spans="1:20" ht="63.75">
      <c r="A808" s="191">
        <v>269</v>
      </c>
      <c r="B808" s="68"/>
      <c r="C808" s="212" t="s">
        <v>109</v>
      </c>
      <c r="D808" s="213">
        <v>45685</v>
      </c>
      <c r="E808" s="191" t="s">
        <v>2455</v>
      </c>
      <c r="F808" s="191" t="s">
        <v>3</v>
      </c>
      <c r="G808" s="191">
        <v>2254057</v>
      </c>
      <c r="H808" s="68"/>
      <c r="I808" s="197" t="s">
        <v>3501</v>
      </c>
      <c r="J808" s="68"/>
      <c r="K808" s="68"/>
      <c r="L808" s="68"/>
      <c r="M808" s="68"/>
      <c r="N808" s="348"/>
      <c r="O808" s="348"/>
      <c r="P808" s="214">
        <v>0</v>
      </c>
      <c r="Q808" s="214">
        <v>13853.7</v>
      </c>
      <c r="R808" s="68" t="s">
        <v>1479</v>
      </c>
      <c r="S808" s="349"/>
      <c r="T808" s="272"/>
    </row>
    <row r="809" spans="1:20" ht="63.75">
      <c r="A809" s="191">
        <v>269</v>
      </c>
      <c r="B809" s="68"/>
      <c r="C809" s="212" t="s">
        <v>109</v>
      </c>
      <c r="D809" s="213">
        <v>45685</v>
      </c>
      <c r="E809" s="191" t="s">
        <v>2455</v>
      </c>
      <c r="F809" s="191" t="s">
        <v>3</v>
      </c>
      <c r="G809" s="191">
        <v>2254057</v>
      </c>
      <c r="H809" s="68"/>
      <c r="I809" s="197" t="s">
        <v>3501</v>
      </c>
      <c r="J809" s="68"/>
      <c r="K809" s="68"/>
      <c r="L809" s="68"/>
      <c r="M809" s="68"/>
      <c r="N809" s="348"/>
      <c r="O809" s="348"/>
      <c r="P809" s="214">
        <v>0</v>
      </c>
      <c r="Q809" s="214">
        <v>8236.35</v>
      </c>
      <c r="R809" s="68" t="s">
        <v>1479</v>
      </c>
      <c r="S809" s="349"/>
      <c r="T809" s="272"/>
    </row>
    <row r="810" spans="1:20" ht="63.75">
      <c r="A810" s="191">
        <v>269</v>
      </c>
      <c r="B810" s="68"/>
      <c r="C810" s="212" t="s">
        <v>109</v>
      </c>
      <c r="D810" s="213">
        <v>45685</v>
      </c>
      <c r="E810" s="191" t="s">
        <v>2455</v>
      </c>
      <c r="F810" s="191" t="s">
        <v>3</v>
      </c>
      <c r="G810" s="191">
        <v>2254057</v>
      </c>
      <c r="H810" s="68"/>
      <c r="I810" s="197" t="s">
        <v>3501</v>
      </c>
      <c r="J810" s="68"/>
      <c r="K810" s="68"/>
      <c r="L810" s="68"/>
      <c r="M810" s="68"/>
      <c r="N810" s="348"/>
      <c r="O810" s="348"/>
      <c r="P810" s="214">
        <v>0</v>
      </c>
      <c r="Q810" s="214">
        <v>3717.9</v>
      </c>
      <c r="R810" s="68" t="s">
        <v>1479</v>
      </c>
      <c r="S810" s="349"/>
      <c r="T810" s="272"/>
    </row>
    <row r="811" spans="1:20" ht="63.75">
      <c r="A811" s="191">
        <v>269</v>
      </c>
      <c r="B811" s="68"/>
      <c r="C811" s="212" t="s">
        <v>109</v>
      </c>
      <c r="D811" s="213">
        <v>45685</v>
      </c>
      <c r="E811" s="191" t="s">
        <v>2455</v>
      </c>
      <c r="F811" s="191" t="s">
        <v>3</v>
      </c>
      <c r="G811" s="191">
        <v>2254057</v>
      </c>
      <c r="H811" s="68"/>
      <c r="I811" s="197" t="s">
        <v>3501</v>
      </c>
      <c r="J811" s="68"/>
      <c r="K811" s="68"/>
      <c r="L811" s="68"/>
      <c r="M811" s="68"/>
      <c r="N811" s="348"/>
      <c r="O811" s="348"/>
      <c r="P811" s="214">
        <v>0</v>
      </c>
      <c r="Q811" s="214">
        <v>5536.35</v>
      </c>
      <c r="R811" s="68" t="s">
        <v>1479</v>
      </c>
      <c r="S811" s="349"/>
      <c r="T811" s="272"/>
    </row>
    <row r="812" spans="1:20" ht="63.75">
      <c r="A812" s="191">
        <v>269</v>
      </c>
      <c r="B812" s="68"/>
      <c r="C812" s="212" t="s">
        <v>109</v>
      </c>
      <c r="D812" s="213">
        <v>45685</v>
      </c>
      <c r="E812" s="191" t="s">
        <v>2455</v>
      </c>
      <c r="F812" s="191" t="s">
        <v>3</v>
      </c>
      <c r="G812" s="191">
        <v>2254057</v>
      </c>
      <c r="H812" s="68"/>
      <c r="I812" s="197" t="s">
        <v>3501</v>
      </c>
      <c r="J812" s="68"/>
      <c r="K812" s="68"/>
      <c r="L812" s="68"/>
      <c r="M812" s="68"/>
      <c r="N812" s="348"/>
      <c r="O812" s="348"/>
      <c r="P812" s="214">
        <v>0</v>
      </c>
      <c r="Q812" s="214">
        <v>2395.98</v>
      </c>
      <c r="R812" s="68" t="s">
        <v>1479</v>
      </c>
      <c r="S812" s="349"/>
      <c r="T812" s="272"/>
    </row>
    <row r="813" spans="1:20" ht="63.75">
      <c r="A813" s="191">
        <v>269</v>
      </c>
      <c r="B813" s="68"/>
      <c r="C813" s="212" t="s">
        <v>109</v>
      </c>
      <c r="D813" s="213">
        <v>45685</v>
      </c>
      <c r="E813" s="191" t="s">
        <v>2455</v>
      </c>
      <c r="F813" s="191" t="s">
        <v>3</v>
      </c>
      <c r="G813" s="191">
        <v>2254057</v>
      </c>
      <c r="H813" s="68"/>
      <c r="I813" s="197" t="s">
        <v>3501</v>
      </c>
      <c r="J813" s="68"/>
      <c r="K813" s="68"/>
      <c r="L813" s="68"/>
      <c r="M813" s="68"/>
      <c r="N813" s="348"/>
      <c r="O813" s="348"/>
      <c r="P813" s="214">
        <v>0</v>
      </c>
      <c r="Q813" s="214">
        <v>7542.9</v>
      </c>
      <c r="R813" s="68" t="s">
        <v>1479</v>
      </c>
      <c r="S813" s="349"/>
      <c r="T813" s="272"/>
    </row>
    <row r="814" spans="1:20" ht="63.75">
      <c r="A814" s="191">
        <v>903</v>
      </c>
      <c r="B814" s="68"/>
      <c r="C814" s="212" t="s">
        <v>192</v>
      </c>
      <c r="D814" s="213">
        <v>45685</v>
      </c>
      <c r="E814" s="191" t="s">
        <v>2456</v>
      </c>
      <c r="F814" s="191" t="s">
        <v>3</v>
      </c>
      <c r="G814" s="191">
        <v>2254058</v>
      </c>
      <c r="H814" s="68"/>
      <c r="I814" s="197" t="s">
        <v>3502</v>
      </c>
      <c r="J814" s="68"/>
      <c r="K814" s="68"/>
      <c r="L814" s="68"/>
      <c r="M814" s="68"/>
      <c r="N814" s="348"/>
      <c r="O814" s="348"/>
      <c r="P814" s="214">
        <v>0</v>
      </c>
      <c r="Q814" s="214">
        <v>1797.72</v>
      </c>
      <c r="R814" s="68" t="s">
        <v>1479</v>
      </c>
      <c r="S814" s="349"/>
      <c r="T814" s="272"/>
    </row>
    <row r="815" spans="1:20" ht="63.75">
      <c r="A815" s="191">
        <v>35</v>
      </c>
      <c r="B815" s="68"/>
      <c r="C815" s="212" t="s">
        <v>43</v>
      </c>
      <c r="D815" s="213">
        <v>45685</v>
      </c>
      <c r="E815" s="191" t="s">
        <v>2456</v>
      </c>
      <c r="F815" s="191" t="s">
        <v>3</v>
      </c>
      <c r="G815" s="191">
        <v>2254058</v>
      </c>
      <c r="H815" s="68"/>
      <c r="I815" s="197" t="s">
        <v>3502</v>
      </c>
      <c r="J815" s="68"/>
      <c r="K815" s="68"/>
      <c r="L815" s="68"/>
      <c r="M815" s="68"/>
      <c r="N815" s="348"/>
      <c r="O815" s="348"/>
      <c r="P815" s="214">
        <v>0</v>
      </c>
      <c r="Q815" s="214">
        <v>3309.6</v>
      </c>
      <c r="R815" s="68" t="s">
        <v>1479</v>
      </c>
      <c r="S815" s="349"/>
      <c r="T815" s="272"/>
    </row>
    <row r="816" spans="1:20" ht="63.75">
      <c r="A816" s="191">
        <v>283</v>
      </c>
      <c r="B816" s="68"/>
      <c r="C816" s="212" t="s">
        <v>115</v>
      </c>
      <c r="D816" s="213">
        <v>45685</v>
      </c>
      <c r="E816" s="191" t="s">
        <v>2456</v>
      </c>
      <c r="F816" s="191" t="s">
        <v>3</v>
      </c>
      <c r="G816" s="191">
        <v>2254058</v>
      </c>
      <c r="H816" s="68"/>
      <c r="I816" s="197" t="s">
        <v>3502</v>
      </c>
      <c r="J816" s="68"/>
      <c r="K816" s="68"/>
      <c r="L816" s="68"/>
      <c r="M816" s="68"/>
      <c r="N816" s="348"/>
      <c r="O816" s="348"/>
      <c r="P816" s="214">
        <v>0</v>
      </c>
      <c r="Q816" s="214">
        <v>1610.7</v>
      </c>
      <c r="R816" s="68" t="s">
        <v>1479</v>
      </c>
      <c r="S816" s="349"/>
      <c r="T816" s="272"/>
    </row>
    <row r="817" spans="1:20" ht="63.75">
      <c r="A817" s="191">
        <v>86</v>
      </c>
      <c r="B817" s="68"/>
      <c r="C817" s="212" t="s">
        <v>50</v>
      </c>
      <c r="D817" s="213">
        <v>45685</v>
      </c>
      <c r="E817" s="191" t="s">
        <v>2456</v>
      </c>
      <c r="F817" s="191" t="s">
        <v>3</v>
      </c>
      <c r="G817" s="191">
        <v>2254058</v>
      </c>
      <c r="H817" s="68"/>
      <c r="I817" s="197" t="s">
        <v>3502</v>
      </c>
      <c r="J817" s="68"/>
      <c r="K817" s="68"/>
      <c r="L817" s="68"/>
      <c r="M817" s="68"/>
      <c r="N817" s="348"/>
      <c r="O817" s="348"/>
      <c r="P817" s="214">
        <v>0</v>
      </c>
      <c r="Q817" s="214">
        <v>7839</v>
      </c>
      <c r="R817" s="68" t="s">
        <v>1479</v>
      </c>
      <c r="S817" s="349"/>
      <c r="T817" s="272"/>
    </row>
    <row r="818" spans="1:20" ht="63.75">
      <c r="A818" s="191">
        <v>267</v>
      </c>
      <c r="B818" s="68"/>
      <c r="C818" s="212" t="s">
        <v>107</v>
      </c>
      <c r="D818" s="213">
        <v>45685</v>
      </c>
      <c r="E818" s="191" t="s">
        <v>2456</v>
      </c>
      <c r="F818" s="191" t="s">
        <v>3</v>
      </c>
      <c r="G818" s="191">
        <v>2254058</v>
      </c>
      <c r="H818" s="68"/>
      <c r="I818" s="197" t="s">
        <v>3502</v>
      </c>
      <c r="J818" s="68"/>
      <c r="K818" s="68"/>
      <c r="L818" s="68"/>
      <c r="M818" s="68"/>
      <c r="N818" s="348"/>
      <c r="O818" s="348"/>
      <c r="P818" s="214">
        <v>0</v>
      </c>
      <c r="Q818" s="214">
        <v>973627.66</v>
      </c>
      <c r="R818" s="68" t="s">
        <v>1479</v>
      </c>
      <c r="S818" s="349"/>
      <c r="T818" s="272"/>
    </row>
    <row r="819" spans="1:20" ht="63.75">
      <c r="A819" s="191">
        <v>903</v>
      </c>
      <c r="B819" s="68"/>
      <c r="C819" s="212" t="s">
        <v>192</v>
      </c>
      <c r="D819" s="213">
        <v>45685</v>
      </c>
      <c r="E819" s="191" t="s">
        <v>2456</v>
      </c>
      <c r="F819" s="191" t="s">
        <v>3</v>
      </c>
      <c r="G819" s="191">
        <v>2254058</v>
      </c>
      <c r="H819" s="68"/>
      <c r="I819" s="197" t="s">
        <v>3502</v>
      </c>
      <c r="J819" s="68"/>
      <c r="K819" s="68"/>
      <c r="L819" s="68"/>
      <c r="M819" s="68"/>
      <c r="N819" s="348"/>
      <c r="O819" s="348"/>
      <c r="P819" s="214">
        <v>0</v>
      </c>
      <c r="Q819" s="214">
        <v>346078.76</v>
      </c>
      <c r="R819" s="68" t="s">
        <v>1479</v>
      </c>
      <c r="S819" s="349"/>
      <c r="T819" s="272"/>
    </row>
    <row r="820" spans="1:20" ht="63.75">
      <c r="A820" s="191">
        <v>15</v>
      </c>
      <c r="B820" s="68"/>
      <c r="C820" s="212" t="s">
        <v>39</v>
      </c>
      <c r="D820" s="213">
        <v>45685</v>
      </c>
      <c r="E820" s="191" t="s">
        <v>2456</v>
      </c>
      <c r="F820" s="191" t="s">
        <v>3</v>
      </c>
      <c r="G820" s="191">
        <v>2254058</v>
      </c>
      <c r="H820" s="68"/>
      <c r="I820" s="197" t="s">
        <v>3502</v>
      </c>
      <c r="J820" s="68"/>
      <c r="K820" s="68"/>
      <c r="L820" s="68"/>
      <c r="M820" s="68"/>
      <c r="N820" s="348"/>
      <c r="O820" s="348"/>
      <c r="P820" s="214">
        <v>0</v>
      </c>
      <c r="Q820" s="214">
        <v>191587.88</v>
      </c>
      <c r="R820" s="68" t="s">
        <v>1479</v>
      </c>
      <c r="S820" s="349"/>
      <c r="T820" s="272"/>
    </row>
    <row r="821" spans="1:20" ht="63.75">
      <c r="A821" s="191">
        <v>20</v>
      </c>
      <c r="B821" s="68"/>
      <c r="C821" s="212" t="s">
        <v>41</v>
      </c>
      <c r="D821" s="213">
        <v>45685</v>
      </c>
      <c r="E821" s="191" t="s">
        <v>2456</v>
      </c>
      <c r="F821" s="191" t="s">
        <v>3</v>
      </c>
      <c r="G821" s="191">
        <v>2254058</v>
      </c>
      <c r="H821" s="68"/>
      <c r="I821" s="197" t="s">
        <v>3502</v>
      </c>
      <c r="J821" s="68"/>
      <c r="K821" s="68"/>
      <c r="L821" s="68"/>
      <c r="M821" s="68"/>
      <c r="N821" s="348"/>
      <c r="O821" s="348"/>
      <c r="P821" s="214">
        <v>0</v>
      </c>
      <c r="Q821" s="214">
        <v>1885.52</v>
      </c>
      <c r="R821" s="68" t="s">
        <v>1479</v>
      </c>
      <c r="S821" s="349"/>
      <c r="T821" s="272"/>
    </row>
    <row r="822" spans="1:20" ht="63.75">
      <c r="A822" s="191">
        <v>47</v>
      </c>
      <c r="B822" s="68"/>
      <c r="C822" s="212" t="s">
        <v>45</v>
      </c>
      <c r="D822" s="213">
        <v>45685</v>
      </c>
      <c r="E822" s="191" t="s">
        <v>2456</v>
      </c>
      <c r="F822" s="191" t="s">
        <v>3</v>
      </c>
      <c r="G822" s="191">
        <v>2254058</v>
      </c>
      <c r="H822" s="68"/>
      <c r="I822" s="197" t="s">
        <v>3502</v>
      </c>
      <c r="J822" s="68"/>
      <c r="K822" s="68"/>
      <c r="L822" s="68"/>
      <c r="M822" s="68"/>
      <c r="N822" s="348"/>
      <c r="O822" s="348"/>
      <c r="P822" s="214">
        <v>0</v>
      </c>
      <c r="Q822" s="214">
        <v>16121.7</v>
      </c>
      <c r="R822" s="68" t="s">
        <v>1479</v>
      </c>
      <c r="S822" s="349"/>
      <c r="T822" s="272"/>
    </row>
    <row r="823" spans="1:20" ht="63.75">
      <c r="A823" s="191">
        <v>682</v>
      </c>
      <c r="B823" s="68"/>
      <c r="C823" s="212" t="s">
        <v>1246</v>
      </c>
      <c r="D823" s="213">
        <v>45685</v>
      </c>
      <c r="E823" s="191" t="s">
        <v>2456</v>
      </c>
      <c r="F823" s="191" t="s">
        <v>3</v>
      </c>
      <c r="G823" s="191">
        <v>2254058</v>
      </c>
      <c r="H823" s="68"/>
      <c r="I823" s="197" t="s">
        <v>3502</v>
      </c>
      <c r="J823" s="68"/>
      <c r="K823" s="68"/>
      <c r="L823" s="68"/>
      <c r="M823" s="68"/>
      <c r="N823" s="348"/>
      <c r="O823" s="348"/>
      <c r="P823" s="214">
        <v>0</v>
      </c>
      <c r="Q823" s="214">
        <v>4217.05</v>
      </c>
      <c r="R823" s="68" t="s">
        <v>1479</v>
      </c>
      <c r="S823" s="349"/>
      <c r="T823" s="272"/>
    </row>
    <row r="824" spans="1:20" ht="63.75">
      <c r="A824" s="191">
        <v>20</v>
      </c>
      <c r="B824" s="68"/>
      <c r="C824" s="212" t="s">
        <v>41</v>
      </c>
      <c r="D824" s="213">
        <v>45685</v>
      </c>
      <c r="E824" s="191" t="s">
        <v>2456</v>
      </c>
      <c r="F824" s="191" t="s">
        <v>3</v>
      </c>
      <c r="G824" s="191">
        <v>2254058</v>
      </c>
      <c r="H824" s="68"/>
      <c r="I824" s="197" t="s">
        <v>3502</v>
      </c>
      <c r="J824" s="68"/>
      <c r="K824" s="68"/>
      <c r="L824" s="68"/>
      <c r="M824" s="68"/>
      <c r="N824" s="348"/>
      <c r="O824" s="348"/>
      <c r="P824" s="214">
        <v>0</v>
      </c>
      <c r="Q824" s="214">
        <v>6971.25</v>
      </c>
      <c r="R824" s="68" t="s">
        <v>1479</v>
      </c>
      <c r="S824" s="349"/>
      <c r="T824" s="272"/>
    </row>
    <row r="825" spans="1:20" ht="63.75">
      <c r="A825" s="191">
        <v>681</v>
      </c>
      <c r="B825" s="68"/>
      <c r="C825" s="212" t="s">
        <v>180</v>
      </c>
      <c r="D825" s="213">
        <v>45685</v>
      </c>
      <c r="E825" s="191" t="s">
        <v>2456</v>
      </c>
      <c r="F825" s="191" t="s">
        <v>3</v>
      </c>
      <c r="G825" s="191">
        <v>2254058</v>
      </c>
      <c r="H825" s="68"/>
      <c r="I825" s="197" t="s">
        <v>3502</v>
      </c>
      <c r="J825" s="68"/>
      <c r="K825" s="68"/>
      <c r="L825" s="68"/>
      <c r="M825" s="68"/>
      <c r="N825" s="348"/>
      <c r="O825" s="348"/>
      <c r="P825" s="214">
        <v>0</v>
      </c>
      <c r="Q825" s="214">
        <v>26742.21</v>
      </c>
      <c r="R825" s="68" t="s">
        <v>1479</v>
      </c>
      <c r="S825" s="349"/>
      <c r="T825" s="272"/>
    </row>
    <row r="826" spans="1:20" ht="63.75">
      <c r="A826" s="191">
        <v>660</v>
      </c>
      <c r="B826" s="68"/>
      <c r="C826" s="212" t="s">
        <v>176</v>
      </c>
      <c r="D826" s="213">
        <v>45685</v>
      </c>
      <c r="E826" s="191" t="s">
        <v>2456</v>
      </c>
      <c r="F826" s="191" t="s">
        <v>3</v>
      </c>
      <c r="G826" s="191">
        <v>2254058</v>
      </c>
      <c r="H826" s="68"/>
      <c r="I826" s="197" t="s">
        <v>3502</v>
      </c>
      <c r="J826" s="68"/>
      <c r="K826" s="68"/>
      <c r="L826" s="68"/>
      <c r="M826" s="68"/>
      <c r="N826" s="348"/>
      <c r="O826" s="348"/>
      <c r="P826" s="214">
        <v>0</v>
      </c>
      <c r="Q826" s="214">
        <v>9440.6200000000008</v>
      </c>
      <c r="R826" s="68" t="s">
        <v>1479</v>
      </c>
      <c r="S826" s="349"/>
      <c r="T826" s="272"/>
    </row>
    <row r="827" spans="1:20" ht="63.75">
      <c r="A827" s="191">
        <v>206</v>
      </c>
      <c r="B827" s="68"/>
      <c r="C827" s="212" t="s">
        <v>87</v>
      </c>
      <c r="D827" s="213">
        <v>45685</v>
      </c>
      <c r="E827" s="191" t="s">
        <v>2456</v>
      </c>
      <c r="F827" s="191" t="s">
        <v>3</v>
      </c>
      <c r="G827" s="191">
        <v>2254058</v>
      </c>
      <c r="H827" s="68"/>
      <c r="I827" s="197" t="s">
        <v>3502</v>
      </c>
      <c r="J827" s="68"/>
      <c r="K827" s="68"/>
      <c r="L827" s="68"/>
      <c r="M827" s="68"/>
      <c r="N827" s="348"/>
      <c r="O827" s="348"/>
      <c r="P827" s="214">
        <v>0</v>
      </c>
      <c r="Q827" s="214">
        <v>114.13</v>
      </c>
      <c r="R827" s="68" t="s">
        <v>1479</v>
      </c>
      <c r="S827" s="349"/>
      <c r="T827" s="272"/>
    </row>
    <row r="828" spans="1:20" ht="63.75">
      <c r="A828" s="191">
        <v>15</v>
      </c>
      <c r="B828" s="68"/>
      <c r="C828" s="212" t="s">
        <v>39</v>
      </c>
      <c r="D828" s="213">
        <v>45685</v>
      </c>
      <c r="E828" s="191" t="s">
        <v>2456</v>
      </c>
      <c r="F828" s="191" t="s">
        <v>3</v>
      </c>
      <c r="G828" s="191">
        <v>2254058</v>
      </c>
      <c r="H828" s="68"/>
      <c r="I828" s="197" t="s">
        <v>3502</v>
      </c>
      <c r="J828" s="68"/>
      <c r="K828" s="68"/>
      <c r="L828" s="68"/>
      <c r="M828" s="68"/>
      <c r="N828" s="348"/>
      <c r="O828" s="348"/>
      <c r="P828" s="214">
        <v>0</v>
      </c>
      <c r="Q828" s="214">
        <v>424.46</v>
      </c>
      <c r="R828" s="68" t="s">
        <v>1479</v>
      </c>
      <c r="S828" s="349"/>
      <c r="T828" s="272"/>
    </row>
    <row r="829" spans="1:20" ht="63.75">
      <c r="A829" s="191">
        <v>20</v>
      </c>
      <c r="B829" s="68"/>
      <c r="C829" s="212" t="s">
        <v>41</v>
      </c>
      <c r="D829" s="213">
        <v>45685</v>
      </c>
      <c r="E829" s="191" t="s">
        <v>2456</v>
      </c>
      <c r="F829" s="191" t="s">
        <v>3</v>
      </c>
      <c r="G829" s="191">
        <v>2254058</v>
      </c>
      <c r="H829" s="68"/>
      <c r="I829" s="197" t="s">
        <v>3502</v>
      </c>
      <c r="J829" s="68"/>
      <c r="K829" s="68"/>
      <c r="L829" s="68"/>
      <c r="M829" s="68"/>
      <c r="N829" s="348"/>
      <c r="O829" s="348"/>
      <c r="P829" s="214">
        <v>0</v>
      </c>
      <c r="Q829" s="214">
        <v>873.18</v>
      </c>
      <c r="R829" s="68" t="s">
        <v>1479</v>
      </c>
      <c r="S829" s="349"/>
      <c r="T829" s="272"/>
    </row>
    <row r="830" spans="1:20" ht="63.75">
      <c r="A830" s="191">
        <v>660</v>
      </c>
      <c r="B830" s="68"/>
      <c r="C830" s="212" t="s">
        <v>176</v>
      </c>
      <c r="D830" s="213">
        <v>45685</v>
      </c>
      <c r="E830" s="191" t="s">
        <v>2456</v>
      </c>
      <c r="F830" s="191" t="s">
        <v>3</v>
      </c>
      <c r="G830" s="191">
        <v>2254058</v>
      </c>
      <c r="H830" s="68"/>
      <c r="I830" s="197" t="s">
        <v>3502</v>
      </c>
      <c r="J830" s="68"/>
      <c r="K830" s="68"/>
      <c r="L830" s="68"/>
      <c r="M830" s="68"/>
      <c r="N830" s="348"/>
      <c r="O830" s="348"/>
      <c r="P830" s="214">
        <v>0</v>
      </c>
      <c r="Q830" s="214">
        <v>7249.8</v>
      </c>
      <c r="R830" s="68" t="s">
        <v>1479</v>
      </c>
      <c r="S830" s="349"/>
      <c r="T830" s="272"/>
    </row>
    <row r="831" spans="1:20" ht="63.75">
      <c r="A831" s="191">
        <v>269</v>
      </c>
      <c r="B831" s="68"/>
      <c r="C831" s="212" t="s">
        <v>109</v>
      </c>
      <c r="D831" s="213">
        <v>45685</v>
      </c>
      <c r="E831" s="191" t="s">
        <v>2457</v>
      </c>
      <c r="F831" s="191" t="s">
        <v>3</v>
      </c>
      <c r="G831" s="191">
        <v>2254059</v>
      </c>
      <c r="H831" s="68"/>
      <c r="I831" s="197" t="s">
        <v>3503</v>
      </c>
      <c r="J831" s="68"/>
      <c r="K831" s="68"/>
      <c r="L831" s="68"/>
      <c r="M831" s="68"/>
      <c r="N831" s="348"/>
      <c r="O831" s="348"/>
      <c r="P831" s="214">
        <v>0</v>
      </c>
      <c r="Q831" s="214">
        <v>23454.79</v>
      </c>
      <c r="R831" s="68" t="s">
        <v>1479</v>
      </c>
      <c r="S831" s="349"/>
      <c r="T831" s="272"/>
    </row>
    <row r="832" spans="1:20" ht="63.75">
      <c r="A832" s="191">
        <v>269</v>
      </c>
      <c r="B832" s="68"/>
      <c r="C832" s="212" t="s">
        <v>109</v>
      </c>
      <c r="D832" s="213">
        <v>45685</v>
      </c>
      <c r="E832" s="191" t="s">
        <v>2457</v>
      </c>
      <c r="F832" s="191" t="s">
        <v>3</v>
      </c>
      <c r="G832" s="191">
        <v>2254059</v>
      </c>
      <c r="H832" s="68"/>
      <c r="I832" s="197" t="s">
        <v>3503</v>
      </c>
      <c r="J832" s="68"/>
      <c r="K832" s="68"/>
      <c r="L832" s="68"/>
      <c r="M832" s="68"/>
      <c r="N832" s="348"/>
      <c r="O832" s="348"/>
      <c r="P832" s="214">
        <v>0</v>
      </c>
      <c r="Q832" s="214">
        <v>38139.57</v>
      </c>
      <c r="R832" s="68" t="s">
        <v>1479</v>
      </c>
      <c r="S832" s="349"/>
      <c r="T832" s="272"/>
    </row>
    <row r="833" spans="1:20" ht="63.75">
      <c r="A833" s="191">
        <v>269</v>
      </c>
      <c r="B833" s="68"/>
      <c r="C833" s="212" t="s">
        <v>109</v>
      </c>
      <c r="D833" s="213">
        <v>45685</v>
      </c>
      <c r="E833" s="191" t="s">
        <v>2457</v>
      </c>
      <c r="F833" s="191" t="s">
        <v>3</v>
      </c>
      <c r="G833" s="191">
        <v>2254059</v>
      </c>
      <c r="H833" s="68"/>
      <c r="I833" s="197" t="s">
        <v>3503</v>
      </c>
      <c r="J833" s="68"/>
      <c r="K833" s="68"/>
      <c r="L833" s="68"/>
      <c r="M833" s="68"/>
      <c r="N833" s="348"/>
      <c r="O833" s="348"/>
      <c r="P833" s="214">
        <v>0</v>
      </c>
      <c r="Q833" s="214">
        <v>25720.2</v>
      </c>
      <c r="R833" s="68" t="s">
        <v>1479</v>
      </c>
      <c r="S833" s="349"/>
      <c r="T833" s="272"/>
    </row>
    <row r="834" spans="1:20" ht="51">
      <c r="A834" s="191">
        <v>578</v>
      </c>
      <c r="B834" s="68"/>
      <c r="C834" s="212" t="s">
        <v>168</v>
      </c>
      <c r="D834" s="213">
        <v>45685</v>
      </c>
      <c r="E834" s="191" t="s">
        <v>2458</v>
      </c>
      <c r="F834" s="191" t="s">
        <v>3</v>
      </c>
      <c r="G834" s="191">
        <v>2254142</v>
      </c>
      <c r="H834" s="68"/>
      <c r="I834" s="197" t="s">
        <v>3504</v>
      </c>
      <c r="J834" s="68"/>
      <c r="K834" s="68"/>
      <c r="L834" s="68"/>
      <c r="M834" s="68"/>
      <c r="N834" s="348"/>
      <c r="O834" s="348"/>
      <c r="P834" s="214">
        <v>0</v>
      </c>
      <c r="Q834" s="214">
        <v>2085.73</v>
      </c>
      <c r="R834" s="68" t="s">
        <v>1479</v>
      </c>
      <c r="S834" s="349"/>
      <c r="T834" s="272"/>
    </row>
    <row r="835" spans="1:20" ht="51">
      <c r="A835" s="191">
        <v>578</v>
      </c>
      <c r="B835" s="68"/>
      <c r="C835" s="212" t="s">
        <v>168</v>
      </c>
      <c r="D835" s="213">
        <v>45685</v>
      </c>
      <c r="E835" s="191" t="s">
        <v>2459</v>
      </c>
      <c r="F835" s="191" t="s">
        <v>3</v>
      </c>
      <c r="G835" s="191">
        <v>2254145</v>
      </c>
      <c r="H835" s="68"/>
      <c r="I835" s="197" t="s">
        <v>3505</v>
      </c>
      <c r="J835" s="68"/>
      <c r="K835" s="68"/>
      <c r="L835" s="68"/>
      <c r="M835" s="68"/>
      <c r="N835" s="348"/>
      <c r="O835" s="348"/>
      <c r="P835" s="214">
        <v>0</v>
      </c>
      <c r="Q835" s="214">
        <v>630</v>
      </c>
      <c r="R835" s="68" t="s">
        <v>1479</v>
      </c>
      <c r="S835" s="349"/>
      <c r="T835" s="272"/>
    </row>
    <row r="836" spans="1:20" ht="51">
      <c r="A836" s="191" t="s">
        <v>550</v>
      </c>
      <c r="B836" s="68"/>
      <c r="C836" s="212" t="s">
        <v>589</v>
      </c>
      <c r="D836" s="213">
        <v>45685</v>
      </c>
      <c r="E836" s="191" t="s">
        <v>2460</v>
      </c>
      <c r="F836" s="191" t="s">
        <v>3</v>
      </c>
      <c r="G836" s="191">
        <v>2254147</v>
      </c>
      <c r="H836" s="68"/>
      <c r="I836" s="197" t="s">
        <v>3506</v>
      </c>
      <c r="J836" s="68"/>
      <c r="K836" s="68"/>
      <c r="L836" s="68"/>
      <c r="M836" s="68"/>
      <c r="N836" s="348"/>
      <c r="O836" s="348"/>
      <c r="P836" s="214">
        <v>0</v>
      </c>
      <c r="Q836" s="214">
        <v>4166.87</v>
      </c>
      <c r="R836" s="68" t="s">
        <v>1479</v>
      </c>
      <c r="S836" s="349"/>
      <c r="T836" s="272"/>
    </row>
    <row r="837" spans="1:20" ht="51">
      <c r="A837" s="191">
        <v>572</v>
      </c>
      <c r="B837" s="68"/>
      <c r="C837" s="212" t="s">
        <v>166</v>
      </c>
      <c r="D837" s="213">
        <v>45685</v>
      </c>
      <c r="E837" s="191" t="s">
        <v>2461</v>
      </c>
      <c r="F837" s="191" t="s">
        <v>6</v>
      </c>
      <c r="G837" s="191">
        <v>2160240</v>
      </c>
      <c r="H837" s="68"/>
      <c r="I837" s="197" t="s">
        <v>3507</v>
      </c>
      <c r="J837" s="68"/>
      <c r="K837" s="68"/>
      <c r="L837" s="68"/>
      <c r="M837" s="68"/>
      <c r="N837" s="348"/>
      <c r="O837" s="348"/>
      <c r="P837" s="214">
        <v>0</v>
      </c>
      <c r="Q837" s="214">
        <v>2230101.66</v>
      </c>
      <c r="R837" s="68" t="s">
        <v>1479</v>
      </c>
      <c r="S837" s="349"/>
      <c r="T837" s="272"/>
    </row>
    <row r="838" spans="1:20" ht="63.75">
      <c r="A838" s="191" t="s">
        <v>542</v>
      </c>
      <c r="B838" s="68"/>
      <c r="C838" s="212" t="s">
        <v>687</v>
      </c>
      <c r="D838" s="213">
        <v>45685</v>
      </c>
      <c r="E838" s="191" t="s">
        <v>2462</v>
      </c>
      <c r="F838" s="191" t="s">
        <v>10</v>
      </c>
      <c r="G838" s="191">
        <v>19598</v>
      </c>
      <c r="H838" s="68"/>
      <c r="I838" s="197" t="s">
        <v>3508</v>
      </c>
      <c r="J838" s="68"/>
      <c r="K838" s="68"/>
      <c r="L838" s="68"/>
      <c r="M838" s="68"/>
      <c r="N838" s="348"/>
      <c r="O838" s="348"/>
      <c r="P838" s="214">
        <v>10264.61</v>
      </c>
      <c r="Q838" s="214">
        <v>0</v>
      </c>
      <c r="R838" s="68" t="s">
        <v>1479</v>
      </c>
      <c r="S838" s="349"/>
      <c r="T838" s="272"/>
    </row>
    <row r="839" spans="1:20" ht="51">
      <c r="A839" s="191">
        <v>383</v>
      </c>
      <c r="B839" s="68"/>
      <c r="C839" s="212" t="s">
        <v>1242</v>
      </c>
      <c r="D839" s="213">
        <v>45685</v>
      </c>
      <c r="E839" s="191" t="s">
        <v>2463</v>
      </c>
      <c r="F839" s="191" t="s">
        <v>6</v>
      </c>
      <c r="G839" s="191">
        <v>2160459</v>
      </c>
      <c r="H839" s="68"/>
      <c r="I839" s="197" t="s">
        <v>3509</v>
      </c>
      <c r="J839" s="68"/>
      <c r="K839" s="68"/>
      <c r="L839" s="68"/>
      <c r="M839" s="68"/>
      <c r="N839" s="348"/>
      <c r="O839" s="348"/>
      <c r="P839" s="214">
        <v>0</v>
      </c>
      <c r="Q839" s="214">
        <v>133</v>
      </c>
      <c r="R839" s="68" t="s">
        <v>1479</v>
      </c>
      <c r="S839" s="349"/>
      <c r="T839" s="272"/>
    </row>
    <row r="840" spans="1:20" ht="63.75">
      <c r="A840" s="191" t="s">
        <v>542</v>
      </c>
      <c r="B840" s="68"/>
      <c r="C840" s="212" t="s">
        <v>687</v>
      </c>
      <c r="D840" s="213">
        <v>45685</v>
      </c>
      <c r="E840" s="191" t="s">
        <v>2464</v>
      </c>
      <c r="F840" s="191" t="s">
        <v>10</v>
      </c>
      <c r="G840" s="191">
        <v>19542</v>
      </c>
      <c r="H840" s="68"/>
      <c r="I840" s="197" t="s">
        <v>3510</v>
      </c>
      <c r="J840" s="68"/>
      <c r="K840" s="68"/>
      <c r="L840" s="68"/>
      <c r="M840" s="68"/>
      <c r="N840" s="348"/>
      <c r="O840" s="348"/>
      <c r="P840" s="214">
        <v>3454</v>
      </c>
      <c r="Q840" s="214">
        <v>0</v>
      </c>
      <c r="R840" s="68" t="s">
        <v>1479</v>
      </c>
      <c r="S840" s="349"/>
      <c r="T840" s="272"/>
    </row>
    <row r="841" spans="1:20" ht="63.75">
      <c r="A841" s="191">
        <v>513</v>
      </c>
      <c r="B841" s="68"/>
      <c r="C841" s="212" t="s">
        <v>160</v>
      </c>
      <c r="D841" s="213">
        <v>45685</v>
      </c>
      <c r="E841" s="191" t="s">
        <v>2465</v>
      </c>
      <c r="F841" s="191" t="s">
        <v>14</v>
      </c>
      <c r="G841" s="191">
        <v>3007763</v>
      </c>
      <c r="H841" s="68"/>
      <c r="I841" s="197" t="s">
        <v>3511</v>
      </c>
      <c r="J841" s="68"/>
      <c r="K841" s="68"/>
      <c r="L841" s="68"/>
      <c r="M841" s="68"/>
      <c r="N841" s="348"/>
      <c r="O841" s="348"/>
      <c r="P841" s="214">
        <v>60</v>
      </c>
      <c r="Q841" s="214">
        <v>0</v>
      </c>
      <c r="R841" s="68" t="s">
        <v>1479</v>
      </c>
      <c r="S841" s="349"/>
      <c r="T841" s="272"/>
    </row>
    <row r="842" spans="1:20" ht="63.75">
      <c r="A842" s="191">
        <v>513</v>
      </c>
      <c r="B842" s="68"/>
      <c r="C842" s="212" t="s">
        <v>160</v>
      </c>
      <c r="D842" s="213">
        <v>45685</v>
      </c>
      <c r="E842" s="191" t="s">
        <v>2466</v>
      </c>
      <c r="F842" s="191" t="s">
        <v>14</v>
      </c>
      <c r="G842" s="191">
        <v>3007765</v>
      </c>
      <c r="H842" s="68"/>
      <c r="I842" s="197" t="s">
        <v>3512</v>
      </c>
      <c r="J842" s="68"/>
      <c r="K842" s="68"/>
      <c r="L842" s="68"/>
      <c r="M842" s="68"/>
      <c r="N842" s="348"/>
      <c r="O842" s="348"/>
      <c r="P842" s="214">
        <v>60</v>
      </c>
      <c r="Q842" s="214">
        <v>0</v>
      </c>
      <c r="R842" s="68" t="s">
        <v>1479</v>
      </c>
      <c r="S842" s="349"/>
      <c r="T842" s="272"/>
    </row>
    <row r="843" spans="1:20" ht="63.75">
      <c r="A843" s="191" t="s">
        <v>544</v>
      </c>
      <c r="B843" s="68"/>
      <c r="C843" s="212" t="s">
        <v>679</v>
      </c>
      <c r="D843" s="213">
        <v>45685</v>
      </c>
      <c r="E843" s="191" t="s">
        <v>2467</v>
      </c>
      <c r="F843" s="191" t="s">
        <v>6</v>
      </c>
      <c r="G843" s="191">
        <v>2160600</v>
      </c>
      <c r="H843" s="68"/>
      <c r="I843" s="197" t="s">
        <v>3513</v>
      </c>
      <c r="J843" s="68"/>
      <c r="K843" s="68"/>
      <c r="L843" s="68"/>
      <c r="M843" s="68"/>
      <c r="N843" s="348"/>
      <c r="O843" s="348"/>
      <c r="P843" s="214">
        <v>0</v>
      </c>
      <c r="Q843" s="214">
        <v>0.42</v>
      </c>
      <c r="R843" s="68" t="s">
        <v>1479</v>
      </c>
      <c r="S843" s="349"/>
      <c r="T843" s="272"/>
    </row>
    <row r="844" spans="1:20" ht="63.75">
      <c r="A844" s="191" t="s">
        <v>544</v>
      </c>
      <c r="B844" s="68"/>
      <c r="C844" s="212" t="s">
        <v>679</v>
      </c>
      <c r="D844" s="213">
        <v>45685</v>
      </c>
      <c r="E844" s="191" t="s">
        <v>2468</v>
      </c>
      <c r="F844" s="191" t="s">
        <v>6</v>
      </c>
      <c r="G844" s="191">
        <v>2160575</v>
      </c>
      <c r="H844" s="68"/>
      <c r="I844" s="197" t="s">
        <v>3514</v>
      </c>
      <c r="J844" s="68"/>
      <c r="K844" s="68"/>
      <c r="L844" s="68"/>
      <c r="M844" s="68"/>
      <c r="N844" s="348"/>
      <c r="O844" s="348"/>
      <c r="P844" s="214">
        <v>0</v>
      </c>
      <c r="Q844" s="214">
        <v>35726.78</v>
      </c>
      <c r="R844" s="68" t="s">
        <v>1479</v>
      </c>
      <c r="S844" s="349"/>
      <c r="T844" s="272"/>
    </row>
    <row r="845" spans="1:20" ht="63.75">
      <c r="A845" s="191" t="s">
        <v>544</v>
      </c>
      <c r="B845" s="68"/>
      <c r="C845" s="212" t="s">
        <v>679</v>
      </c>
      <c r="D845" s="213">
        <v>45685</v>
      </c>
      <c r="E845" s="191" t="s">
        <v>2469</v>
      </c>
      <c r="F845" s="191" t="s">
        <v>6</v>
      </c>
      <c r="G845" s="191">
        <v>2160577</v>
      </c>
      <c r="H845" s="68"/>
      <c r="I845" s="197" t="s">
        <v>3515</v>
      </c>
      <c r="J845" s="68"/>
      <c r="K845" s="68"/>
      <c r="L845" s="68"/>
      <c r="M845" s="68"/>
      <c r="N845" s="348"/>
      <c r="O845" s="348"/>
      <c r="P845" s="214">
        <v>0</v>
      </c>
      <c r="Q845" s="214">
        <v>87448</v>
      </c>
      <c r="R845" s="68" t="s">
        <v>1479</v>
      </c>
      <c r="S845" s="349"/>
      <c r="T845" s="272"/>
    </row>
    <row r="846" spans="1:20" ht="63.75">
      <c r="A846" s="191" t="s">
        <v>544</v>
      </c>
      <c r="B846" s="68"/>
      <c r="C846" s="212" t="s">
        <v>679</v>
      </c>
      <c r="D846" s="213">
        <v>45685</v>
      </c>
      <c r="E846" s="191" t="s">
        <v>2470</v>
      </c>
      <c r="F846" s="191" t="s">
        <v>6</v>
      </c>
      <c r="G846" s="191">
        <v>2160601</v>
      </c>
      <c r="H846" s="68"/>
      <c r="I846" s="197" t="s">
        <v>3516</v>
      </c>
      <c r="J846" s="68"/>
      <c r="K846" s="68"/>
      <c r="L846" s="68"/>
      <c r="M846" s="68"/>
      <c r="N846" s="348"/>
      <c r="O846" s="348"/>
      <c r="P846" s="214">
        <v>0</v>
      </c>
      <c r="Q846" s="214">
        <v>45820.92</v>
      </c>
      <c r="R846" s="68" t="s">
        <v>1479</v>
      </c>
      <c r="S846" s="349"/>
      <c r="T846" s="272"/>
    </row>
    <row r="847" spans="1:20" ht="63.75">
      <c r="A847" s="191" t="s">
        <v>544</v>
      </c>
      <c r="B847" s="68"/>
      <c r="C847" s="212" t="s">
        <v>679</v>
      </c>
      <c r="D847" s="213">
        <v>45685</v>
      </c>
      <c r="E847" s="191" t="s">
        <v>2471</v>
      </c>
      <c r="F847" s="191" t="s">
        <v>6</v>
      </c>
      <c r="G847" s="191">
        <v>2160602</v>
      </c>
      <c r="H847" s="68"/>
      <c r="I847" s="197" t="s">
        <v>3517</v>
      </c>
      <c r="J847" s="68"/>
      <c r="K847" s="68"/>
      <c r="L847" s="68"/>
      <c r="M847" s="68"/>
      <c r="N847" s="348"/>
      <c r="O847" s="348"/>
      <c r="P847" s="214">
        <v>0</v>
      </c>
      <c r="Q847" s="214">
        <v>103826.64</v>
      </c>
      <c r="R847" s="68" t="s">
        <v>1479</v>
      </c>
      <c r="S847" s="349"/>
      <c r="T847" s="272"/>
    </row>
    <row r="848" spans="1:20" ht="63.75">
      <c r="A848" s="191" t="s">
        <v>544</v>
      </c>
      <c r="B848" s="68"/>
      <c r="C848" s="212" t="s">
        <v>679</v>
      </c>
      <c r="D848" s="213">
        <v>45685</v>
      </c>
      <c r="E848" s="191" t="s">
        <v>2472</v>
      </c>
      <c r="F848" s="191" t="s">
        <v>6</v>
      </c>
      <c r="G848" s="191">
        <v>2160603</v>
      </c>
      <c r="H848" s="68"/>
      <c r="I848" s="197" t="s">
        <v>3518</v>
      </c>
      <c r="J848" s="68"/>
      <c r="K848" s="68"/>
      <c r="L848" s="68"/>
      <c r="M848" s="68"/>
      <c r="N848" s="348"/>
      <c r="O848" s="348"/>
      <c r="P848" s="214">
        <v>0</v>
      </c>
      <c r="Q848" s="214">
        <v>93828.39</v>
      </c>
      <c r="R848" s="68" t="s">
        <v>1479</v>
      </c>
      <c r="S848" s="349"/>
      <c r="T848" s="272"/>
    </row>
    <row r="849" spans="1:20" ht="63.75">
      <c r="A849" s="191" t="s">
        <v>544</v>
      </c>
      <c r="B849" s="68"/>
      <c r="C849" s="212" t="s">
        <v>679</v>
      </c>
      <c r="D849" s="213">
        <v>45685</v>
      </c>
      <c r="E849" s="191" t="s">
        <v>2473</v>
      </c>
      <c r="F849" s="191" t="s">
        <v>6</v>
      </c>
      <c r="G849" s="191">
        <v>2160605</v>
      </c>
      <c r="H849" s="68"/>
      <c r="I849" s="197" t="s">
        <v>3519</v>
      </c>
      <c r="J849" s="68"/>
      <c r="K849" s="68"/>
      <c r="L849" s="68"/>
      <c r="M849" s="68"/>
      <c r="N849" s="348"/>
      <c r="O849" s="348"/>
      <c r="P849" s="214">
        <v>0</v>
      </c>
      <c r="Q849" s="214">
        <v>1683.91</v>
      </c>
      <c r="R849" s="68" t="s">
        <v>1479</v>
      </c>
      <c r="S849" s="349"/>
      <c r="T849" s="272"/>
    </row>
    <row r="850" spans="1:20" ht="63.75">
      <c r="A850" s="191" t="s">
        <v>544</v>
      </c>
      <c r="B850" s="68"/>
      <c r="C850" s="212" t="s">
        <v>679</v>
      </c>
      <c r="D850" s="213">
        <v>45685</v>
      </c>
      <c r="E850" s="191" t="s">
        <v>2474</v>
      </c>
      <c r="F850" s="191" t="s">
        <v>6</v>
      </c>
      <c r="G850" s="191">
        <v>2160606</v>
      </c>
      <c r="H850" s="68"/>
      <c r="I850" s="197" t="s">
        <v>3520</v>
      </c>
      <c r="J850" s="68"/>
      <c r="K850" s="68"/>
      <c r="L850" s="68"/>
      <c r="M850" s="68"/>
      <c r="N850" s="348"/>
      <c r="O850" s="348"/>
      <c r="P850" s="214">
        <v>0</v>
      </c>
      <c r="Q850" s="214">
        <v>0.04</v>
      </c>
      <c r="R850" s="68" t="s">
        <v>1479</v>
      </c>
      <c r="S850" s="349"/>
      <c r="T850" s="272"/>
    </row>
    <row r="851" spans="1:20" ht="63.75">
      <c r="A851" s="191" t="s">
        <v>544</v>
      </c>
      <c r="B851" s="68"/>
      <c r="C851" s="212" t="s">
        <v>679</v>
      </c>
      <c r="D851" s="213">
        <v>45685</v>
      </c>
      <c r="E851" s="191" t="s">
        <v>2475</v>
      </c>
      <c r="F851" s="191" t="s">
        <v>6</v>
      </c>
      <c r="G851" s="191">
        <v>2160607</v>
      </c>
      <c r="H851" s="68"/>
      <c r="I851" s="197" t="s">
        <v>3521</v>
      </c>
      <c r="J851" s="68"/>
      <c r="K851" s="68"/>
      <c r="L851" s="68"/>
      <c r="M851" s="68"/>
      <c r="N851" s="348"/>
      <c r="O851" s="348"/>
      <c r="P851" s="214">
        <v>0</v>
      </c>
      <c r="Q851" s="214">
        <v>377419.6</v>
      </c>
      <c r="R851" s="68" t="s">
        <v>1479</v>
      </c>
      <c r="S851" s="349"/>
      <c r="T851" s="272"/>
    </row>
    <row r="852" spans="1:20" ht="76.5">
      <c r="A852" s="191">
        <v>513</v>
      </c>
      <c r="B852" s="68"/>
      <c r="C852" s="212" t="s">
        <v>160</v>
      </c>
      <c r="D852" s="213">
        <v>45685</v>
      </c>
      <c r="E852" s="191" t="s">
        <v>2476</v>
      </c>
      <c r="F852" s="191" t="s">
        <v>14</v>
      </c>
      <c r="G852" s="191">
        <v>3008275</v>
      </c>
      <c r="H852" s="68"/>
      <c r="I852" s="197" t="s">
        <v>3522</v>
      </c>
      <c r="J852" s="68"/>
      <c r="K852" s="68"/>
      <c r="L852" s="68"/>
      <c r="M852" s="68"/>
      <c r="N852" s="348"/>
      <c r="O852" s="348"/>
      <c r="P852" s="214">
        <v>60</v>
      </c>
      <c r="Q852" s="214">
        <v>0</v>
      </c>
      <c r="R852" s="68" t="s">
        <v>1479</v>
      </c>
      <c r="S852" s="349"/>
      <c r="T852" s="272"/>
    </row>
    <row r="853" spans="1:20" ht="63.75">
      <c r="A853" s="191">
        <v>117</v>
      </c>
      <c r="B853" s="68"/>
      <c r="C853" s="212" t="s">
        <v>54</v>
      </c>
      <c r="D853" s="213">
        <v>45685</v>
      </c>
      <c r="E853" s="191" t="s">
        <v>2477</v>
      </c>
      <c r="F853" s="191" t="s">
        <v>10</v>
      </c>
      <c r="G853" s="191">
        <v>1117825</v>
      </c>
      <c r="H853" s="68"/>
      <c r="I853" s="197" t="s">
        <v>3523</v>
      </c>
      <c r="J853" s="68"/>
      <c r="K853" s="68"/>
      <c r="L853" s="68"/>
      <c r="M853" s="68"/>
      <c r="N853" s="348"/>
      <c r="O853" s="348"/>
      <c r="P853" s="214">
        <v>60</v>
      </c>
      <c r="Q853" s="214">
        <v>0</v>
      </c>
      <c r="R853" s="68" t="s">
        <v>1479</v>
      </c>
      <c r="S853" s="349"/>
      <c r="T853" s="272"/>
    </row>
    <row r="854" spans="1:20" ht="89.25">
      <c r="A854" s="191" t="s">
        <v>542</v>
      </c>
      <c r="B854" s="68"/>
      <c r="C854" s="212" t="s">
        <v>687</v>
      </c>
      <c r="D854" s="213">
        <v>45685</v>
      </c>
      <c r="E854" s="191" t="s">
        <v>2478</v>
      </c>
      <c r="F854" s="191" t="s">
        <v>10</v>
      </c>
      <c r="G854" s="191">
        <v>1117834</v>
      </c>
      <c r="H854" s="68"/>
      <c r="I854" s="197" t="s">
        <v>3524</v>
      </c>
      <c r="J854" s="68"/>
      <c r="K854" s="68"/>
      <c r="L854" s="68"/>
      <c r="M854" s="68"/>
      <c r="N854" s="348"/>
      <c r="O854" s="348"/>
      <c r="P854" s="214">
        <v>60</v>
      </c>
      <c r="Q854" s="214">
        <v>0</v>
      </c>
      <c r="R854" s="68" t="s">
        <v>1479</v>
      </c>
      <c r="S854" s="349"/>
      <c r="T854" s="272"/>
    </row>
    <row r="855" spans="1:20" ht="89.25">
      <c r="A855" s="191" t="s">
        <v>542</v>
      </c>
      <c r="B855" s="68"/>
      <c r="C855" s="212" t="s">
        <v>687</v>
      </c>
      <c r="D855" s="213">
        <v>45685</v>
      </c>
      <c r="E855" s="191" t="s">
        <v>2479</v>
      </c>
      <c r="F855" s="191" t="s">
        <v>20</v>
      </c>
      <c r="G855" s="191">
        <v>1117835</v>
      </c>
      <c r="H855" s="68"/>
      <c r="I855" s="197" t="s">
        <v>3525</v>
      </c>
      <c r="J855" s="68"/>
      <c r="K855" s="68"/>
      <c r="L855" s="68"/>
      <c r="M855" s="68"/>
      <c r="N855" s="348"/>
      <c r="O855" s="348"/>
      <c r="P855" s="214">
        <v>30138360.23</v>
      </c>
      <c r="Q855" s="214">
        <v>0</v>
      </c>
      <c r="R855" s="68" t="s">
        <v>1479</v>
      </c>
      <c r="S855" s="349"/>
      <c r="T855" s="272"/>
    </row>
    <row r="856" spans="1:20" ht="89.25">
      <c r="A856" s="191">
        <v>389</v>
      </c>
      <c r="B856" s="68"/>
      <c r="C856" s="212" t="s">
        <v>1401</v>
      </c>
      <c r="D856" s="213">
        <v>45685</v>
      </c>
      <c r="E856" s="191" t="s">
        <v>2480</v>
      </c>
      <c r="F856" s="191" t="s">
        <v>10</v>
      </c>
      <c r="G856" s="191">
        <v>1117839</v>
      </c>
      <c r="H856" s="68"/>
      <c r="I856" s="197" t="s">
        <v>3526</v>
      </c>
      <c r="J856" s="68"/>
      <c r="K856" s="68"/>
      <c r="L856" s="68"/>
      <c r="M856" s="68"/>
      <c r="N856" s="348"/>
      <c r="O856" s="348"/>
      <c r="P856" s="214">
        <v>60</v>
      </c>
      <c r="Q856" s="214">
        <v>0</v>
      </c>
      <c r="R856" s="68" t="s">
        <v>1479</v>
      </c>
      <c r="S856" s="349"/>
      <c r="T856" s="272"/>
    </row>
    <row r="857" spans="1:20" ht="76.5">
      <c r="A857" s="191">
        <v>117</v>
      </c>
      <c r="B857" s="68"/>
      <c r="C857" s="212" t="s">
        <v>54</v>
      </c>
      <c r="D857" s="213">
        <v>45685</v>
      </c>
      <c r="E857" s="191" t="s">
        <v>2481</v>
      </c>
      <c r="F857" s="191" t="s">
        <v>10</v>
      </c>
      <c r="G857" s="191">
        <v>1117840</v>
      </c>
      <c r="H857" s="68"/>
      <c r="I857" s="197" t="s">
        <v>3527</v>
      </c>
      <c r="J857" s="68"/>
      <c r="K857" s="68"/>
      <c r="L857" s="68"/>
      <c r="M857" s="68"/>
      <c r="N857" s="348"/>
      <c r="O857" s="348"/>
      <c r="P857" s="214">
        <v>60</v>
      </c>
      <c r="Q857" s="214">
        <v>0</v>
      </c>
      <c r="R857" s="68" t="s">
        <v>1479</v>
      </c>
      <c r="S857" s="349"/>
      <c r="T857" s="272"/>
    </row>
    <row r="858" spans="1:20" ht="127.5">
      <c r="A858" s="191">
        <v>25</v>
      </c>
      <c r="B858" s="68"/>
      <c r="C858" s="212" t="s">
        <v>42</v>
      </c>
      <c r="D858" s="213">
        <v>45685</v>
      </c>
      <c r="E858" s="191" t="s">
        <v>2482</v>
      </c>
      <c r="F858" s="191" t="s">
        <v>2483</v>
      </c>
      <c r="G858" s="191">
        <v>10833830</v>
      </c>
      <c r="H858" s="68"/>
      <c r="I858" s="197" t="s">
        <v>3528</v>
      </c>
      <c r="J858" s="68"/>
      <c r="K858" s="68"/>
      <c r="L858" s="68"/>
      <c r="M858" s="68"/>
      <c r="N858" s="348"/>
      <c r="O858" s="348"/>
      <c r="P858" s="214">
        <v>0</v>
      </c>
      <c r="Q858" s="214">
        <v>11.87</v>
      </c>
      <c r="R858" s="68" t="s">
        <v>1479</v>
      </c>
      <c r="S858" s="349"/>
      <c r="T858" s="272"/>
    </row>
    <row r="859" spans="1:20" ht="76.5">
      <c r="A859" s="191">
        <v>155</v>
      </c>
      <c r="B859" s="68"/>
      <c r="C859" s="212" t="s">
        <v>75</v>
      </c>
      <c r="D859" s="213">
        <v>45685</v>
      </c>
      <c r="E859" s="191" t="s">
        <v>2484</v>
      </c>
      <c r="F859" s="191" t="s">
        <v>6</v>
      </c>
      <c r="G859" s="381" t="s">
        <v>1497</v>
      </c>
      <c r="H859" s="68"/>
      <c r="I859" s="197" t="s">
        <v>3529</v>
      </c>
      <c r="J859" s="68"/>
      <c r="K859" s="68"/>
      <c r="L859" s="68"/>
      <c r="M859" s="68"/>
      <c r="N859" s="348"/>
      <c r="O859" s="348"/>
      <c r="P859" s="214">
        <v>0</v>
      </c>
      <c r="Q859" s="214">
        <v>501</v>
      </c>
      <c r="R859" s="68" t="s">
        <v>1479</v>
      </c>
      <c r="S859" s="349"/>
      <c r="T859" s="272"/>
    </row>
    <row r="860" spans="1:20" ht="76.5">
      <c r="A860" s="191">
        <v>132</v>
      </c>
      <c r="B860" s="68"/>
      <c r="C860" s="212" t="s">
        <v>59</v>
      </c>
      <c r="D860" s="213">
        <v>45685</v>
      </c>
      <c r="E860" s="191" t="s">
        <v>2485</v>
      </c>
      <c r="F860" s="191" t="s">
        <v>6</v>
      </c>
      <c r="G860" s="381" t="s">
        <v>1578</v>
      </c>
      <c r="H860" s="68"/>
      <c r="I860" s="197" t="s">
        <v>3530</v>
      </c>
      <c r="J860" s="68"/>
      <c r="K860" s="68"/>
      <c r="L860" s="68"/>
      <c r="M860" s="68"/>
      <c r="N860" s="348"/>
      <c r="O860" s="348"/>
      <c r="P860" s="214">
        <v>0</v>
      </c>
      <c r="Q860" s="214">
        <v>44000</v>
      </c>
      <c r="R860" s="68" t="s">
        <v>1479</v>
      </c>
      <c r="S860" s="349"/>
      <c r="T860" s="272"/>
    </row>
    <row r="861" spans="1:20" ht="76.5">
      <c r="A861" s="191">
        <v>385</v>
      </c>
      <c r="B861" s="68"/>
      <c r="C861" s="212" t="s">
        <v>688</v>
      </c>
      <c r="D861" s="213">
        <v>45685</v>
      </c>
      <c r="E861" s="191" t="s">
        <v>2486</v>
      </c>
      <c r="F861" s="191" t="s">
        <v>6</v>
      </c>
      <c r="G861" s="381" t="s">
        <v>3886</v>
      </c>
      <c r="H861" s="68"/>
      <c r="I861" s="197" t="s">
        <v>3531</v>
      </c>
      <c r="J861" s="68"/>
      <c r="K861" s="68"/>
      <c r="L861" s="68"/>
      <c r="M861" s="68"/>
      <c r="N861" s="348"/>
      <c r="O861" s="348"/>
      <c r="P861" s="214">
        <v>0</v>
      </c>
      <c r="Q861" s="214">
        <v>3998.12</v>
      </c>
      <c r="R861" s="68" t="s">
        <v>1479</v>
      </c>
      <c r="S861" s="349"/>
      <c r="T861" s="272"/>
    </row>
    <row r="862" spans="1:20" ht="76.5">
      <c r="A862" s="191">
        <v>16</v>
      </c>
      <c r="B862" s="68"/>
      <c r="C862" s="212" t="s">
        <v>40</v>
      </c>
      <c r="D862" s="213">
        <v>45685</v>
      </c>
      <c r="E862" s="191" t="s">
        <v>2487</v>
      </c>
      <c r="F862" s="191" t="s">
        <v>6</v>
      </c>
      <c r="G862" s="381" t="s">
        <v>1484</v>
      </c>
      <c r="H862" s="68"/>
      <c r="I862" s="197" t="s">
        <v>3532</v>
      </c>
      <c r="J862" s="68"/>
      <c r="K862" s="68"/>
      <c r="L862" s="68"/>
      <c r="M862" s="68"/>
      <c r="N862" s="348"/>
      <c r="O862" s="348"/>
      <c r="P862" s="214">
        <v>0</v>
      </c>
      <c r="Q862" s="214">
        <v>2160</v>
      </c>
      <c r="R862" s="68" t="s">
        <v>1479</v>
      </c>
      <c r="S862" s="349"/>
      <c r="T862" s="272"/>
    </row>
    <row r="863" spans="1:20" ht="76.5">
      <c r="A863" s="191">
        <v>46</v>
      </c>
      <c r="B863" s="68"/>
      <c r="C863" s="212" t="s">
        <v>1367</v>
      </c>
      <c r="D863" s="213">
        <v>45685</v>
      </c>
      <c r="E863" s="191" t="s">
        <v>2488</v>
      </c>
      <c r="F863" s="191" t="s">
        <v>6</v>
      </c>
      <c r="G863" s="381" t="s">
        <v>1489</v>
      </c>
      <c r="H863" s="68"/>
      <c r="I863" s="197" t="s">
        <v>3533</v>
      </c>
      <c r="J863" s="68"/>
      <c r="K863" s="68"/>
      <c r="L863" s="68"/>
      <c r="M863" s="68"/>
      <c r="N863" s="348"/>
      <c r="O863" s="348"/>
      <c r="P863" s="214">
        <v>0</v>
      </c>
      <c r="Q863" s="214">
        <v>39981.21</v>
      </c>
      <c r="R863" s="68" t="s">
        <v>1479</v>
      </c>
      <c r="S863" s="349"/>
      <c r="T863" s="272"/>
    </row>
    <row r="864" spans="1:20" ht="63.75">
      <c r="A864" s="191">
        <v>16</v>
      </c>
      <c r="B864" s="68"/>
      <c r="C864" s="212" t="s">
        <v>40</v>
      </c>
      <c r="D864" s="213">
        <v>45686</v>
      </c>
      <c r="E864" s="191" t="s">
        <v>2489</v>
      </c>
      <c r="F864" s="191" t="s">
        <v>3</v>
      </c>
      <c r="G864" s="191">
        <v>2254466</v>
      </c>
      <c r="H864" s="68"/>
      <c r="I864" s="197" t="s">
        <v>3434</v>
      </c>
      <c r="J864" s="68"/>
      <c r="K864" s="68"/>
      <c r="L864" s="68"/>
      <c r="M864" s="68"/>
      <c r="N864" s="348"/>
      <c r="O864" s="348"/>
      <c r="P864" s="214">
        <v>0</v>
      </c>
      <c r="Q864" s="214">
        <v>30.5</v>
      </c>
      <c r="R864" s="68" t="s">
        <v>1479</v>
      </c>
      <c r="S864" s="349"/>
      <c r="T864" s="272"/>
    </row>
    <row r="865" spans="1:20" ht="38.25">
      <c r="A865" s="191" t="s">
        <v>550</v>
      </c>
      <c r="B865" s="68"/>
      <c r="C865" s="212" t="s">
        <v>589</v>
      </c>
      <c r="D865" s="213">
        <v>45686</v>
      </c>
      <c r="E865" s="191" t="s">
        <v>2490</v>
      </c>
      <c r="F865" s="191" t="s">
        <v>3</v>
      </c>
      <c r="G865" s="191">
        <v>2254484</v>
      </c>
      <c r="H865" s="68"/>
      <c r="I865" s="197" t="s">
        <v>3534</v>
      </c>
      <c r="J865" s="68"/>
      <c r="K865" s="68"/>
      <c r="L865" s="68"/>
      <c r="M865" s="68"/>
      <c r="N865" s="348"/>
      <c r="O865" s="348"/>
      <c r="P865" s="214">
        <v>0</v>
      </c>
      <c r="Q865" s="214">
        <v>5400</v>
      </c>
      <c r="R865" s="68" t="s">
        <v>1479</v>
      </c>
      <c r="S865" s="349"/>
      <c r="T865" s="272"/>
    </row>
    <row r="866" spans="1:20" ht="38.25">
      <c r="A866" s="191" t="s">
        <v>550</v>
      </c>
      <c r="B866" s="68"/>
      <c r="C866" s="212" t="s">
        <v>589</v>
      </c>
      <c r="D866" s="213">
        <v>45686</v>
      </c>
      <c r="E866" s="191" t="s">
        <v>2491</v>
      </c>
      <c r="F866" s="191" t="s">
        <v>3</v>
      </c>
      <c r="G866" s="191">
        <v>2254485</v>
      </c>
      <c r="H866" s="68"/>
      <c r="I866" s="197" t="s">
        <v>3535</v>
      </c>
      <c r="J866" s="68"/>
      <c r="K866" s="68"/>
      <c r="L866" s="68"/>
      <c r="M866" s="68"/>
      <c r="N866" s="348"/>
      <c r="O866" s="348"/>
      <c r="P866" s="214">
        <v>0</v>
      </c>
      <c r="Q866" s="214">
        <v>8280</v>
      </c>
      <c r="R866" s="68" t="s">
        <v>1479</v>
      </c>
      <c r="S866" s="349"/>
      <c r="T866" s="272"/>
    </row>
    <row r="867" spans="1:20" ht="38.25">
      <c r="A867" s="191">
        <v>46</v>
      </c>
      <c r="B867" s="68"/>
      <c r="C867" s="212" t="s">
        <v>1367</v>
      </c>
      <c r="D867" s="213">
        <v>45686</v>
      </c>
      <c r="E867" s="191" t="s">
        <v>2492</v>
      </c>
      <c r="F867" s="191" t="s">
        <v>3</v>
      </c>
      <c r="G867" s="191">
        <v>2254489</v>
      </c>
      <c r="H867" s="68"/>
      <c r="I867" s="197" t="s">
        <v>3536</v>
      </c>
      <c r="J867" s="68"/>
      <c r="K867" s="68"/>
      <c r="L867" s="68"/>
      <c r="M867" s="68"/>
      <c r="N867" s="348"/>
      <c r="O867" s="348"/>
      <c r="P867" s="214">
        <v>0</v>
      </c>
      <c r="Q867" s="214">
        <v>10000</v>
      </c>
      <c r="R867" s="68" t="s">
        <v>1479</v>
      </c>
      <c r="S867" s="349"/>
      <c r="T867" s="272"/>
    </row>
    <row r="868" spans="1:20" ht="38.25">
      <c r="A868" s="191">
        <v>293</v>
      </c>
      <c r="B868" s="68"/>
      <c r="C868" s="212" t="s">
        <v>121</v>
      </c>
      <c r="D868" s="213">
        <v>45686</v>
      </c>
      <c r="E868" s="191" t="s">
        <v>2493</v>
      </c>
      <c r="F868" s="191" t="s">
        <v>3</v>
      </c>
      <c r="G868" s="191">
        <v>2254496</v>
      </c>
      <c r="H868" s="68"/>
      <c r="I868" s="197" t="s">
        <v>3537</v>
      </c>
      <c r="J868" s="68"/>
      <c r="K868" s="68"/>
      <c r="L868" s="68"/>
      <c r="M868" s="68"/>
      <c r="N868" s="348"/>
      <c r="O868" s="348"/>
      <c r="P868" s="214">
        <v>0</v>
      </c>
      <c r="Q868" s="214">
        <v>206</v>
      </c>
      <c r="R868" s="68" t="s">
        <v>1479</v>
      </c>
      <c r="S868" s="349"/>
      <c r="T868" s="272"/>
    </row>
    <row r="869" spans="1:20" ht="51">
      <c r="A869" s="191">
        <v>383</v>
      </c>
      <c r="B869" s="68"/>
      <c r="C869" s="212" t="s">
        <v>1242</v>
      </c>
      <c r="D869" s="213">
        <v>45686</v>
      </c>
      <c r="E869" s="191" t="s">
        <v>2494</v>
      </c>
      <c r="F869" s="191" t="s">
        <v>3</v>
      </c>
      <c r="G869" s="191">
        <v>2254506</v>
      </c>
      <c r="H869" s="68"/>
      <c r="I869" s="197" t="s">
        <v>3538</v>
      </c>
      <c r="J869" s="68"/>
      <c r="K869" s="68"/>
      <c r="L869" s="68"/>
      <c r="M869" s="68"/>
      <c r="N869" s="348"/>
      <c r="O869" s="348"/>
      <c r="P869" s="214">
        <v>0</v>
      </c>
      <c r="Q869" s="214">
        <v>420</v>
      </c>
      <c r="R869" s="68" t="s">
        <v>1479</v>
      </c>
      <c r="S869" s="349"/>
      <c r="T869" s="272"/>
    </row>
    <row r="870" spans="1:20" ht="38.25">
      <c r="A870" s="191">
        <v>46</v>
      </c>
      <c r="B870" s="68"/>
      <c r="C870" s="212" t="s">
        <v>1367</v>
      </c>
      <c r="D870" s="213">
        <v>45686</v>
      </c>
      <c r="E870" s="191" t="s">
        <v>2495</v>
      </c>
      <c r="F870" s="191" t="s">
        <v>3</v>
      </c>
      <c r="G870" s="191">
        <v>2254542</v>
      </c>
      <c r="H870" s="68"/>
      <c r="I870" s="197" t="s">
        <v>3539</v>
      </c>
      <c r="J870" s="68"/>
      <c r="K870" s="68"/>
      <c r="L870" s="68"/>
      <c r="M870" s="68"/>
      <c r="N870" s="348"/>
      <c r="O870" s="348"/>
      <c r="P870" s="214">
        <v>0</v>
      </c>
      <c r="Q870" s="214">
        <v>5000</v>
      </c>
      <c r="R870" s="68" t="s">
        <v>1479</v>
      </c>
      <c r="S870" s="349"/>
      <c r="T870" s="272"/>
    </row>
    <row r="871" spans="1:20" ht="51">
      <c r="A871" s="191">
        <v>283</v>
      </c>
      <c r="B871" s="68"/>
      <c r="C871" s="212" t="s">
        <v>115</v>
      </c>
      <c r="D871" s="213">
        <v>45686</v>
      </c>
      <c r="E871" s="191" t="s">
        <v>2496</v>
      </c>
      <c r="F871" s="191" t="s">
        <v>3</v>
      </c>
      <c r="G871" s="191">
        <v>2254544</v>
      </c>
      <c r="H871" s="68"/>
      <c r="I871" s="197" t="s">
        <v>3540</v>
      </c>
      <c r="J871" s="68"/>
      <c r="K871" s="68"/>
      <c r="L871" s="68"/>
      <c r="M871" s="68"/>
      <c r="N871" s="348"/>
      <c r="O871" s="348"/>
      <c r="P871" s="214">
        <v>0</v>
      </c>
      <c r="Q871" s="214">
        <v>0.02</v>
      </c>
      <c r="R871" s="68" t="s">
        <v>1479</v>
      </c>
      <c r="S871" s="349"/>
      <c r="T871" s="272"/>
    </row>
    <row r="872" spans="1:20" ht="51">
      <c r="A872" s="191" t="s">
        <v>550</v>
      </c>
      <c r="B872" s="68"/>
      <c r="C872" s="212" t="s">
        <v>589</v>
      </c>
      <c r="D872" s="213">
        <v>45686</v>
      </c>
      <c r="E872" s="191" t="s">
        <v>2497</v>
      </c>
      <c r="F872" s="191" t="s">
        <v>3</v>
      </c>
      <c r="G872" s="191">
        <v>2254550</v>
      </c>
      <c r="H872" s="68"/>
      <c r="I872" s="197" t="s">
        <v>3541</v>
      </c>
      <c r="J872" s="68"/>
      <c r="K872" s="68"/>
      <c r="L872" s="68"/>
      <c r="M872" s="68"/>
      <c r="N872" s="348"/>
      <c r="O872" s="348"/>
      <c r="P872" s="214">
        <v>0</v>
      </c>
      <c r="Q872" s="214">
        <v>6290.03</v>
      </c>
      <c r="R872" s="68" t="s">
        <v>1479</v>
      </c>
      <c r="S872" s="349"/>
      <c r="T872" s="272"/>
    </row>
    <row r="873" spans="1:20" ht="38.25">
      <c r="A873" s="191" t="s">
        <v>550</v>
      </c>
      <c r="B873" s="68"/>
      <c r="C873" s="212" t="s">
        <v>589</v>
      </c>
      <c r="D873" s="213">
        <v>45686</v>
      </c>
      <c r="E873" s="191" t="s">
        <v>2498</v>
      </c>
      <c r="F873" s="191" t="s">
        <v>3</v>
      </c>
      <c r="G873" s="191">
        <v>2254565</v>
      </c>
      <c r="H873" s="68"/>
      <c r="I873" s="197" t="s">
        <v>3542</v>
      </c>
      <c r="J873" s="68"/>
      <c r="K873" s="68"/>
      <c r="L873" s="68"/>
      <c r="M873" s="68"/>
      <c r="N873" s="348"/>
      <c r="O873" s="348"/>
      <c r="P873" s="214">
        <v>0</v>
      </c>
      <c r="Q873" s="214">
        <v>480</v>
      </c>
      <c r="R873" s="68" t="s">
        <v>1479</v>
      </c>
      <c r="S873" s="349"/>
      <c r="T873" s="272"/>
    </row>
    <row r="874" spans="1:20" ht="63.75">
      <c r="A874" s="191">
        <v>513</v>
      </c>
      <c r="B874" s="68"/>
      <c r="C874" s="212" t="s">
        <v>160</v>
      </c>
      <c r="D874" s="213">
        <v>45686</v>
      </c>
      <c r="E874" s="191" t="s">
        <v>2499</v>
      </c>
      <c r="F874" s="191" t="s">
        <v>3</v>
      </c>
      <c r="G874" s="191">
        <v>2254574</v>
      </c>
      <c r="H874" s="68"/>
      <c r="I874" s="197" t="s">
        <v>3543</v>
      </c>
      <c r="J874" s="68"/>
      <c r="K874" s="68"/>
      <c r="L874" s="68"/>
      <c r="M874" s="68"/>
      <c r="N874" s="348"/>
      <c r="O874" s="348"/>
      <c r="P874" s="214">
        <v>0</v>
      </c>
      <c r="Q874" s="214">
        <v>1624.2</v>
      </c>
      <c r="R874" s="68" t="s">
        <v>1479</v>
      </c>
      <c r="S874" s="349"/>
      <c r="T874" s="272"/>
    </row>
    <row r="875" spans="1:20" ht="63.75">
      <c r="A875" s="191">
        <v>650</v>
      </c>
      <c r="B875" s="68"/>
      <c r="C875" s="212" t="s">
        <v>175</v>
      </c>
      <c r="D875" s="213">
        <v>45686</v>
      </c>
      <c r="E875" s="191" t="s">
        <v>2500</v>
      </c>
      <c r="F875" s="191" t="s">
        <v>3</v>
      </c>
      <c r="G875" s="191">
        <v>2254581</v>
      </c>
      <c r="H875" s="68"/>
      <c r="I875" s="197" t="s">
        <v>3544</v>
      </c>
      <c r="J875" s="68"/>
      <c r="K875" s="68"/>
      <c r="L875" s="68"/>
      <c r="M875" s="68"/>
      <c r="N875" s="348"/>
      <c r="O875" s="348"/>
      <c r="P875" s="214">
        <v>0</v>
      </c>
      <c r="Q875" s="214">
        <v>18</v>
      </c>
      <c r="R875" s="68" t="s">
        <v>1479</v>
      </c>
      <c r="S875" s="349"/>
      <c r="T875" s="272"/>
    </row>
    <row r="876" spans="1:20" ht="63.75">
      <c r="A876" s="191">
        <v>650</v>
      </c>
      <c r="B876" s="68"/>
      <c r="C876" s="212" t="s">
        <v>175</v>
      </c>
      <c r="D876" s="213">
        <v>45686</v>
      </c>
      <c r="E876" s="191" t="s">
        <v>2501</v>
      </c>
      <c r="F876" s="191" t="s">
        <v>3</v>
      </c>
      <c r="G876" s="191">
        <v>2254585</v>
      </c>
      <c r="H876" s="68"/>
      <c r="I876" s="197" t="s">
        <v>3545</v>
      </c>
      <c r="J876" s="68"/>
      <c r="K876" s="68"/>
      <c r="L876" s="68"/>
      <c r="M876" s="68"/>
      <c r="N876" s="348"/>
      <c r="O876" s="348"/>
      <c r="P876" s="214">
        <v>0</v>
      </c>
      <c r="Q876" s="214">
        <v>18</v>
      </c>
      <c r="R876" s="68" t="s">
        <v>1479</v>
      </c>
      <c r="S876" s="349"/>
      <c r="T876" s="272"/>
    </row>
    <row r="877" spans="1:20" ht="63.75">
      <c r="A877" s="191" t="s">
        <v>550</v>
      </c>
      <c r="B877" s="68"/>
      <c r="C877" s="212" t="s">
        <v>589</v>
      </c>
      <c r="D877" s="213">
        <v>45686</v>
      </c>
      <c r="E877" s="191" t="s">
        <v>2502</v>
      </c>
      <c r="F877" s="191" t="s">
        <v>3</v>
      </c>
      <c r="G877" s="191">
        <v>2254588</v>
      </c>
      <c r="H877" s="68"/>
      <c r="I877" s="197" t="s">
        <v>3546</v>
      </c>
      <c r="J877" s="68"/>
      <c r="K877" s="68"/>
      <c r="L877" s="68"/>
      <c r="M877" s="68"/>
      <c r="N877" s="348"/>
      <c r="O877" s="348"/>
      <c r="P877" s="214">
        <v>0</v>
      </c>
      <c r="Q877" s="214">
        <v>18</v>
      </c>
      <c r="R877" s="68" t="s">
        <v>1479</v>
      </c>
      <c r="S877" s="349"/>
      <c r="T877" s="272"/>
    </row>
    <row r="878" spans="1:20" ht="63.75">
      <c r="A878" s="191">
        <v>650</v>
      </c>
      <c r="B878" s="68"/>
      <c r="C878" s="212" t="s">
        <v>175</v>
      </c>
      <c r="D878" s="213">
        <v>45686</v>
      </c>
      <c r="E878" s="191" t="s">
        <v>2503</v>
      </c>
      <c r="F878" s="191" t="s">
        <v>3</v>
      </c>
      <c r="G878" s="191">
        <v>2254589</v>
      </c>
      <c r="H878" s="68"/>
      <c r="I878" s="197" t="s">
        <v>3547</v>
      </c>
      <c r="J878" s="68"/>
      <c r="K878" s="68"/>
      <c r="L878" s="68"/>
      <c r="M878" s="68"/>
      <c r="N878" s="348"/>
      <c r="O878" s="348"/>
      <c r="P878" s="214">
        <v>0</v>
      </c>
      <c r="Q878" s="214">
        <v>18</v>
      </c>
      <c r="R878" s="68" t="s">
        <v>1479</v>
      </c>
      <c r="S878" s="349"/>
      <c r="T878" s="272"/>
    </row>
    <row r="879" spans="1:20" ht="51">
      <c r="A879" s="191" t="s">
        <v>550</v>
      </c>
      <c r="B879" s="68"/>
      <c r="C879" s="212" t="s">
        <v>589</v>
      </c>
      <c r="D879" s="213">
        <v>45686</v>
      </c>
      <c r="E879" s="191" t="s">
        <v>2504</v>
      </c>
      <c r="F879" s="191" t="s">
        <v>3</v>
      </c>
      <c r="G879" s="191">
        <v>2254593</v>
      </c>
      <c r="H879" s="68"/>
      <c r="I879" s="197" t="s">
        <v>3548</v>
      </c>
      <c r="J879" s="68"/>
      <c r="K879" s="68"/>
      <c r="L879" s="68"/>
      <c r="M879" s="68"/>
      <c r="N879" s="348"/>
      <c r="O879" s="348"/>
      <c r="P879" s="214">
        <v>0</v>
      </c>
      <c r="Q879" s="214">
        <v>679.03</v>
      </c>
      <c r="R879" s="68" t="s">
        <v>1479</v>
      </c>
      <c r="S879" s="349"/>
      <c r="T879" s="272"/>
    </row>
    <row r="880" spans="1:20" ht="51">
      <c r="A880" s="191">
        <v>599</v>
      </c>
      <c r="B880" s="68"/>
      <c r="C880" s="212" t="s">
        <v>1245</v>
      </c>
      <c r="D880" s="213">
        <v>45686</v>
      </c>
      <c r="E880" s="191" t="s">
        <v>2505</v>
      </c>
      <c r="F880" s="191" t="s">
        <v>3</v>
      </c>
      <c r="G880" s="191">
        <v>2254604</v>
      </c>
      <c r="H880" s="68"/>
      <c r="I880" s="197" t="s">
        <v>3549</v>
      </c>
      <c r="J880" s="68"/>
      <c r="K880" s="68"/>
      <c r="L880" s="68"/>
      <c r="M880" s="68"/>
      <c r="N880" s="348"/>
      <c r="O880" s="348"/>
      <c r="P880" s="214">
        <v>0</v>
      </c>
      <c r="Q880" s="214">
        <v>216</v>
      </c>
      <c r="R880" s="68" t="s">
        <v>1479</v>
      </c>
      <c r="S880" s="349"/>
      <c r="T880" s="272"/>
    </row>
    <row r="881" spans="1:20" ht="63.75">
      <c r="A881" s="191">
        <v>140</v>
      </c>
      <c r="B881" s="68"/>
      <c r="C881" s="212" t="s">
        <v>1273</v>
      </c>
      <c r="D881" s="213">
        <v>45686</v>
      </c>
      <c r="E881" s="191" t="s">
        <v>2506</v>
      </c>
      <c r="F881" s="191" t="s">
        <v>3</v>
      </c>
      <c r="G881" s="191">
        <v>2254615</v>
      </c>
      <c r="H881" s="68"/>
      <c r="I881" s="197" t="s">
        <v>3550</v>
      </c>
      <c r="J881" s="68"/>
      <c r="K881" s="68"/>
      <c r="L881" s="68"/>
      <c r="M881" s="68"/>
      <c r="N881" s="348"/>
      <c r="O881" s="348"/>
      <c r="P881" s="214">
        <v>0</v>
      </c>
      <c r="Q881" s="214">
        <v>295914.15000000002</v>
      </c>
      <c r="R881" s="68" t="s">
        <v>1479</v>
      </c>
      <c r="S881" s="349"/>
      <c r="T881" s="272"/>
    </row>
    <row r="882" spans="1:20" ht="51">
      <c r="A882" s="191">
        <v>86</v>
      </c>
      <c r="B882" s="68"/>
      <c r="C882" s="212" t="s">
        <v>50</v>
      </c>
      <c r="D882" s="213">
        <v>45686</v>
      </c>
      <c r="E882" s="191" t="s">
        <v>2507</v>
      </c>
      <c r="F882" s="191" t="s">
        <v>3</v>
      </c>
      <c r="G882" s="191">
        <v>2254618</v>
      </c>
      <c r="H882" s="68"/>
      <c r="I882" s="197" t="s">
        <v>3551</v>
      </c>
      <c r="J882" s="68"/>
      <c r="K882" s="68"/>
      <c r="L882" s="68"/>
      <c r="M882" s="68"/>
      <c r="N882" s="348"/>
      <c r="O882" s="348"/>
      <c r="P882" s="214">
        <v>0</v>
      </c>
      <c r="Q882" s="214">
        <v>3063</v>
      </c>
      <c r="R882" s="68" t="s">
        <v>1479</v>
      </c>
      <c r="S882" s="349"/>
      <c r="T882" s="272"/>
    </row>
    <row r="883" spans="1:20" ht="38.25">
      <c r="A883" s="191">
        <v>46</v>
      </c>
      <c r="B883" s="68"/>
      <c r="C883" s="212" t="s">
        <v>1367</v>
      </c>
      <c r="D883" s="213">
        <v>45686</v>
      </c>
      <c r="E883" s="191" t="s">
        <v>2508</v>
      </c>
      <c r="F883" s="191" t="s">
        <v>3</v>
      </c>
      <c r="G883" s="191">
        <v>2254619</v>
      </c>
      <c r="H883" s="68"/>
      <c r="I883" s="197" t="s">
        <v>3552</v>
      </c>
      <c r="J883" s="68"/>
      <c r="K883" s="68"/>
      <c r="L883" s="68"/>
      <c r="M883" s="68"/>
      <c r="N883" s="348"/>
      <c r="O883" s="348"/>
      <c r="P883" s="214">
        <v>0</v>
      </c>
      <c r="Q883" s="214">
        <v>1666</v>
      </c>
      <c r="R883" s="68" t="s">
        <v>1479</v>
      </c>
      <c r="S883" s="349"/>
      <c r="T883" s="272"/>
    </row>
    <row r="884" spans="1:20" ht="51">
      <c r="A884" s="191">
        <v>86</v>
      </c>
      <c r="B884" s="68"/>
      <c r="C884" s="212" t="s">
        <v>50</v>
      </c>
      <c r="D884" s="213">
        <v>45686</v>
      </c>
      <c r="E884" s="191" t="s">
        <v>2509</v>
      </c>
      <c r="F884" s="191" t="s">
        <v>3</v>
      </c>
      <c r="G884" s="191">
        <v>2254620</v>
      </c>
      <c r="H884" s="68"/>
      <c r="I884" s="197" t="s">
        <v>3553</v>
      </c>
      <c r="J884" s="68"/>
      <c r="K884" s="68"/>
      <c r="L884" s="68"/>
      <c r="M884" s="68"/>
      <c r="N884" s="348"/>
      <c r="O884" s="348"/>
      <c r="P884" s="214">
        <v>0</v>
      </c>
      <c r="Q884" s="214">
        <v>4689</v>
      </c>
      <c r="R884" s="68" t="s">
        <v>1479</v>
      </c>
      <c r="S884" s="349"/>
      <c r="T884" s="272"/>
    </row>
    <row r="885" spans="1:20" ht="63.75">
      <c r="A885" s="191">
        <v>46</v>
      </c>
      <c r="B885" s="68"/>
      <c r="C885" s="212" t="s">
        <v>1367</v>
      </c>
      <c r="D885" s="213">
        <v>45686</v>
      </c>
      <c r="E885" s="191" t="s">
        <v>2510</v>
      </c>
      <c r="F885" s="191" t="s">
        <v>3</v>
      </c>
      <c r="G885" s="191">
        <v>2254621</v>
      </c>
      <c r="H885" s="68"/>
      <c r="I885" s="197" t="s">
        <v>3554</v>
      </c>
      <c r="J885" s="68"/>
      <c r="K885" s="68"/>
      <c r="L885" s="68"/>
      <c r="M885" s="68"/>
      <c r="N885" s="348"/>
      <c r="O885" s="348"/>
      <c r="P885" s="214">
        <v>0</v>
      </c>
      <c r="Q885" s="214">
        <v>1000</v>
      </c>
      <c r="R885" s="68" t="s">
        <v>1479</v>
      </c>
      <c r="S885" s="349"/>
      <c r="T885" s="272"/>
    </row>
    <row r="886" spans="1:20" ht="51">
      <c r="A886" s="191">
        <v>383</v>
      </c>
      <c r="B886" s="68"/>
      <c r="C886" s="212" t="s">
        <v>1242</v>
      </c>
      <c r="D886" s="213">
        <v>45686</v>
      </c>
      <c r="E886" s="191" t="s">
        <v>2511</v>
      </c>
      <c r="F886" s="191" t="s">
        <v>3</v>
      </c>
      <c r="G886" s="191">
        <v>2254647</v>
      </c>
      <c r="H886" s="68"/>
      <c r="I886" s="197" t="s">
        <v>3555</v>
      </c>
      <c r="J886" s="68"/>
      <c r="K886" s="68"/>
      <c r="L886" s="68"/>
      <c r="M886" s="68"/>
      <c r="N886" s="348"/>
      <c r="O886" s="348"/>
      <c r="P886" s="214">
        <v>0</v>
      </c>
      <c r="Q886" s="214">
        <v>5177.5</v>
      </c>
      <c r="R886" s="68" t="s">
        <v>1479</v>
      </c>
      <c r="S886" s="349"/>
      <c r="T886" s="272"/>
    </row>
    <row r="887" spans="1:20" ht="51">
      <c r="A887" s="191" t="s">
        <v>550</v>
      </c>
      <c r="B887" s="68"/>
      <c r="C887" s="212" t="s">
        <v>589</v>
      </c>
      <c r="D887" s="213">
        <v>45686</v>
      </c>
      <c r="E887" s="191" t="s">
        <v>2512</v>
      </c>
      <c r="F887" s="191" t="s">
        <v>3</v>
      </c>
      <c r="G887" s="191">
        <v>2254662</v>
      </c>
      <c r="H887" s="68"/>
      <c r="I887" s="197" t="s">
        <v>1626</v>
      </c>
      <c r="J887" s="68"/>
      <c r="K887" s="68"/>
      <c r="L887" s="68"/>
      <c r="M887" s="68"/>
      <c r="N887" s="348"/>
      <c r="O887" s="348"/>
      <c r="P887" s="214">
        <v>0</v>
      </c>
      <c r="Q887" s="214">
        <v>650.4</v>
      </c>
      <c r="R887" s="68" t="s">
        <v>1479</v>
      </c>
      <c r="S887" s="349"/>
      <c r="T887" s="272"/>
    </row>
    <row r="888" spans="1:20" ht="38.25">
      <c r="A888" s="191">
        <v>86</v>
      </c>
      <c r="B888" s="68"/>
      <c r="C888" s="212" t="s">
        <v>50</v>
      </c>
      <c r="D888" s="213">
        <v>45686</v>
      </c>
      <c r="E888" s="191" t="s">
        <v>2513</v>
      </c>
      <c r="F888" s="191" t="s">
        <v>3</v>
      </c>
      <c r="G888" s="191">
        <v>2254664</v>
      </c>
      <c r="H888" s="68"/>
      <c r="I888" s="197" t="s">
        <v>3556</v>
      </c>
      <c r="J888" s="68"/>
      <c r="K888" s="68"/>
      <c r="L888" s="68"/>
      <c r="M888" s="68"/>
      <c r="N888" s="348"/>
      <c r="O888" s="348"/>
      <c r="P888" s="214">
        <v>0</v>
      </c>
      <c r="Q888" s="214">
        <v>595</v>
      </c>
      <c r="R888" s="68" t="s">
        <v>1479</v>
      </c>
      <c r="S888" s="349"/>
      <c r="T888" s="272"/>
    </row>
    <row r="889" spans="1:20" ht="51">
      <c r="A889" s="191">
        <v>46</v>
      </c>
      <c r="B889" s="68"/>
      <c r="C889" s="212" t="s">
        <v>1367</v>
      </c>
      <c r="D889" s="213">
        <v>45686</v>
      </c>
      <c r="E889" s="191" t="s">
        <v>2514</v>
      </c>
      <c r="F889" s="191" t="s">
        <v>3</v>
      </c>
      <c r="G889" s="191">
        <v>2254672</v>
      </c>
      <c r="H889" s="68"/>
      <c r="I889" s="197" t="s">
        <v>3557</v>
      </c>
      <c r="J889" s="68"/>
      <c r="K889" s="68"/>
      <c r="L889" s="68"/>
      <c r="M889" s="68"/>
      <c r="N889" s="348"/>
      <c r="O889" s="348"/>
      <c r="P889" s="214">
        <v>0</v>
      </c>
      <c r="Q889" s="214">
        <v>5000</v>
      </c>
      <c r="R889" s="68" t="s">
        <v>1479</v>
      </c>
      <c r="S889" s="349"/>
      <c r="T889" s="272"/>
    </row>
    <row r="890" spans="1:20" ht="51">
      <c r="A890" s="191">
        <v>383</v>
      </c>
      <c r="B890" s="68"/>
      <c r="C890" s="212" t="s">
        <v>1242</v>
      </c>
      <c r="D890" s="213">
        <v>45686</v>
      </c>
      <c r="E890" s="191" t="s">
        <v>2515</v>
      </c>
      <c r="F890" s="191" t="s">
        <v>3</v>
      </c>
      <c r="G890" s="191">
        <v>2254497</v>
      </c>
      <c r="H890" s="68"/>
      <c r="I890" s="197" t="s">
        <v>3558</v>
      </c>
      <c r="J890" s="68"/>
      <c r="K890" s="68"/>
      <c r="L890" s="68"/>
      <c r="M890" s="68"/>
      <c r="N890" s="348"/>
      <c r="O890" s="348"/>
      <c r="P890" s="214">
        <v>0</v>
      </c>
      <c r="Q890" s="214">
        <v>1801</v>
      </c>
      <c r="R890" s="68" t="s">
        <v>1479</v>
      </c>
      <c r="S890" s="349"/>
      <c r="T890" s="272"/>
    </row>
    <row r="891" spans="1:20" ht="51">
      <c r="A891" s="191">
        <v>376</v>
      </c>
      <c r="B891" s="68"/>
      <c r="C891" s="212" t="s">
        <v>607</v>
      </c>
      <c r="D891" s="213">
        <v>45686</v>
      </c>
      <c r="E891" s="191" t="s">
        <v>2516</v>
      </c>
      <c r="F891" s="191" t="s">
        <v>3</v>
      </c>
      <c r="G891" s="191">
        <v>2254498</v>
      </c>
      <c r="H891" s="68"/>
      <c r="I891" s="197" t="s">
        <v>3559</v>
      </c>
      <c r="J891" s="68"/>
      <c r="K891" s="68"/>
      <c r="L891" s="68"/>
      <c r="M891" s="68"/>
      <c r="N891" s="348"/>
      <c r="O891" s="348"/>
      <c r="P891" s="214">
        <v>0</v>
      </c>
      <c r="Q891" s="214">
        <v>158488.64000000001</v>
      </c>
      <c r="R891" s="68" t="s">
        <v>1479</v>
      </c>
      <c r="S891" s="349"/>
      <c r="T891" s="272"/>
    </row>
    <row r="892" spans="1:20" ht="51">
      <c r="A892" s="191">
        <v>86</v>
      </c>
      <c r="B892" s="68"/>
      <c r="C892" s="212" t="s">
        <v>50</v>
      </c>
      <c r="D892" s="213">
        <v>45686</v>
      </c>
      <c r="E892" s="191" t="s">
        <v>2517</v>
      </c>
      <c r="F892" s="191" t="s">
        <v>3</v>
      </c>
      <c r="G892" s="191">
        <v>2254500</v>
      </c>
      <c r="H892" s="68"/>
      <c r="I892" s="197" t="s">
        <v>3560</v>
      </c>
      <c r="J892" s="68"/>
      <c r="K892" s="68"/>
      <c r="L892" s="68"/>
      <c r="M892" s="68"/>
      <c r="N892" s="348"/>
      <c r="O892" s="348"/>
      <c r="P892" s="214">
        <v>0</v>
      </c>
      <c r="Q892" s="214">
        <v>2028.26</v>
      </c>
      <c r="R892" s="68" t="s">
        <v>1479</v>
      </c>
      <c r="S892" s="349"/>
      <c r="T892" s="272"/>
    </row>
    <row r="893" spans="1:20" ht="51">
      <c r="A893" s="191">
        <v>423</v>
      </c>
      <c r="B893" s="68"/>
      <c r="C893" s="212" t="s">
        <v>150</v>
      </c>
      <c r="D893" s="213">
        <v>45686</v>
      </c>
      <c r="E893" s="191" t="s">
        <v>2518</v>
      </c>
      <c r="F893" s="191" t="s">
        <v>3</v>
      </c>
      <c r="G893" s="191">
        <v>2254509</v>
      </c>
      <c r="H893" s="68"/>
      <c r="I893" s="197" t="s">
        <v>3561</v>
      </c>
      <c r="J893" s="68"/>
      <c r="K893" s="68"/>
      <c r="L893" s="68"/>
      <c r="M893" s="68"/>
      <c r="N893" s="348"/>
      <c r="O893" s="348"/>
      <c r="P893" s="214">
        <v>0</v>
      </c>
      <c r="Q893" s="214">
        <v>4454.3999999999996</v>
      </c>
      <c r="R893" s="68" t="s">
        <v>1479</v>
      </c>
      <c r="S893" s="349"/>
      <c r="T893" s="272"/>
    </row>
    <row r="894" spans="1:20" ht="51">
      <c r="A894" s="191">
        <v>86</v>
      </c>
      <c r="B894" s="68"/>
      <c r="C894" s="212" t="s">
        <v>50</v>
      </c>
      <c r="D894" s="213">
        <v>45686</v>
      </c>
      <c r="E894" s="191" t="s">
        <v>2519</v>
      </c>
      <c r="F894" s="191" t="s">
        <v>3</v>
      </c>
      <c r="G894" s="191">
        <v>2254543</v>
      </c>
      <c r="H894" s="68"/>
      <c r="I894" s="197" t="s">
        <v>3562</v>
      </c>
      <c r="J894" s="68"/>
      <c r="K894" s="68"/>
      <c r="L894" s="68"/>
      <c r="M894" s="68"/>
      <c r="N894" s="348"/>
      <c r="O894" s="348"/>
      <c r="P894" s="214">
        <v>0</v>
      </c>
      <c r="Q894" s="214">
        <v>1775</v>
      </c>
      <c r="R894" s="68" t="s">
        <v>1479</v>
      </c>
      <c r="S894" s="349"/>
      <c r="T894" s="272"/>
    </row>
    <row r="895" spans="1:20" ht="51">
      <c r="A895" s="191">
        <v>423</v>
      </c>
      <c r="B895" s="68"/>
      <c r="C895" s="212" t="s">
        <v>150</v>
      </c>
      <c r="D895" s="213">
        <v>45686</v>
      </c>
      <c r="E895" s="191" t="s">
        <v>2520</v>
      </c>
      <c r="F895" s="191" t="s">
        <v>3</v>
      </c>
      <c r="G895" s="191">
        <v>2254511</v>
      </c>
      <c r="H895" s="68"/>
      <c r="I895" s="197" t="s">
        <v>3563</v>
      </c>
      <c r="J895" s="68"/>
      <c r="K895" s="68"/>
      <c r="L895" s="68"/>
      <c r="M895" s="68"/>
      <c r="N895" s="348"/>
      <c r="O895" s="348"/>
      <c r="P895" s="214">
        <v>0</v>
      </c>
      <c r="Q895" s="214">
        <v>4176</v>
      </c>
      <c r="R895" s="68" t="s">
        <v>1479</v>
      </c>
      <c r="S895" s="349"/>
      <c r="T895" s="272"/>
    </row>
    <row r="896" spans="1:20" ht="51">
      <c r="A896" s="191">
        <v>155</v>
      </c>
      <c r="B896" s="68"/>
      <c r="C896" s="212" t="s">
        <v>75</v>
      </c>
      <c r="D896" s="213">
        <v>45686</v>
      </c>
      <c r="E896" s="191" t="s">
        <v>2521</v>
      </c>
      <c r="F896" s="191" t="s">
        <v>3</v>
      </c>
      <c r="G896" s="191">
        <v>2254523</v>
      </c>
      <c r="H896" s="68"/>
      <c r="I896" s="197" t="s">
        <v>3564</v>
      </c>
      <c r="J896" s="68"/>
      <c r="K896" s="68"/>
      <c r="L896" s="68"/>
      <c r="M896" s="68"/>
      <c r="N896" s="348"/>
      <c r="O896" s="348"/>
      <c r="P896" s="214">
        <v>0</v>
      </c>
      <c r="Q896" s="214">
        <v>118100</v>
      </c>
      <c r="R896" s="68" t="s">
        <v>1479</v>
      </c>
      <c r="S896" s="349"/>
      <c r="T896" s="272"/>
    </row>
    <row r="897" spans="1:20" ht="51">
      <c r="A897" s="191">
        <v>86</v>
      </c>
      <c r="B897" s="68"/>
      <c r="C897" s="212" t="s">
        <v>50</v>
      </c>
      <c r="D897" s="213">
        <v>45686</v>
      </c>
      <c r="E897" s="191" t="s">
        <v>2522</v>
      </c>
      <c r="F897" s="191" t="s">
        <v>3</v>
      </c>
      <c r="G897" s="191">
        <v>2254541</v>
      </c>
      <c r="H897" s="68"/>
      <c r="I897" s="197" t="s">
        <v>3565</v>
      </c>
      <c r="J897" s="68"/>
      <c r="K897" s="68"/>
      <c r="L897" s="68"/>
      <c r="M897" s="68"/>
      <c r="N897" s="348"/>
      <c r="O897" s="348"/>
      <c r="P897" s="214">
        <v>0</v>
      </c>
      <c r="Q897" s="214">
        <v>1620</v>
      </c>
      <c r="R897" s="68" t="s">
        <v>1479</v>
      </c>
      <c r="S897" s="349"/>
      <c r="T897" s="272"/>
    </row>
    <row r="898" spans="1:20" ht="63.75">
      <c r="A898" s="191">
        <v>41</v>
      </c>
      <c r="B898" s="68"/>
      <c r="C898" s="212" t="s">
        <v>44</v>
      </c>
      <c r="D898" s="213">
        <v>45686</v>
      </c>
      <c r="E898" s="191" t="s">
        <v>2523</v>
      </c>
      <c r="F898" s="191" t="s">
        <v>3</v>
      </c>
      <c r="G898" s="191">
        <v>2254568</v>
      </c>
      <c r="H898" s="68"/>
      <c r="I898" s="197" t="s">
        <v>3566</v>
      </c>
      <c r="J898" s="68"/>
      <c r="K898" s="68"/>
      <c r="L898" s="68"/>
      <c r="M898" s="68"/>
      <c r="N898" s="348"/>
      <c r="O898" s="348"/>
      <c r="P898" s="214">
        <v>0</v>
      </c>
      <c r="Q898" s="214">
        <v>259060</v>
      </c>
      <c r="R898" s="68" t="s">
        <v>1479</v>
      </c>
      <c r="S898" s="349"/>
      <c r="T898" s="272"/>
    </row>
    <row r="899" spans="1:20" ht="63.75">
      <c r="A899" s="191">
        <v>595</v>
      </c>
      <c r="B899" s="68"/>
      <c r="C899" s="212" t="s">
        <v>609</v>
      </c>
      <c r="D899" s="213">
        <v>45686</v>
      </c>
      <c r="E899" s="191" t="s">
        <v>2524</v>
      </c>
      <c r="F899" s="191" t="s">
        <v>3</v>
      </c>
      <c r="G899" s="191">
        <v>2254569</v>
      </c>
      <c r="H899" s="68"/>
      <c r="I899" s="197" t="s">
        <v>3567</v>
      </c>
      <c r="J899" s="68"/>
      <c r="K899" s="68"/>
      <c r="L899" s="68"/>
      <c r="M899" s="68"/>
      <c r="N899" s="348"/>
      <c r="O899" s="348"/>
      <c r="P899" s="214">
        <v>0</v>
      </c>
      <c r="Q899" s="214">
        <v>2558.25</v>
      </c>
      <c r="R899" s="68" t="s">
        <v>1479</v>
      </c>
      <c r="S899" s="349"/>
      <c r="T899" s="272"/>
    </row>
    <row r="900" spans="1:20" ht="63.75">
      <c r="A900" s="191">
        <v>41</v>
      </c>
      <c r="B900" s="68"/>
      <c r="C900" s="212" t="s">
        <v>44</v>
      </c>
      <c r="D900" s="213">
        <v>45686</v>
      </c>
      <c r="E900" s="191" t="s">
        <v>2525</v>
      </c>
      <c r="F900" s="191" t="s">
        <v>3</v>
      </c>
      <c r="G900" s="191">
        <v>2254570</v>
      </c>
      <c r="H900" s="68"/>
      <c r="I900" s="197" t="s">
        <v>3568</v>
      </c>
      <c r="J900" s="68"/>
      <c r="K900" s="68"/>
      <c r="L900" s="68"/>
      <c r="M900" s="68"/>
      <c r="N900" s="348"/>
      <c r="O900" s="348"/>
      <c r="P900" s="214">
        <v>0</v>
      </c>
      <c r="Q900" s="214">
        <v>33750</v>
      </c>
      <c r="R900" s="68" t="s">
        <v>1479</v>
      </c>
      <c r="S900" s="349"/>
      <c r="T900" s="272"/>
    </row>
    <row r="901" spans="1:20" ht="63.75">
      <c r="A901" s="191">
        <v>595</v>
      </c>
      <c r="B901" s="68"/>
      <c r="C901" s="212" t="s">
        <v>609</v>
      </c>
      <c r="D901" s="213">
        <v>45686</v>
      </c>
      <c r="E901" s="191" t="s">
        <v>2526</v>
      </c>
      <c r="F901" s="191" t="s">
        <v>3</v>
      </c>
      <c r="G901" s="191">
        <v>2254571</v>
      </c>
      <c r="H901" s="68"/>
      <c r="I901" s="197" t="s">
        <v>3569</v>
      </c>
      <c r="J901" s="68"/>
      <c r="K901" s="68"/>
      <c r="L901" s="68"/>
      <c r="M901" s="68"/>
      <c r="N901" s="348"/>
      <c r="O901" s="348"/>
      <c r="P901" s="214">
        <v>0</v>
      </c>
      <c r="Q901" s="214">
        <v>13166.1</v>
      </c>
      <c r="R901" s="68" t="s">
        <v>1479</v>
      </c>
      <c r="S901" s="349"/>
      <c r="T901" s="272"/>
    </row>
    <row r="902" spans="1:20" ht="51">
      <c r="A902" s="191">
        <v>291</v>
      </c>
      <c r="B902" s="68"/>
      <c r="C902" s="212" t="s">
        <v>119</v>
      </c>
      <c r="D902" s="213">
        <v>45686</v>
      </c>
      <c r="E902" s="191" t="s">
        <v>2527</v>
      </c>
      <c r="F902" s="191" t="s">
        <v>3</v>
      </c>
      <c r="G902" s="191">
        <v>2254572</v>
      </c>
      <c r="H902" s="68"/>
      <c r="I902" s="197" t="s">
        <v>3570</v>
      </c>
      <c r="J902" s="68"/>
      <c r="K902" s="68"/>
      <c r="L902" s="68"/>
      <c r="M902" s="68"/>
      <c r="N902" s="348"/>
      <c r="O902" s="348"/>
      <c r="P902" s="214">
        <v>0</v>
      </c>
      <c r="Q902" s="214">
        <v>16486.060000000001</v>
      </c>
      <c r="R902" s="68" t="s">
        <v>1479</v>
      </c>
      <c r="S902" s="349"/>
      <c r="T902" s="272"/>
    </row>
    <row r="903" spans="1:20" ht="63.75">
      <c r="A903" s="191">
        <v>595</v>
      </c>
      <c r="B903" s="68"/>
      <c r="C903" s="212" t="s">
        <v>609</v>
      </c>
      <c r="D903" s="213">
        <v>45686</v>
      </c>
      <c r="E903" s="191" t="s">
        <v>2528</v>
      </c>
      <c r="F903" s="191" t="s">
        <v>3</v>
      </c>
      <c r="G903" s="191">
        <v>2254573</v>
      </c>
      <c r="H903" s="68"/>
      <c r="I903" s="197" t="s">
        <v>3571</v>
      </c>
      <c r="J903" s="68"/>
      <c r="K903" s="68"/>
      <c r="L903" s="68"/>
      <c r="M903" s="68"/>
      <c r="N903" s="348"/>
      <c r="O903" s="348"/>
      <c r="P903" s="214">
        <v>0</v>
      </c>
      <c r="Q903" s="214">
        <v>13986.2</v>
      </c>
      <c r="R903" s="68" t="s">
        <v>1479</v>
      </c>
      <c r="S903" s="349"/>
      <c r="T903" s="272"/>
    </row>
    <row r="904" spans="1:20" ht="63.75">
      <c r="A904" s="191" t="s">
        <v>544</v>
      </c>
      <c r="B904" s="68"/>
      <c r="C904" s="212" t="s">
        <v>679</v>
      </c>
      <c r="D904" s="213">
        <v>45686</v>
      </c>
      <c r="E904" s="191" t="s">
        <v>2529</v>
      </c>
      <c r="F904" s="191" t="s">
        <v>6</v>
      </c>
      <c r="G904" s="191">
        <v>2161217</v>
      </c>
      <c r="H904" s="68"/>
      <c r="I904" s="197" t="s">
        <v>3572</v>
      </c>
      <c r="J904" s="68"/>
      <c r="K904" s="68"/>
      <c r="L904" s="68"/>
      <c r="M904" s="68"/>
      <c r="N904" s="348"/>
      <c r="O904" s="348"/>
      <c r="P904" s="214">
        <v>0</v>
      </c>
      <c r="Q904" s="214">
        <v>14547.14</v>
      </c>
      <c r="R904" s="68" t="s">
        <v>1479</v>
      </c>
      <c r="S904" s="349"/>
      <c r="T904" s="272"/>
    </row>
    <row r="905" spans="1:20" ht="63.75">
      <c r="A905" s="191" t="s">
        <v>544</v>
      </c>
      <c r="B905" s="68"/>
      <c r="C905" s="212" t="s">
        <v>679</v>
      </c>
      <c r="D905" s="213">
        <v>45686</v>
      </c>
      <c r="E905" s="191" t="s">
        <v>2530</v>
      </c>
      <c r="F905" s="191" t="s">
        <v>6</v>
      </c>
      <c r="G905" s="191">
        <v>2161219</v>
      </c>
      <c r="H905" s="68"/>
      <c r="I905" s="197" t="s">
        <v>3573</v>
      </c>
      <c r="J905" s="68"/>
      <c r="K905" s="68"/>
      <c r="L905" s="68"/>
      <c r="M905" s="68"/>
      <c r="N905" s="348"/>
      <c r="O905" s="348"/>
      <c r="P905" s="214">
        <v>0</v>
      </c>
      <c r="Q905" s="214">
        <v>12080</v>
      </c>
      <c r="R905" s="68" t="s">
        <v>1479</v>
      </c>
      <c r="S905" s="349"/>
      <c r="T905" s="272"/>
    </row>
    <row r="906" spans="1:20" ht="63.75">
      <c r="A906" s="191">
        <v>513</v>
      </c>
      <c r="B906" s="68"/>
      <c r="C906" s="212" t="s">
        <v>160</v>
      </c>
      <c r="D906" s="213">
        <v>45686</v>
      </c>
      <c r="E906" s="191" t="s">
        <v>2531</v>
      </c>
      <c r="F906" s="191" t="s">
        <v>14</v>
      </c>
      <c r="G906" s="191">
        <v>3009975</v>
      </c>
      <c r="H906" s="68"/>
      <c r="I906" s="197" t="s">
        <v>3574</v>
      </c>
      <c r="J906" s="68"/>
      <c r="K906" s="68"/>
      <c r="L906" s="68"/>
      <c r="M906" s="68"/>
      <c r="N906" s="348"/>
      <c r="O906" s="348"/>
      <c r="P906" s="214">
        <v>60</v>
      </c>
      <c r="Q906" s="214">
        <v>0</v>
      </c>
      <c r="R906" s="68" t="s">
        <v>1479</v>
      </c>
      <c r="S906" s="349"/>
      <c r="T906" s="272"/>
    </row>
    <row r="907" spans="1:20" ht="63.75">
      <c r="A907" s="191">
        <v>513</v>
      </c>
      <c r="B907" s="68"/>
      <c r="C907" s="212" t="s">
        <v>160</v>
      </c>
      <c r="D907" s="213">
        <v>45686</v>
      </c>
      <c r="E907" s="191" t="s">
        <v>2532</v>
      </c>
      <c r="F907" s="191" t="s">
        <v>14</v>
      </c>
      <c r="G907" s="191">
        <v>3009977</v>
      </c>
      <c r="H907" s="68"/>
      <c r="I907" s="197" t="s">
        <v>3575</v>
      </c>
      <c r="J907" s="68"/>
      <c r="K907" s="68"/>
      <c r="L907" s="68"/>
      <c r="M907" s="68"/>
      <c r="N907" s="348"/>
      <c r="O907" s="348"/>
      <c r="P907" s="214">
        <v>60</v>
      </c>
      <c r="Q907" s="214">
        <v>0</v>
      </c>
      <c r="R907" s="68" t="s">
        <v>1479</v>
      </c>
      <c r="S907" s="349"/>
      <c r="T907" s="272"/>
    </row>
    <row r="908" spans="1:20" ht="89.25">
      <c r="A908" s="191">
        <v>389</v>
      </c>
      <c r="B908" s="68"/>
      <c r="C908" s="212" t="s">
        <v>1401</v>
      </c>
      <c r="D908" s="213">
        <v>45686</v>
      </c>
      <c r="E908" s="191" t="s">
        <v>2533</v>
      </c>
      <c r="F908" s="191" t="s">
        <v>10</v>
      </c>
      <c r="G908" s="191">
        <v>1117929</v>
      </c>
      <c r="H908" s="68"/>
      <c r="I908" s="197" t="s">
        <v>3576</v>
      </c>
      <c r="J908" s="68"/>
      <c r="K908" s="68"/>
      <c r="L908" s="68"/>
      <c r="M908" s="68"/>
      <c r="N908" s="348"/>
      <c r="O908" s="348"/>
      <c r="P908" s="214">
        <v>60</v>
      </c>
      <c r="Q908" s="214">
        <v>0</v>
      </c>
      <c r="R908" s="68" t="s">
        <v>1479</v>
      </c>
      <c r="S908" s="349"/>
      <c r="T908" s="272"/>
    </row>
    <row r="909" spans="1:20" ht="63.75">
      <c r="A909" s="191">
        <v>117</v>
      </c>
      <c r="B909" s="68"/>
      <c r="C909" s="212" t="s">
        <v>54</v>
      </c>
      <c r="D909" s="213">
        <v>45686</v>
      </c>
      <c r="E909" s="191" t="s">
        <v>2534</v>
      </c>
      <c r="F909" s="191" t="s">
        <v>10</v>
      </c>
      <c r="G909" s="191">
        <v>1117940</v>
      </c>
      <c r="H909" s="68"/>
      <c r="I909" s="197" t="s">
        <v>3577</v>
      </c>
      <c r="J909" s="68"/>
      <c r="K909" s="68"/>
      <c r="L909" s="68"/>
      <c r="M909" s="68"/>
      <c r="N909" s="348"/>
      <c r="O909" s="348"/>
      <c r="P909" s="214">
        <v>60</v>
      </c>
      <c r="Q909" s="214">
        <v>0</v>
      </c>
      <c r="R909" s="68" t="s">
        <v>1479</v>
      </c>
      <c r="S909" s="349"/>
      <c r="T909" s="272"/>
    </row>
    <row r="910" spans="1:20" ht="102">
      <c r="A910" s="191">
        <v>548</v>
      </c>
      <c r="B910" s="68"/>
      <c r="C910" s="212" t="s">
        <v>1279</v>
      </c>
      <c r="D910" s="213">
        <v>45686</v>
      </c>
      <c r="E910" s="191" t="s">
        <v>2535</v>
      </c>
      <c r="F910" s="191" t="s">
        <v>10</v>
      </c>
      <c r="G910" s="191">
        <v>1117960</v>
      </c>
      <c r="H910" s="68"/>
      <c r="I910" s="197" t="s">
        <v>3578</v>
      </c>
      <c r="J910" s="68"/>
      <c r="K910" s="68"/>
      <c r="L910" s="68"/>
      <c r="M910" s="68"/>
      <c r="N910" s="348"/>
      <c r="O910" s="348"/>
      <c r="P910" s="214">
        <v>443.07</v>
      </c>
      <c r="Q910" s="214">
        <v>0</v>
      </c>
      <c r="R910" s="68" t="s">
        <v>1479</v>
      </c>
      <c r="S910" s="349"/>
      <c r="T910" s="272"/>
    </row>
    <row r="911" spans="1:20" ht="89.25">
      <c r="A911" s="191">
        <v>389</v>
      </c>
      <c r="B911" s="68"/>
      <c r="C911" s="212" t="s">
        <v>1401</v>
      </c>
      <c r="D911" s="213">
        <v>45686</v>
      </c>
      <c r="E911" s="191" t="s">
        <v>2536</v>
      </c>
      <c r="F911" s="191" t="s">
        <v>10</v>
      </c>
      <c r="G911" s="191">
        <v>1118021</v>
      </c>
      <c r="H911" s="68"/>
      <c r="I911" s="197" t="s">
        <v>3579</v>
      </c>
      <c r="J911" s="68"/>
      <c r="K911" s="68"/>
      <c r="L911" s="68"/>
      <c r="M911" s="68"/>
      <c r="N911" s="348"/>
      <c r="O911" s="348"/>
      <c r="P911" s="214">
        <v>60</v>
      </c>
      <c r="Q911" s="214">
        <v>0</v>
      </c>
      <c r="R911" s="68" t="s">
        <v>1479</v>
      </c>
      <c r="S911" s="349"/>
      <c r="T911" s="272"/>
    </row>
    <row r="912" spans="1:20" ht="63.75">
      <c r="A912" s="191">
        <v>117</v>
      </c>
      <c r="B912" s="68"/>
      <c r="C912" s="212" t="s">
        <v>54</v>
      </c>
      <c r="D912" s="213">
        <v>45686</v>
      </c>
      <c r="E912" s="191" t="s">
        <v>2537</v>
      </c>
      <c r="F912" s="191" t="s">
        <v>10</v>
      </c>
      <c r="G912" s="191">
        <v>1117966</v>
      </c>
      <c r="H912" s="68"/>
      <c r="I912" s="197" t="s">
        <v>3580</v>
      </c>
      <c r="J912" s="68"/>
      <c r="K912" s="68"/>
      <c r="L912" s="68"/>
      <c r="M912" s="68"/>
      <c r="N912" s="348"/>
      <c r="O912" s="348"/>
      <c r="P912" s="214">
        <v>60</v>
      </c>
      <c r="Q912" s="214">
        <v>0</v>
      </c>
      <c r="R912" s="68" t="s">
        <v>1479</v>
      </c>
      <c r="S912" s="349"/>
      <c r="T912" s="272"/>
    </row>
    <row r="913" spans="1:20" ht="76.5">
      <c r="A913" s="191">
        <v>117</v>
      </c>
      <c r="B913" s="68"/>
      <c r="C913" s="212" t="s">
        <v>54</v>
      </c>
      <c r="D913" s="213">
        <v>45686</v>
      </c>
      <c r="E913" s="191" t="s">
        <v>2538</v>
      </c>
      <c r="F913" s="191" t="s">
        <v>10</v>
      </c>
      <c r="G913" s="191">
        <v>1118011</v>
      </c>
      <c r="H913" s="68"/>
      <c r="I913" s="197" t="s">
        <v>3581</v>
      </c>
      <c r="J913" s="68"/>
      <c r="K913" s="68"/>
      <c r="L913" s="68"/>
      <c r="M913" s="68"/>
      <c r="N913" s="348"/>
      <c r="O913" s="348"/>
      <c r="P913" s="214">
        <v>60</v>
      </c>
      <c r="Q913" s="214">
        <v>0</v>
      </c>
      <c r="R913" s="68" t="s">
        <v>1479</v>
      </c>
      <c r="S913" s="349"/>
      <c r="T913" s="272"/>
    </row>
    <row r="914" spans="1:20" ht="76.5">
      <c r="A914" s="191">
        <v>117</v>
      </c>
      <c r="B914" s="68"/>
      <c r="C914" s="212" t="s">
        <v>54</v>
      </c>
      <c r="D914" s="213">
        <v>45686</v>
      </c>
      <c r="E914" s="191" t="s">
        <v>2539</v>
      </c>
      <c r="F914" s="191" t="s">
        <v>10</v>
      </c>
      <c r="G914" s="191">
        <v>1118012</v>
      </c>
      <c r="H914" s="68"/>
      <c r="I914" s="197" t="s">
        <v>3582</v>
      </c>
      <c r="J914" s="68"/>
      <c r="K914" s="68"/>
      <c r="L914" s="68"/>
      <c r="M914" s="68"/>
      <c r="N914" s="348"/>
      <c r="O914" s="348"/>
      <c r="P914" s="214">
        <v>60</v>
      </c>
      <c r="Q914" s="214">
        <v>0</v>
      </c>
      <c r="R914" s="68" t="s">
        <v>1479</v>
      </c>
      <c r="S914" s="349"/>
      <c r="T914" s="272"/>
    </row>
    <row r="915" spans="1:20" ht="89.25">
      <c r="A915" s="191">
        <v>389</v>
      </c>
      <c r="B915" s="68"/>
      <c r="C915" s="212" t="s">
        <v>1401</v>
      </c>
      <c r="D915" s="213">
        <v>45686</v>
      </c>
      <c r="E915" s="191" t="s">
        <v>2540</v>
      </c>
      <c r="F915" s="191" t="s">
        <v>10</v>
      </c>
      <c r="G915" s="191">
        <v>1118024</v>
      </c>
      <c r="H915" s="68"/>
      <c r="I915" s="197" t="s">
        <v>3583</v>
      </c>
      <c r="J915" s="68"/>
      <c r="K915" s="68"/>
      <c r="L915" s="68"/>
      <c r="M915" s="68"/>
      <c r="N915" s="348"/>
      <c r="O915" s="348"/>
      <c r="P915" s="214">
        <v>60</v>
      </c>
      <c r="Q915" s="214">
        <v>0</v>
      </c>
      <c r="R915" s="68" t="s">
        <v>1479</v>
      </c>
      <c r="S915" s="349"/>
      <c r="T915" s="272"/>
    </row>
    <row r="916" spans="1:20" ht="63.75">
      <c r="A916" s="191">
        <v>117</v>
      </c>
      <c r="B916" s="68"/>
      <c r="C916" s="212" t="s">
        <v>54</v>
      </c>
      <c r="D916" s="213">
        <v>45686</v>
      </c>
      <c r="E916" s="191" t="s">
        <v>2541</v>
      </c>
      <c r="F916" s="191" t="s">
        <v>10</v>
      </c>
      <c r="G916" s="191">
        <v>1118028</v>
      </c>
      <c r="H916" s="68"/>
      <c r="I916" s="197" t="s">
        <v>3584</v>
      </c>
      <c r="J916" s="68"/>
      <c r="K916" s="68"/>
      <c r="L916" s="68"/>
      <c r="M916" s="68"/>
      <c r="N916" s="348"/>
      <c r="O916" s="348"/>
      <c r="P916" s="214">
        <v>60</v>
      </c>
      <c r="Q916" s="214">
        <v>0</v>
      </c>
      <c r="R916" s="68" t="s">
        <v>1479</v>
      </c>
      <c r="S916" s="349"/>
      <c r="T916" s="272"/>
    </row>
    <row r="917" spans="1:20" ht="63.75">
      <c r="A917" s="191">
        <v>117</v>
      </c>
      <c r="B917" s="68"/>
      <c r="C917" s="212" t="s">
        <v>54</v>
      </c>
      <c r="D917" s="213">
        <v>45686</v>
      </c>
      <c r="E917" s="191" t="s">
        <v>2542</v>
      </c>
      <c r="F917" s="191" t="s">
        <v>10</v>
      </c>
      <c r="G917" s="191">
        <v>1118031</v>
      </c>
      <c r="H917" s="68"/>
      <c r="I917" s="197" t="s">
        <v>3585</v>
      </c>
      <c r="J917" s="68"/>
      <c r="K917" s="68"/>
      <c r="L917" s="68"/>
      <c r="M917" s="68"/>
      <c r="N917" s="348"/>
      <c r="O917" s="348"/>
      <c r="P917" s="214">
        <v>60</v>
      </c>
      <c r="Q917" s="214">
        <v>0</v>
      </c>
      <c r="R917" s="68" t="s">
        <v>1479</v>
      </c>
      <c r="S917" s="349"/>
      <c r="T917" s="272"/>
    </row>
    <row r="918" spans="1:20" ht="63.75">
      <c r="A918" s="191">
        <v>342</v>
      </c>
      <c r="B918" s="68"/>
      <c r="C918" s="212" t="s">
        <v>137</v>
      </c>
      <c r="D918" s="213">
        <v>45686</v>
      </c>
      <c r="E918" s="191" t="s">
        <v>2543</v>
      </c>
      <c r="F918" s="191" t="s">
        <v>6</v>
      </c>
      <c r="G918" s="191">
        <v>2161773</v>
      </c>
      <c r="H918" s="68"/>
      <c r="I918" s="197" t="s">
        <v>3586</v>
      </c>
      <c r="J918" s="68"/>
      <c r="K918" s="68"/>
      <c r="L918" s="68"/>
      <c r="M918" s="68"/>
      <c r="N918" s="348"/>
      <c r="O918" s="348"/>
      <c r="P918" s="214">
        <v>0</v>
      </c>
      <c r="Q918" s="214">
        <v>1511396.08</v>
      </c>
      <c r="R918" s="68" t="s">
        <v>1479</v>
      </c>
      <c r="S918" s="349"/>
      <c r="T918" s="272"/>
    </row>
    <row r="919" spans="1:20" ht="89.25">
      <c r="A919" s="191">
        <v>513</v>
      </c>
      <c r="B919" s="68"/>
      <c r="C919" s="212" t="s">
        <v>160</v>
      </c>
      <c r="D919" s="213">
        <v>45686</v>
      </c>
      <c r="E919" s="191" t="s">
        <v>2544</v>
      </c>
      <c r="F919" s="191" t="s">
        <v>10</v>
      </c>
      <c r="G919" s="191">
        <v>1117957</v>
      </c>
      <c r="H919" s="68"/>
      <c r="I919" s="197" t="s">
        <v>3587</v>
      </c>
      <c r="J919" s="68"/>
      <c r="K919" s="68"/>
      <c r="L919" s="68"/>
      <c r="M919" s="68"/>
      <c r="N919" s="348"/>
      <c r="O919" s="348"/>
      <c r="P919" s="214">
        <v>28205.56</v>
      </c>
      <c r="Q919" s="214">
        <v>0</v>
      </c>
      <c r="R919" s="68" t="s">
        <v>1479</v>
      </c>
      <c r="S919" s="349"/>
      <c r="T919" s="272"/>
    </row>
    <row r="920" spans="1:20" ht="76.5">
      <c r="A920" s="191">
        <v>513</v>
      </c>
      <c r="B920" s="68"/>
      <c r="C920" s="212" t="s">
        <v>160</v>
      </c>
      <c r="D920" s="213">
        <v>45686</v>
      </c>
      <c r="E920" s="191" t="s">
        <v>2545</v>
      </c>
      <c r="F920" s="191" t="s">
        <v>16</v>
      </c>
      <c r="G920" s="191">
        <v>1117959</v>
      </c>
      <c r="H920" s="68"/>
      <c r="I920" s="197" t="s">
        <v>3588</v>
      </c>
      <c r="J920" s="68"/>
      <c r="K920" s="68"/>
      <c r="L920" s="68"/>
      <c r="M920" s="68"/>
      <c r="N920" s="348"/>
      <c r="O920" s="348"/>
      <c r="P920" s="214">
        <v>205720.2</v>
      </c>
      <c r="Q920" s="214">
        <v>0</v>
      </c>
      <c r="R920" s="68" t="s">
        <v>1479</v>
      </c>
      <c r="S920" s="349"/>
      <c r="T920" s="272"/>
    </row>
    <row r="921" spans="1:20" ht="114.75">
      <c r="A921" s="191">
        <v>287</v>
      </c>
      <c r="B921" s="68"/>
      <c r="C921" s="212" t="s">
        <v>116</v>
      </c>
      <c r="D921" s="213">
        <v>45686</v>
      </c>
      <c r="E921" s="191" t="s">
        <v>2546</v>
      </c>
      <c r="F921" s="191" t="s">
        <v>598</v>
      </c>
      <c r="G921" s="191">
        <v>10797606</v>
      </c>
      <c r="H921" s="68"/>
      <c r="I921" s="197" t="s">
        <v>3589</v>
      </c>
      <c r="J921" s="68"/>
      <c r="K921" s="68"/>
      <c r="L921" s="68"/>
      <c r="M921" s="68"/>
      <c r="N921" s="348"/>
      <c r="O921" s="348"/>
      <c r="P921" s="214">
        <v>2292269.7599999998</v>
      </c>
      <c r="Q921" s="214">
        <v>0</v>
      </c>
      <c r="R921" s="68" t="s">
        <v>1479</v>
      </c>
      <c r="S921" s="349"/>
      <c r="T921" s="272"/>
    </row>
    <row r="922" spans="1:20" ht="38.25">
      <c r="A922" s="191">
        <v>20</v>
      </c>
      <c r="B922" s="68"/>
      <c r="C922" s="212" t="s">
        <v>41</v>
      </c>
      <c r="D922" s="213">
        <v>45687</v>
      </c>
      <c r="E922" s="191" t="s">
        <v>2547</v>
      </c>
      <c r="F922" s="191" t="s">
        <v>3</v>
      </c>
      <c r="G922" s="191">
        <v>2254845</v>
      </c>
      <c r="H922" s="68"/>
      <c r="I922" s="197" t="s">
        <v>3590</v>
      </c>
      <c r="J922" s="68"/>
      <c r="K922" s="68"/>
      <c r="L922" s="68"/>
      <c r="M922" s="68"/>
      <c r="N922" s="348"/>
      <c r="O922" s="348"/>
      <c r="P922" s="214">
        <v>0</v>
      </c>
      <c r="Q922" s="214">
        <v>24.58</v>
      </c>
      <c r="R922" s="68" t="s">
        <v>1479</v>
      </c>
      <c r="S922" s="349"/>
      <c r="T922" s="272"/>
    </row>
    <row r="923" spans="1:20" ht="38.25">
      <c r="A923" s="191">
        <v>650</v>
      </c>
      <c r="B923" s="68"/>
      <c r="C923" s="212" t="s">
        <v>175</v>
      </c>
      <c r="D923" s="213">
        <v>45687</v>
      </c>
      <c r="E923" s="191" t="s">
        <v>2548</v>
      </c>
      <c r="F923" s="191" t="s">
        <v>3</v>
      </c>
      <c r="G923" s="191">
        <v>2254857</v>
      </c>
      <c r="H923" s="68"/>
      <c r="I923" s="197" t="s">
        <v>3591</v>
      </c>
      <c r="J923" s="68"/>
      <c r="K923" s="68"/>
      <c r="L923" s="68"/>
      <c r="M923" s="68"/>
      <c r="N923" s="348"/>
      <c r="O923" s="348"/>
      <c r="P923" s="214">
        <v>0</v>
      </c>
      <c r="Q923" s="214">
        <v>250.37</v>
      </c>
      <c r="R923" s="68" t="s">
        <v>1479</v>
      </c>
      <c r="S923" s="349"/>
      <c r="T923" s="272"/>
    </row>
    <row r="924" spans="1:20" ht="38.25">
      <c r="A924" s="191">
        <v>46</v>
      </c>
      <c r="B924" s="68"/>
      <c r="C924" s="212" t="s">
        <v>1367</v>
      </c>
      <c r="D924" s="213">
        <v>45687</v>
      </c>
      <c r="E924" s="191" t="s">
        <v>2549</v>
      </c>
      <c r="F924" s="191" t="s">
        <v>3</v>
      </c>
      <c r="G924" s="191">
        <v>2254886</v>
      </c>
      <c r="H924" s="68"/>
      <c r="I924" s="197" t="s">
        <v>3592</v>
      </c>
      <c r="J924" s="68"/>
      <c r="K924" s="68"/>
      <c r="L924" s="68"/>
      <c r="M924" s="68"/>
      <c r="N924" s="348"/>
      <c r="O924" s="348"/>
      <c r="P924" s="214">
        <v>0</v>
      </c>
      <c r="Q924" s="214">
        <v>1000</v>
      </c>
      <c r="R924" s="68" t="s">
        <v>1479</v>
      </c>
      <c r="S924" s="349"/>
      <c r="T924" s="272"/>
    </row>
    <row r="925" spans="1:20" ht="38.25">
      <c r="A925" s="191">
        <v>46</v>
      </c>
      <c r="B925" s="68"/>
      <c r="C925" s="212" t="s">
        <v>1367</v>
      </c>
      <c r="D925" s="213">
        <v>45687</v>
      </c>
      <c r="E925" s="191" t="s">
        <v>2550</v>
      </c>
      <c r="F925" s="191" t="s">
        <v>3</v>
      </c>
      <c r="G925" s="191">
        <v>2254888</v>
      </c>
      <c r="H925" s="68"/>
      <c r="I925" s="197" t="s">
        <v>3593</v>
      </c>
      <c r="J925" s="68"/>
      <c r="K925" s="68"/>
      <c r="L925" s="68"/>
      <c r="M925" s="68"/>
      <c r="N925" s="348"/>
      <c r="O925" s="348"/>
      <c r="P925" s="214">
        <v>0</v>
      </c>
      <c r="Q925" s="214">
        <v>2500</v>
      </c>
      <c r="R925" s="68" t="s">
        <v>1479</v>
      </c>
      <c r="S925" s="349"/>
      <c r="T925" s="272"/>
    </row>
    <row r="926" spans="1:20" ht="51">
      <c r="A926" s="191">
        <v>383</v>
      </c>
      <c r="B926" s="68"/>
      <c r="C926" s="212" t="s">
        <v>1242</v>
      </c>
      <c r="D926" s="213">
        <v>45687</v>
      </c>
      <c r="E926" s="191" t="s">
        <v>2551</v>
      </c>
      <c r="F926" s="191" t="s">
        <v>3</v>
      </c>
      <c r="G926" s="191">
        <v>2254889</v>
      </c>
      <c r="H926" s="68"/>
      <c r="I926" s="197" t="s">
        <v>3594</v>
      </c>
      <c r="J926" s="68"/>
      <c r="K926" s="68"/>
      <c r="L926" s="68"/>
      <c r="M926" s="68"/>
      <c r="N926" s="348"/>
      <c r="O926" s="348"/>
      <c r="P926" s="214">
        <v>0</v>
      </c>
      <c r="Q926" s="214">
        <v>139</v>
      </c>
      <c r="R926" s="68" t="s">
        <v>1479</v>
      </c>
      <c r="S926" s="349"/>
      <c r="T926" s="272"/>
    </row>
    <row r="927" spans="1:20" ht="38.25">
      <c r="A927" s="191">
        <v>16</v>
      </c>
      <c r="B927" s="68"/>
      <c r="C927" s="212" t="s">
        <v>40</v>
      </c>
      <c r="D927" s="213">
        <v>45687</v>
      </c>
      <c r="E927" s="191" t="s">
        <v>2552</v>
      </c>
      <c r="F927" s="191" t="s">
        <v>3</v>
      </c>
      <c r="G927" s="191">
        <v>2254894</v>
      </c>
      <c r="H927" s="68"/>
      <c r="I927" s="197" t="s">
        <v>3595</v>
      </c>
      <c r="J927" s="68"/>
      <c r="K927" s="68"/>
      <c r="L927" s="68"/>
      <c r="M927" s="68"/>
      <c r="N927" s="348"/>
      <c r="O927" s="348"/>
      <c r="P927" s="214">
        <v>0</v>
      </c>
      <c r="Q927" s="214">
        <v>27</v>
      </c>
      <c r="R927" s="68" t="s">
        <v>1479</v>
      </c>
      <c r="S927" s="349"/>
      <c r="T927" s="272"/>
    </row>
    <row r="928" spans="1:20" ht="38.25">
      <c r="A928" s="191">
        <v>16</v>
      </c>
      <c r="B928" s="68"/>
      <c r="C928" s="212" t="s">
        <v>40</v>
      </c>
      <c r="D928" s="213">
        <v>45687</v>
      </c>
      <c r="E928" s="191" t="s">
        <v>2553</v>
      </c>
      <c r="F928" s="191" t="s">
        <v>3</v>
      </c>
      <c r="G928" s="191">
        <v>2254895</v>
      </c>
      <c r="H928" s="68"/>
      <c r="I928" s="197" t="s">
        <v>3596</v>
      </c>
      <c r="J928" s="68"/>
      <c r="K928" s="68"/>
      <c r="L928" s="68"/>
      <c r="M928" s="68"/>
      <c r="N928" s="348"/>
      <c r="O928" s="348"/>
      <c r="P928" s="214">
        <v>0</v>
      </c>
      <c r="Q928" s="214">
        <v>146</v>
      </c>
      <c r="R928" s="68" t="s">
        <v>1479</v>
      </c>
      <c r="S928" s="349"/>
      <c r="T928" s="272"/>
    </row>
    <row r="929" spans="1:20" ht="38.25">
      <c r="A929" s="191" t="s">
        <v>550</v>
      </c>
      <c r="B929" s="68"/>
      <c r="C929" s="212" t="s">
        <v>589</v>
      </c>
      <c r="D929" s="213">
        <v>45687</v>
      </c>
      <c r="E929" s="191" t="s">
        <v>2554</v>
      </c>
      <c r="F929" s="191" t="s">
        <v>3</v>
      </c>
      <c r="G929" s="191">
        <v>2254932</v>
      </c>
      <c r="H929" s="68"/>
      <c r="I929" s="197" t="s">
        <v>3597</v>
      </c>
      <c r="J929" s="68"/>
      <c r="K929" s="68"/>
      <c r="L929" s="68"/>
      <c r="M929" s="68"/>
      <c r="N929" s="348"/>
      <c r="O929" s="348"/>
      <c r="P929" s="214">
        <v>0</v>
      </c>
      <c r="Q929" s="214">
        <v>2958.52</v>
      </c>
      <c r="R929" s="68" t="s">
        <v>1479</v>
      </c>
      <c r="S929" s="349"/>
      <c r="T929" s="272"/>
    </row>
    <row r="930" spans="1:20" ht="38.25">
      <c r="A930" s="191">
        <v>46</v>
      </c>
      <c r="B930" s="68"/>
      <c r="C930" s="212" t="s">
        <v>1367</v>
      </c>
      <c r="D930" s="213">
        <v>45687</v>
      </c>
      <c r="E930" s="191" t="s">
        <v>2555</v>
      </c>
      <c r="F930" s="191" t="s">
        <v>3</v>
      </c>
      <c r="G930" s="191">
        <v>2254945</v>
      </c>
      <c r="H930" s="68"/>
      <c r="I930" s="197" t="s">
        <v>3598</v>
      </c>
      <c r="J930" s="68"/>
      <c r="K930" s="68"/>
      <c r="L930" s="68"/>
      <c r="M930" s="68"/>
      <c r="N930" s="348"/>
      <c r="O930" s="348"/>
      <c r="P930" s="214">
        <v>0</v>
      </c>
      <c r="Q930" s="214">
        <v>1000</v>
      </c>
      <c r="R930" s="68" t="s">
        <v>1479</v>
      </c>
      <c r="S930" s="349"/>
      <c r="T930" s="272"/>
    </row>
    <row r="931" spans="1:20" ht="51">
      <c r="A931" s="191">
        <v>190</v>
      </c>
      <c r="B931" s="68"/>
      <c r="C931" s="212" t="s">
        <v>82</v>
      </c>
      <c r="D931" s="213">
        <v>45687</v>
      </c>
      <c r="E931" s="191" t="s">
        <v>2556</v>
      </c>
      <c r="F931" s="191" t="s">
        <v>3</v>
      </c>
      <c r="G931" s="191">
        <v>2254991</v>
      </c>
      <c r="H931" s="68"/>
      <c r="I931" s="197" t="s">
        <v>3599</v>
      </c>
      <c r="J931" s="68"/>
      <c r="K931" s="68"/>
      <c r="L931" s="68"/>
      <c r="M931" s="68"/>
      <c r="N931" s="348"/>
      <c r="O931" s="348"/>
      <c r="P931" s="214">
        <v>0</v>
      </c>
      <c r="Q931" s="214">
        <v>377</v>
      </c>
      <c r="R931" s="68" t="s">
        <v>1479</v>
      </c>
      <c r="S931" s="349"/>
      <c r="T931" s="272"/>
    </row>
    <row r="932" spans="1:20" ht="51">
      <c r="A932" s="191">
        <v>190</v>
      </c>
      <c r="B932" s="68"/>
      <c r="C932" s="212" t="s">
        <v>82</v>
      </c>
      <c r="D932" s="213">
        <v>45687</v>
      </c>
      <c r="E932" s="191" t="s">
        <v>2557</v>
      </c>
      <c r="F932" s="191" t="s">
        <v>3</v>
      </c>
      <c r="G932" s="191">
        <v>2254994</v>
      </c>
      <c r="H932" s="68"/>
      <c r="I932" s="197" t="s">
        <v>3600</v>
      </c>
      <c r="J932" s="68"/>
      <c r="K932" s="68"/>
      <c r="L932" s="68"/>
      <c r="M932" s="68"/>
      <c r="N932" s="348"/>
      <c r="O932" s="348"/>
      <c r="P932" s="214">
        <v>0</v>
      </c>
      <c r="Q932" s="214">
        <v>155</v>
      </c>
      <c r="R932" s="68" t="s">
        <v>1479</v>
      </c>
      <c r="S932" s="349"/>
      <c r="T932" s="272"/>
    </row>
    <row r="933" spans="1:20" ht="51">
      <c r="A933" s="191">
        <v>190</v>
      </c>
      <c r="B933" s="68"/>
      <c r="C933" s="212" t="s">
        <v>82</v>
      </c>
      <c r="D933" s="213">
        <v>45687</v>
      </c>
      <c r="E933" s="191" t="s">
        <v>2558</v>
      </c>
      <c r="F933" s="191" t="s">
        <v>3</v>
      </c>
      <c r="G933" s="191">
        <v>2254995</v>
      </c>
      <c r="H933" s="68"/>
      <c r="I933" s="197" t="s">
        <v>3599</v>
      </c>
      <c r="J933" s="68"/>
      <c r="K933" s="68"/>
      <c r="L933" s="68"/>
      <c r="M933" s="68"/>
      <c r="N933" s="348"/>
      <c r="O933" s="348"/>
      <c r="P933" s="214">
        <v>0</v>
      </c>
      <c r="Q933" s="214">
        <v>377</v>
      </c>
      <c r="R933" s="68" t="s">
        <v>1479</v>
      </c>
      <c r="S933" s="349"/>
      <c r="T933" s="272"/>
    </row>
    <row r="934" spans="1:20" ht="51">
      <c r="A934" s="191">
        <v>190</v>
      </c>
      <c r="B934" s="68"/>
      <c r="C934" s="212" t="s">
        <v>82</v>
      </c>
      <c r="D934" s="213">
        <v>45687</v>
      </c>
      <c r="E934" s="191" t="s">
        <v>2559</v>
      </c>
      <c r="F934" s="191" t="s">
        <v>3</v>
      </c>
      <c r="G934" s="191">
        <v>2254996</v>
      </c>
      <c r="H934" s="68"/>
      <c r="I934" s="197" t="s">
        <v>3601</v>
      </c>
      <c r="J934" s="68"/>
      <c r="K934" s="68"/>
      <c r="L934" s="68"/>
      <c r="M934" s="68"/>
      <c r="N934" s="348"/>
      <c r="O934" s="348"/>
      <c r="P934" s="214">
        <v>0</v>
      </c>
      <c r="Q934" s="214">
        <v>1001.7</v>
      </c>
      <c r="R934" s="68" t="s">
        <v>1479</v>
      </c>
      <c r="S934" s="349"/>
      <c r="T934" s="272"/>
    </row>
    <row r="935" spans="1:20" ht="51">
      <c r="A935" s="191">
        <v>190</v>
      </c>
      <c r="B935" s="68"/>
      <c r="C935" s="212" t="s">
        <v>82</v>
      </c>
      <c r="D935" s="213">
        <v>45687</v>
      </c>
      <c r="E935" s="191" t="s">
        <v>2560</v>
      </c>
      <c r="F935" s="191" t="s">
        <v>3</v>
      </c>
      <c r="G935" s="191">
        <v>2254997</v>
      </c>
      <c r="H935" s="68"/>
      <c r="I935" s="197" t="s">
        <v>3601</v>
      </c>
      <c r="J935" s="68"/>
      <c r="K935" s="68"/>
      <c r="L935" s="68"/>
      <c r="M935" s="68"/>
      <c r="N935" s="348"/>
      <c r="O935" s="348"/>
      <c r="P935" s="214">
        <v>0</v>
      </c>
      <c r="Q935" s="214">
        <v>371</v>
      </c>
      <c r="R935" s="68" t="s">
        <v>1479</v>
      </c>
      <c r="S935" s="349"/>
      <c r="T935" s="272"/>
    </row>
    <row r="936" spans="1:20" ht="51">
      <c r="A936" s="191">
        <v>190</v>
      </c>
      <c r="B936" s="68"/>
      <c r="C936" s="212" t="s">
        <v>82</v>
      </c>
      <c r="D936" s="213">
        <v>45687</v>
      </c>
      <c r="E936" s="191" t="s">
        <v>2561</v>
      </c>
      <c r="F936" s="191" t="s">
        <v>3</v>
      </c>
      <c r="G936" s="191">
        <v>2254998</v>
      </c>
      <c r="H936" s="68"/>
      <c r="I936" s="197" t="s">
        <v>3602</v>
      </c>
      <c r="J936" s="68"/>
      <c r="K936" s="68"/>
      <c r="L936" s="68"/>
      <c r="M936" s="68"/>
      <c r="N936" s="348"/>
      <c r="O936" s="348"/>
      <c r="P936" s="214">
        <v>0</v>
      </c>
      <c r="Q936" s="214">
        <v>259.7</v>
      </c>
      <c r="R936" s="68" t="s">
        <v>1479</v>
      </c>
      <c r="S936" s="349"/>
      <c r="T936" s="272"/>
    </row>
    <row r="937" spans="1:20" ht="51">
      <c r="A937" s="191">
        <v>190</v>
      </c>
      <c r="B937" s="68"/>
      <c r="C937" s="212" t="s">
        <v>82</v>
      </c>
      <c r="D937" s="213">
        <v>45687</v>
      </c>
      <c r="E937" s="191" t="s">
        <v>2562</v>
      </c>
      <c r="F937" s="191" t="s">
        <v>3</v>
      </c>
      <c r="G937" s="191">
        <v>2254999</v>
      </c>
      <c r="H937" s="68"/>
      <c r="I937" s="197" t="s">
        <v>3601</v>
      </c>
      <c r="J937" s="68"/>
      <c r="K937" s="68"/>
      <c r="L937" s="68"/>
      <c r="M937" s="68"/>
      <c r="N937" s="348"/>
      <c r="O937" s="348"/>
      <c r="P937" s="214">
        <v>0</v>
      </c>
      <c r="Q937" s="214">
        <v>1001.7</v>
      </c>
      <c r="R937" s="68" t="s">
        <v>1479</v>
      </c>
      <c r="S937" s="349"/>
      <c r="T937" s="272"/>
    </row>
    <row r="938" spans="1:20" ht="51">
      <c r="A938" s="191">
        <v>902</v>
      </c>
      <c r="B938" s="68"/>
      <c r="C938" s="212" t="s">
        <v>191</v>
      </c>
      <c r="D938" s="213">
        <v>45687</v>
      </c>
      <c r="E938" s="191" t="s">
        <v>2563</v>
      </c>
      <c r="F938" s="191" t="s">
        <v>3</v>
      </c>
      <c r="G938" s="191">
        <v>2255000</v>
      </c>
      <c r="H938" s="68"/>
      <c r="I938" s="197" t="s">
        <v>3603</v>
      </c>
      <c r="J938" s="68"/>
      <c r="K938" s="68"/>
      <c r="L938" s="68"/>
      <c r="M938" s="68"/>
      <c r="N938" s="348"/>
      <c r="O938" s="348"/>
      <c r="P938" s="214">
        <v>0</v>
      </c>
      <c r="Q938" s="214">
        <v>3201.48</v>
      </c>
      <c r="R938" s="68" t="s">
        <v>1479</v>
      </c>
      <c r="S938" s="349"/>
      <c r="T938" s="272"/>
    </row>
    <row r="939" spans="1:20" ht="51">
      <c r="A939" s="191">
        <v>190</v>
      </c>
      <c r="B939" s="68"/>
      <c r="C939" s="212" t="s">
        <v>82</v>
      </c>
      <c r="D939" s="213">
        <v>45687</v>
      </c>
      <c r="E939" s="191" t="s">
        <v>2564</v>
      </c>
      <c r="F939" s="191" t="s">
        <v>3</v>
      </c>
      <c r="G939" s="191">
        <v>2255001</v>
      </c>
      <c r="H939" s="68"/>
      <c r="I939" s="197" t="s">
        <v>3601</v>
      </c>
      <c r="J939" s="68"/>
      <c r="K939" s="68"/>
      <c r="L939" s="68"/>
      <c r="M939" s="68"/>
      <c r="N939" s="348"/>
      <c r="O939" s="348"/>
      <c r="P939" s="214">
        <v>0</v>
      </c>
      <c r="Q939" s="214">
        <v>371</v>
      </c>
      <c r="R939" s="68" t="s">
        <v>1479</v>
      </c>
      <c r="S939" s="349"/>
      <c r="T939" s="272"/>
    </row>
    <row r="940" spans="1:20" ht="51">
      <c r="A940" s="191">
        <v>190</v>
      </c>
      <c r="B940" s="68"/>
      <c r="C940" s="212" t="s">
        <v>82</v>
      </c>
      <c r="D940" s="213">
        <v>45687</v>
      </c>
      <c r="E940" s="191" t="s">
        <v>2565</v>
      </c>
      <c r="F940" s="191" t="s">
        <v>3</v>
      </c>
      <c r="G940" s="191">
        <v>2255002</v>
      </c>
      <c r="H940" s="68"/>
      <c r="I940" s="197" t="s">
        <v>3601</v>
      </c>
      <c r="J940" s="68"/>
      <c r="K940" s="68"/>
      <c r="L940" s="68"/>
      <c r="M940" s="68"/>
      <c r="N940" s="348"/>
      <c r="O940" s="348"/>
      <c r="P940" s="214">
        <v>0</v>
      </c>
      <c r="Q940" s="214">
        <v>155.4</v>
      </c>
      <c r="R940" s="68" t="s">
        <v>1479</v>
      </c>
      <c r="S940" s="349"/>
      <c r="T940" s="272"/>
    </row>
    <row r="941" spans="1:20" ht="51">
      <c r="A941" s="191">
        <v>190</v>
      </c>
      <c r="B941" s="68"/>
      <c r="C941" s="212" t="s">
        <v>82</v>
      </c>
      <c r="D941" s="213">
        <v>45687</v>
      </c>
      <c r="E941" s="191" t="s">
        <v>2566</v>
      </c>
      <c r="F941" s="191" t="s">
        <v>3</v>
      </c>
      <c r="G941" s="191">
        <v>2255003</v>
      </c>
      <c r="H941" s="68"/>
      <c r="I941" s="197" t="s">
        <v>3604</v>
      </c>
      <c r="J941" s="68"/>
      <c r="K941" s="68"/>
      <c r="L941" s="68"/>
      <c r="M941" s="68"/>
      <c r="N941" s="348"/>
      <c r="O941" s="348"/>
      <c r="P941" s="214">
        <v>0</v>
      </c>
      <c r="Q941" s="214">
        <v>300</v>
      </c>
      <c r="R941" s="68" t="s">
        <v>1479</v>
      </c>
      <c r="S941" s="349"/>
      <c r="T941" s="272"/>
    </row>
    <row r="942" spans="1:20" ht="51">
      <c r="A942" s="191">
        <v>190</v>
      </c>
      <c r="B942" s="68"/>
      <c r="C942" s="212" t="s">
        <v>82</v>
      </c>
      <c r="D942" s="213">
        <v>45687</v>
      </c>
      <c r="E942" s="191" t="s">
        <v>2567</v>
      </c>
      <c r="F942" s="191" t="s">
        <v>3</v>
      </c>
      <c r="G942" s="191">
        <v>2255004</v>
      </c>
      <c r="H942" s="68"/>
      <c r="I942" s="197" t="s">
        <v>3605</v>
      </c>
      <c r="J942" s="68"/>
      <c r="K942" s="68"/>
      <c r="L942" s="68"/>
      <c r="M942" s="68"/>
      <c r="N942" s="348"/>
      <c r="O942" s="348"/>
      <c r="P942" s="214">
        <v>0</v>
      </c>
      <c r="Q942" s="214">
        <v>300</v>
      </c>
      <c r="R942" s="68" t="s">
        <v>1479</v>
      </c>
      <c r="S942" s="349"/>
      <c r="T942" s="272"/>
    </row>
    <row r="943" spans="1:20" ht="51">
      <c r="A943" s="191">
        <v>290</v>
      </c>
      <c r="B943" s="68"/>
      <c r="C943" s="212" t="s">
        <v>118</v>
      </c>
      <c r="D943" s="213">
        <v>45687</v>
      </c>
      <c r="E943" s="191" t="s">
        <v>2568</v>
      </c>
      <c r="F943" s="191" t="s">
        <v>3</v>
      </c>
      <c r="G943" s="191">
        <v>2255005</v>
      </c>
      <c r="H943" s="68"/>
      <c r="I943" s="197" t="s">
        <v>3606</v>
      </c>
      <c r="J943" s="68"/>
      <c r="K943" s="68"/>
      <c r="L943" s="68"/>
      <c r="M943" s="68"/>
      <c r="N943" s="348"/>
      <c r="O943" s="348"/>
      <c r="P943" s="214">
        <v>0</v>
      </c>
      <c r="Q943" s="214">
        <v>111.3</v>
      </c>
      <c r="R943" s="68" t="s">
        <v>1479</v>
      </c>
      <c r="S943" s="349"/>
      <c r="T943" s="272"/>
    </row>
    <row r="944" spans="1:20" ht="38.25">
      <c r="A944" s="191" t="s">
        <v>550</v>
      </c>
      <c r="B944" s="68"/>
      <c r="C944" s="212" t="s">
        <v>589</v>
      </c>
      <c r="D944" s="213">
        <v>45687</v>
      </c>
      <c r="E944" s="191" t="s">
        <v>2569</v>
      </c>
      <c r="F944" s="191" t="s">
        <v>3</v>
      </c>
      <c r="G944" s="191">
        <v>2255019</v>
      </c>
      <c r="H944" s="68"/>
      <c r="I944" s="197" t="s">
        <v>3607</v>
      </c>
      <c r="J944" s="68"/>
      <c r="K944" s="68"/>
      <c r="L944" s="68"/>
      <c r="M944" s="68"/>
      <c r="N944" s="348"/>
      <c r="O944" s="348"/>
      <c r="P944" s="214">
        <v>0</v>
      </c>
      <c r="Q944" s="214">
        <v>724.8</v>
      </c>
      <c r="R944" s="68" t="s">
        <v>1479</v>
      </c>
      <c r="S944" s="349"/>
      <c r="T944" s="272"/>
    </row>
    <row r="945" spans="1:20" ht="51">
      <c r="A945" s="191">
        <v>650</v>
      </c>
      <c r="B945" s="68"/>
      <c r="C945" s="212" t="s">
        <v>175</v>
      </c>
      <c r="D945" s="213">
        <v>45687</v>
      </c>
      <c r="E945" s="191" t="s">
        <v>2570</v>
      </c>
      <c r="F945" s="191" t="s">
        <v>3</v>
      </c>
      <c r="G945" s="191">
        <v>2255032</v>
      </c>
      <c r="H945" s="68"/>
      <c r="I945" s="197" t="s">
        <v>3608</v>
      </c>
      <c r="J945" s="68"/>
      <c r="K945" s="68"/>
      <c r="L945" s="68"/>
      <c r="M945" s="68"/>
      <c r="N945" s="348"/>
      <c r="O945" s="348"/>
      <c r="P945" s="214">
        <v>0</v>
      </c>
      <c r="Q945" s="214">
        <v>36</v>
      </c>
      <c r="R945" s="68" t="s">
        <v>1479</v>
      </c>
      <c r="S945" s="349"/>
      <c r="T945" s="272"/>
    </row>
    <row r="946" spans="1:20" ht="51">
      <c r="A946" s="191">
        <v>650</v>
      </c>
      <c r="B946" s="68"/>
      <c r="C946" s="212" t="s">
        <v>175</v>
      </c>
      <c r="D946" s="213">
        <v>45687</v>
      </c>
      <c r="E946" s="191" t="s">
        <v>2571</v>
      </c>
      <c r="F946" s="191" t="s">
        <v>3</v>
      </c>
      <c r="G946" s="191">
        <v>2255033</v>
      </c>
      <c r="H946" s="68"/>
      <c r="I946" s="197" t="s">
        <v>3609</v>
      </c>
      <c r="J946" s="68"/>
      <c r="K946" s="68"/>
      <c r="L946" s="68"/>
      <c r="M946" s="68"/>
      <c r="N946" s="348"/>
      <c r="O946" s="348"/>
      <c r="P946" s="214">
        <v>0</v>
      </c>
      <c r="Q946" s="214">
        <v>100</v>
      </c>
      <c r="R946" s="68" t="s">
        <v>1479</v>
      </c>
      <c r="S946" s="349"/>
      <c r="T946" s="272"/>
    </row>
    <row r="947" spans="1:20" ht="38.25">
      <c r="A947" s="191">
        <v>46</v>
      </c>
      <c r="B947" s="68"/>
      <c r="C947" s="212" t="s">
        <v>1367</v>
      </c>
      <c r="D947" s="213">
        <v>45687</v>
      </c>
      <c r="E947" s="191" t="s">
        <v>2572</v>
      </c>
      <c r="F947" s="191" t="s">
        <v>3</v>
      </c>
      <c r="G947" s="191">
        <v>2255047</v>
      </c>
      <c r="H947" s="68"/>
      <c r="I947" s="197" t="s">
        <v>3610</v>
      </c>
      <c r="J947" s="68"/>
      <c r="K947" s="68"/>
      <c r="L947" s="68"/>
      <c r="M947" s="68"/>
      <c r="N947" s="348"/>
      <c r="O947" s="348"/>
      <c r="P947" s="214">
        <v>0</v>
      </c>
      <c r="Q947" s="214">
        <v>888</v>
      </c>
      <c r="R947" s="68" t="s">
        <v>1479</v>
      </c>
      <c r="S947" s="349"/>
      <c r="T947" s="272"/>
    </row>
    <row r="948" spans="1:20" ht="38.25">
      <c r="A948" s="191" t="s">
        <v>550</v>
      </c>
      <c r="B948" s="68"/>
      <c r="C948" s="212" t="s">
        <v>589</v>
      </c>
      <c r="D948" s="213">
        <v>45687</v>
      </c>
      <c r="E948" s="191" t="s">
        <v>2573</v>
      </c>
      <c r="F948" s="191" t="s">
        <v>3</v>
      </c>
      <c r="G948" s="191">
        <v>2254856</v>
      </c>
      <c r="H948" s="68"/>
      <c r="I948" s="197" t="s">
        <v>3611</v>
      </c>
      <c r="J948" s="68"/>
      <c r="K948" s="68"/>
      <c r="L948" s="68"/>
      <c r="M948" s="68"/>
      <c r="N948" s="348"/>
      <c r="O948" s="348"/>
      <c r="P948" s="214">
        <v>0</v>
      </c>
      <c r="Q948" s="214">
        <v>3794</v>
      </c>
      <c r="R948" s="68" t="s">
        <v>1479</v>
      </c>
      <c r="S948" s="349"/>
      <c r="T948" s="272"/>
    </row>
    <row r="949" spans="1:20" ht="51">
      <c r="A949" s="191">
        <v>526</v>
      </c>
      <c r="B949" s="68"/>
      <c r="C949" s="212" t="s">
        <v>1262</v>
      </c>
      <c r="D949" s="213">
        <v>45687</v>
      </c>
      <c r="E949" s="191" t="s">
        <v>2574</v>
      </c>
      <c r="F949" s="191" t="s">
        <v>3</v>
      </c>
      <c r="G949" s="191">
        <v>2254858</v>
      </c>
      <c r="H949" s="68"/>
      <c r="I949" s="197" t="s">
        <v>3612</v>
      </c>
      <c r="J949" s="68"/>
      <c r="K949" s="68"/>
      <c r="L949" s="68"/>
      <c r="M949" s="68"/>
      <c r="N949" s="348"/>
      <c r="O949" s="348"/>
      <c r="P949" s="214">
        <v>0</v>
      </c>
      <c r="Q949" s="214">
        <v>99940</v>
      </c>
      <c r="R949" s="68" t="s">
        <v>1479</v>
      </c>
      <c r="S949" s="349"/>
      <c r="T949" s="272"/>
    </row>
    <row r="950" spans="1:20" ht="51">
      <c r="A950" s="191">
        <v>578</v>
      </c>
      <c r="B950" s="68"/>
      <c r="C950" s="212" t="s">
        <v>168</v>
      </c>
      <c r="D950" s="213">
        <v>45687</v>
      </c>
      <c r="E950" s="191" t="s">
        <v>2575</v>
      </c>
      <c r="F950" s="191" t="s">
        <v>3</v>
      </c>
      <c r="G950" s="191">
        <v>2254896</v>
      </c>
      <c r="H950" s="68"/>
      <c r="I950" s="197" t="s">
        <v>3613</v>
      </c>
      <c r="J950" s="68"/>
      <c r="K950" s="68"/>
      <c r="L950" s="68"/>
      <c r="M950" s="68"/>
      <c r="N950" s="348"/>
      <c r="O950" s="348"/>
      <c r="P950" s="214">
        <v>0</v>
      </c>
      <c r="Q950" s="214">
        <v>6069.01</v>
      </c>
      <c r="R950" s="68" t="s">
        <v>1479</v>
      </c>
      <c r="S950" s="349"/>
      <c r="T950" s="272"/>
    </row>
    <row r="951" spans="1:20" ht="51">
      <c r="A951" s="191">
        <v>30</v>
      </c>
      <c r="B951" s="68"/>
      <c r="C951" s="212" t="s">
        <v>638</v>
      </c>
      <c r="D951" s="213">
        <v>45687</v>
      </c>
      <c r="E951" s="191" t="s">
        <v>2576</v>
      </c>
      <c r="F951" s="191" t="s">
        <v>3</v>
      </c>
      <c r="G951" s="191">
        <v>2254898</v>
      </c>
      <c r="H951" s="68"/>
      <c r="I951" s="197" t="s">
        <v>3614</v>
      </c>
      <c r="J951" s="68"/>
      <c r="K951" s="68"/>
      <c r="L951" s="68"/>
      <c r="M951" s="68"/>
      <c r="N951" s="348"/>
      <c r="O951" s="348"/>
      <c r="P951" s="214">
        <v>0</v>
      </c>
      <c r="Q951" s="214">
        <v>200</v>
      </c>
      <c r="R951" s="68" t="s">
        <v>1479</v>
      </c>
      <c r="S951" s="349"/>
      <c r="T951" s="272"/>
    </row>
    <row r="952" spans="1:20" ht="51">
      <c r="A952" s="191">
        <v>163</v>
      </c>
      <c r="B952" s="68"/>
      <c r="C952" s="212" t="s">
        <v>78</v>
      </c>
      <c r="D952" s="213">
        <v>45687</v>
      </c>
      <c r="E952" s="191" t="s">
        <v>2577</v>
      </c>
      <c r="F952" s="191" t="s">
        <v>3</v>
      </c>
      <c r="G952" s="191">
        <v>2254903</v>
      </c>
      <c r="H952" s="68"/>
      <c r="I952" s="197" t="s">
        <v>3615</v>
      </c>
      <c r="J952" s="68"/>
      <c r="K952" s="68"/>
      <c r="L952" s="68"/>
      <c r="M952" s="68"/>
      <c r="N952" s="348"/>
      <c r="O952" s="348"/>
      <c r="P952" s="214">
        <v>0</v>
      </c>
      <c r="Q952" s="214">
        <v>8.6999999999999993</v>
      </c>
      <c r="R952" s="68" t="s">
        <v>1479</v>
      </c>
      <c r="S952" s="349"/>
      <c r="T952" s="272"/>
    </row>
    <row r="953" spans="1:20" ht="51">
      <c r="A953" s="191">
        <v>46</v>
      </c>
      <c r="B953" s="68"/>
      <c r="C953" s="212" t="s">
        <v>1367</v>
      </c>
      <c r="D953" s="213">
        <v>45687</v>
      </c>
      <c r="E953" s="191" t="s">
        <v>2578</v>
      </c>
      <c r="F953" s="191" t="s">
        <v>3</v>
      </c>
      <c r="G953" s="191">
        <v>2254904</v>
      </c>
      <c r="H953" s="68"/>
      <c r="I953" s="197" t="s">
        <v>3616</v>
      </c>
      <c r="J953" s="68"/>
      <c r="K953" s="68"/>
      <c r="L953" s="68"/>
      <c r="M953" s="68"/>
      <c r="N953" s="348"/>
      <c r="O953" s="348"/>
      <c r="P953" s="214">
        <v>0</v>
      </c>
      <c r="Q953" s="214">
        <v>2000</v>
      </c>
      <c r="R953" s="68" t="s">
        <v>1479</v>
      </c>
      <c r="S953" s="349"/>
      <c r="T953" s="272"/>
    </row>
    <row r="954" spans="1:20" ht="51">
      <c r="A954" s="191">
        <v>70</v>
      </c>
      <c r="B954" s="68"/>
      <c r="C954" s="212" t="s">
        <v>47</v>
      </c>
      <c r="D954" s="213">
        <v>45687</v>
      </c>
      <c r="E954" s="191" t="s">
        <v>2579</v>
      </c>
      <c r="F954" s="191" t="s">
        <v>3</v>
      </c>
      <c r="G954" s="191">
        <v>2254913</v>
      </c>
      <c r="H954" s="68"/>
      <c r="I954" s="197" t="s">
        <v>3617</v>
      </c>
      <c r="J954" s="68"/>
      <c r="K954" s="68"/>
      <c r="L954" s="68"/>
      <c r="M954" s="68"/>
      <c r="N954" s="348"/>
      <c r="O954" s="348"/>
      <c r="P954" s="214">
        <v>0</v>
      </c>
      <c r="Q954" s="214">
        <v>220</v>
      </c>
      <c r="R954" s="68" t="s">
        <v>1479</v>
      </c>
      <c r="S954" s="349"/>
      <c r="T954" s="272"/>
    </row>
    <row r="955" spans="1:20" ht="51">
      <c r="A955" s="191">
        <v>670</v>
      </c>
      <c r="B955" s="68"/>
      <c r="C955" s="212" t="s">
        <v>178</v>
      </c>
      <c r="D955" s="213">
        <v>45687</v>
      </c>
      <c r="E955" s="191" t="s">
        <v>2580</v>
      </c>
      <c r="F955" s="191" t="s">
        <v>3</v>
      </c>
      <c r="G955" s="191">
        <v>2254918</v>
      </c>
      <c r="H955" s="68"/>
      <c r="I955" s="197" t="s">
        <v>3618</v>
      </c>
      <c r="J955" s="68"/>
      <c r="K955" s="68"/>
      <c r="L955" s="68"/>
      <c r="M955" s="68"/>
      <c r="N955" s="348"/>
      <c r="O955" s="348"/>
      <c r="P955" s="214">
        <v>0</v>
      </c>
      <c r="Q955" s="214">
        <v>570.53</v>
      </c>
      <c r="R955" s="68" t="s">
        <v>1479</v>
      </c>
      <c r="S955" s="349"/>
      <c r="T955" s="272"/>
    </row>
    <row r="956" spans="1:20" ht="51">
      <c r="A956" s="191">
        <v>670</v>
      </c>
      <c r="B956" s="68"/>
      <c r="C956" s="212" t="s">
        <v>178</v>
      </c>
      <c r="D956" s="213">
        <v>45687</v>
      </c>
      <c r="E956" s="191" t="s">
        <v>2581</v>
      </c>
      <c r="F956" s="191" t="s">
        <v>3</v>
      </c>
      <c r="G956" s="191">
        <v>2254920</v>
      </c>
      <c r="H956" s="68"/>
      <c r="I956" s="197" t="s">
        <v>3619</v>
      </c>
      <c r="J956" s="68"/>
      <c r="K956" s="68"/>
      <c r="L956" s="68"/>
      <c r="M956" s="68"/>
      <c r="N956" s="348"/>
      <c r="O956" s="348"/>
      <c r="P956" s="214">
        <v>0</v>
      </c>
      <c r="Q956" s="214">
        <v>427.9</v>
      </c>
      <c r="R956" s="68" t="s">
        <v>1479</v>
      </c>
      <c r="S956" s="349"/>
      <c r="T956" s="272"/>
    </row>
    <row r="957" spans="1:20" ht="51">
      <c r="A957" s="191">
        <v>670</v>
      </c>
      <c r="B957" s="68"/>
      <c r="C957" s="212" t="s">
        <v>178</v>
      </c>
      <c r="D957" s="213">
        <v>45687</v>
      </c>
      <c r="E957" s="191" t="s">
        <v>2582</v>
      </c>
      <c r="F957" s="191" t="s">
        <v>3</v>
      </c>
      <c r="G957" s="191">
        <v>2254923</v>
      </c>
      <c r="H957" s="68"/>
      <c r="I957" s="197" t="s">
        <v>3620</v>
      </c>
      <c r="J957" s="68"/>
      <c r="K957" s="68"/>
      <c r="L957" s="68"/>
      <c r="M957" s="68"/>
      <c r="N957" s="348"/>
      <c r="O957" s="348"/>
      <c r="P957" s="214">
        <v>0</v>
      </c>
      <c r="Q957" s="214">
        <v>1945.33</v>
      </c>
      <c r="R957" s="68" t="s">
        <v>1479</v>
      </c>
      <c r="S957" s="349"/>
      <c r="T957" s="272"/>
    </row>
    <row r="958" spans="1:20" ht="51">
      <c r="A958" s="191">
        <v>670</v>
      </c>
      <c r="B958" s="68"/>
      <c r="C958" s="212" t="s">
        <v>178</v>
      </c>
      <c r="D958" s="213">
        <v>45687</v>
      </c>
      <c r="E958" s="191" t="s">
        <v>2583</v>
      </c>
      <c r="F958" s="191" t="s">
        <v>3</v>
      </c>
      <c r="G958" s="191">
        <v>2254924</v>
      </c>
      <c r="H958" s="68"/>
      <c r="I958" s="197" t="s">
        <v>3621</v>
      </c>
      <c r="J958" s="68"/>
      <c r="K958" s="68"/>
      <c r="L958" s="68"/>
      <c r="M958" s="68"/>
      <c r="N958" s="348"/>
      <c r="O958" s="348"/>
      <c r="P958" s="214">
        <v>0</v>
      </c>
      <c r="Q958" s="214">
        <v>516</v>
      </c>
      <c r="R958" s="68" t="s">
        <v>1479</v>
      </c>
      <c r="S958" s="349"/>
      <c r="T958" s="272"/>
    </row>
    <row r="959" spans="1:20" ht="51">
      <c r="A959" s="191">
        <v>578</v>
      </c>
      <c r="B959" s="68"/>
      <c r="C959" s="212" t="s">
        <v>168</v>
      </c>
      <c r="D959" s="213">
        <v>45687</v>
      </c>
      <c r="E959" s="191" t="s">
        <v>2584</v>
      </c>
      <c r="F959" s="191" t="s">
        <v>3</v>
      </c>
      <c r="G959" s="191">
        <v>2254936</v>
      </c>
      <c r="H959" s="68"/>
      <c r="I959" s="197" t="s">
        <v>3622</v>
      </c>
      <c r="J959" s="68"/>
      <c r="K959" s="68"/>
      <c r="L959" s="68"/>
      <c r="M959" s="68"/>
      <c r="N959" s="348"/>
      <c r="O959" s="348"/>
      <c r="P959" s="214">
        <v>0</v>
      </c>
      <c r="Q959" s="214">
        <v>53592.83</v>
      </c>
      <c r="R959" s="68" t="s">
        <v>1479</v>
      </c>
      <c r="S959" s="349"/>
      <c r="T959" s="272"/>
    </row>
    <row r="960" spans="1:20" ht="51">
      <c r="A960" s="191">
        <v>578</v>
      </c>
      <c r="B960" s="68"/>
      <c r="C960" s="212" t="s">
        <v>168</v>
      </c>
      <c r="D960" s="213">
        <v>45687</v>
      </c>
      <c r="E960" s="191" t="s">
        <v>2585</v>
      </c>
      <c r="F960" s="191" t="s">
        <v>3</v>
      </c>
      <c r="G960" s="191">
        <v>2254938</v>
      </c>
      <c r="H960" s="68"/>
      <c r="I960" s="197" t="s">
        <v>3623</v>
      </c>
      <c r="J960" s="68"/>
      <c r="K960" s="68"/>
      <c r="L960" s="68"/>
      <c r="M960" s="68"/>
      <c r="N960" s="348"/>
      <c r="O960" s="348"/>
      <c r="P960" s="214">
        <v>0</v>
      </c>
      <c r="Q960" s="214">
        <v>52000</v>
      </c>
      <c r="R960" s="68" t="s">
        <v>1479</v>
      </c>
      <c r="S960" s="349"/>
      <c r="T960" s="272"/>
    </row>
    <row r="961" spans="1:20" ht="51">
      <c r="A961" s="191">
        <v>578</v>
      </c>
      <c r="B961" s="68"/>
      <c r="C961" s="212" t="s">
        <v>168</v>
      </c>
      <c r="D961" s="213">
        <v>45687</v>
      </c>
      <c r="E961" s="191" t="s">
        <v>2586</v>
      </c>
      <c r="F961" s="191" t="s">
        <v>3</v>
      </c>
      <c r="G961" s="191">
        <v>2254941</v>
      </c>
      <c r="H961" s="68"/>
      <c r="I961" s="197" t="s">
        <v>3624</v>
      </c>
      <c r="J961" s="68"/>
      <c r="K961" s="68"/>
      <c r="L961" s="68"/>
      <c r="M961" s="68"/>
      <c r="N961" s="348"/>
      <c r="O961" s="348"/>
      <c r="P961" s="214">
        <v>0</v>
      </c>
      <c r="Q961" s="214">
        <v>54000</v>
      </c>
      <c r="R961" s="68" t="s">
        <v>1479</v>
      </c>
      <c r="S961" s="349"/>
      <c r="T961" s="272"/>
    </row>
    <row r="962" spans="1:20" ht="51">
      <c r="A962" s="191">
        <v>578</v>
      </c>
      <c r="B962" s="68"/>
      <c r="C962" s="212" t="s">
        <v>168</v>
      </c>
      <c r="D962" s="213">
        <v>45687</v>
      </c>
      <c r="E962" s="191" t="s">
        <v>2587</v>
      </c>
      <c r="F962" s="191" t="s">
        <v>3</v>
      </c>
      <c r="G962" s="191">
        <v>2254943</v>
      </c>
      <c r="H962" s="68"/>
      <c r="I962" s="197" t="s">
        <v>3625</v>
      </c>
      <c r="J962" s="68"/>
      <c r="K962" s="68"/>
      <c r="L962" s="68"/>
      <c r="M962" s="68"/>
      <c r="N962" s="348"/>
      <c r="O962" s="348"/>
      <c r="P962" s="214">
        <v>0</v>
      </c>
      <c r="Q962" s="214">
        <v>53000</v>
      </c>
      <c r="R962" s="68" t="s">
        <v>1479</v>
      </c>
      <c r="S962" s="349"/>
      <c r="T962" s="272"/>
    </row>
    <row r="963" spans="1:20" ht="51">
      <c r="A963" s="191">
        <v>595</v>
      </c>
      <c r="B963" s="68"/>
      <c r="C963" s="212" t="s">
        <v>609</v>
      </c>
      <c r="D963" s="213">
        <v>45687</v>
      </c>
      <c r="E963" s="191" t="s">
        <v>2588</v>
      </c>
      <c r="F963" s="191" t="s">
        <v>3</v>
      </c>
      <c r="G963" s="191">
        <v>2254946</v>
      </c>
      <c r="H963" s="68"/>
      <c r="I963" s="197" t="s">
        <v>3626</v>
      </c>
      <c r="J963" s="68"/>
      <c r="K963" s="68"/>
      <c r="L963" s="68"/>
      <c r="M963" s="68"/>
      <c r="N963" s="348"/>
      <c r="O963" s="348"/>
      <c r="P963" s="214">
        <v>0</v>
      </c>
      <c r="Q963" s="214">
        <v>1096.46</v>
      </c>
      <c r="R963" s="68" t="s">
        <v>1479</v>
      </c>
      <c r="S963" s="349"/>
      <c r="T963" s="272"/>
    </row>
    <row r="964" spans="1:20" ht="51">
      <c r="A964" s="191">
        <v>595</v>
      </c>
      <c r="B964" s="68"/>
      <c r="C964" s="212" t="s">
        <v>609</v>
      </c>
      <c r="D964" s="213">
        <v>45687</v>
      </c>
      <c r="E964" s="191" t="s">
        <v>2589</v>
      </c>
      <c r="F964" s="191" t="s">
        <v>3</v>
      </c>
      <c r="G964" s="191">
        <v>2254947</v>
      </c>
      <c r="H964" s="68"/>
      <c r="I964" s="197" t="s">
        <v>3627</v>
      </c>
      <c r="J964" s="68"/>
      <c r="K964" s="68"/>
      <c r="L964" s="68"/>
      <c r="M964" s="68"/>
      <c r="N964" s="348"/>
      <c r="O964" s="348"/>
      <c r="P964" s="214">
        <v>0</v>
      </c>
      <c r="Q964" s="214">
        <v>431</v>
      </c>
      <c r="R964" s="68" t="s">
        <v>1479</v>
      </c>
      <c r="S964" s="349"/>
      <c r="T964" s="272"/>
    </row>
    <row r="965" spans="1:20" ht="51">
      <c r="A965" s="191">
        <v>595</v>
      </c>
      <c r="B965" s="68"/>
      <c r="C965" s="212" t="s">
        <v>609</v>
      </c>
      <c r="D965" s="213">
        <v>45687</v>
      </c>
      <c r="E965" s="191" t="s">
        <v>2590</v>
      </c>
      <c r="F965" s="191" t="s">
        <v>3</v>
      </c>
      <c r="G965" s="191">
        <v>2254949</v>
      </c>
      <c r="H965" s="68"/>
      <c r="I965" s="197" t="s">
        <v>3628</v>
      </c>
      <c r="J965" s="68"/>
      <c r="K965" s="68"/>
      <c r="L965" s="68"/>
      <c r="M965" s="68"/>
      <c r="N965" s="348"/>
      <c r="O965" s="348"/>
      <c r="P965" s="214">
        <v>0</v>
      </c>
      <c r="Q965" s="214">
        <v>670.5</v>
      </c>
      <c r="R965" s="68" t="s">
        <v>1479</v>
      </c>
      <c r="S965" s="349"/>
      <c r="T965" s="272"/>
    </row>
    <row r="966" spans="1:20" ht="51">
      <c r="A966" s="191">
        <v>595</v>
      </c>
      <c r="B966" s="68"/>
      <c r="C966" s="212" t="s">
        <v>609</v>
      </c>
      <c r="D966" s="213">
        <v>45687</v>
      </c>
      <c r="E966" s="191" t="s">
        <v>2591</v>
      </c>
      <c r="F966" s="191" t="s">
        <v>3</v>
      </c>
      <c r="G966" s="191">
        <v>2254951</v>
      </c>
      <c r="H966" s="68"/>
      <c r="I966" s="197" t="s">
        <v>3629</v>
      </c>
      <c r="J966" s="68"/>
      <c r="K966" s="68"/>
      <c r="L966" s="68"/>
      <c r="M966" s="68"/>
      <c r="N966" s="348"/>
      <c r="O966" s="348"/>
      <c r="P966" s="214">
        <v>0</v>
      </c>
      <c r="Q966" s="214">
        <v>50</v>
      </c>
      <c r="R966" s="68" t="s">
        <v>1479</v>
      </c>
      <c r="S966" s="349"/>
      <c r="T966" s="272"/>
    </row>
    <row r="967" spans="1:20" ht="51">
      <c r="A967" s="191">
        <v>595</v>
      </c>
      <c r="B967" s="68"/>
      <c r="C967" s="212" t="s">
        <v>609</v>
      </c>
      <c r="D967" s="213">
        <v>45687</v>
      </c>
      <c r="E967" s="191" t="s">
        <v>2592</v>
      </c>
      <c r="F967" s="191" t="s">
        <v>3</v>
      </c>
      <c r="G967" s="191">
        <v>2254952</v>
      </c>
      <c r="H967" s="68"/>
      <c r="I967" s="197" t="s">
        <v>3630</v>
      </c>
      <c r="J967" s="68"/>
      <c r="K967" s="68"/>
      <c r="L967" s="68"/>
      <c r="M967" s="68"/>
      <c r="N967" s="348"/>
      <c r="O967" s="348"/>
      <c r="P967" s="214">
        <v>0</v>
      </c>
      <c r="Q967" s="214">
        <v>1103.5999999999999</v>
      </c>
      <c r="R967" s="68" t="s">
        <v>1479</v>
      </c>
      <c r="S967" s="349"/>
      <c r="T967" s="272"/>
    </row>
    <row r="968" spans="1:20" ht="63.75">
      <c r="A968" s="191">
        <v>291</v>
      </c>
      <c r="B968" s="68"/>
      <c r="C968" s="212" t="s">
        <v>119</v>
      </c>
      <c r="D968" s="213">
        <v>45687</v>
      </c>
      <c r="E968" s="191" t="s">
        <v>2593</v>
      </c>
      <c r="F968" s="191" t="s">
        <v>10</v>
      </c>
      <c r="G968" s="191">
        <v>3011179</v>
      </c>
      <c r="H968" s="68"/>
      <c r="I968" s="197" t="s">
        <v>3631</v>
      </c>
      <c r="J968" s="68"/>
      <c r="K968" s="68"/>
      <c r="L968" s="68"/>
      <c r="M968" s="68"/>
      <c r="N968" s="348"/>
      <c r="O968" s="348"/>
      <c r="P968" s="214">
        <v>60</v>
      </c>
      <c r="Q968" s="214">
        <v>0</v>
      </c>
      <c r="R968" s="68" t="s">
        <v>1479</v>
      </c>
      <c r="S968" s="349"/>
      <c r="T968" s="272"/>
    </row>
    <row r="969" spans="1:20" ht="63.75">
      <c r="A969" s="191" t="s">
        <v>544</v>
      </c>
      <c r="B969" s="68"/>
      <c r="C969" s="212" t="s">
        <v>679</v>
      </c>
      <c r="D969" s="213">
        <v>45687</v>
      </c>
      <c r="E969" s="191" t="s">
        <v>2594</v>
      </c>
      <c r="F969" s="191" t="s">
        <v>6</v>
      </c>
      <c r="G969" s="191">
        <v>2162136</v>
      </c>
      <c r="H969" s="68"/>
      <c r="I969" s="197" t="s">
        <v>3632</v>
      </c>
      <c r="J969" s="68"/>
      <c r="K969" s="68"/>
      <c r="L969" s="68"/>
      <c r="M969" s="68"/>
      <c r="N969" s="348"/>
      <c r="O969" s="348"/>
      <c r="P969" s="214">
        <v>0</v>
      </c>
      <c r="Q969" s="214">
        <v>446755.09</v>
      </c>
      <c r="R969" s="68" t="s">
        <v>1479</v>
      </c>
      <c r="S969" s="349"/>
      <c r="T969" s="272"/>
    </row>
    <row r="970" spans="1:20" ht="63.75">
      <c r="A970" s="191" t="s">
        <v>544</v>
      </c>
      <c r="B970" s="68"/>
      <c r="C970" s="212" t="s">
        <v>679</v>
      </c>
      <c r="D970" s="213">
        <v>45687</v>
      </c>
      <c r="E970" s="191" t="s">
        <v>2595</v>
      </c>
      <c r="F970" s="191" t="s">
        <v>6</v>
      </c>
      <c r="G970" s="191">
        <v>2162137</v>
      </c>
      <c r="H970" s="68"/>
      <c r="I970" s="197" t="s">
        <v>3633</v>
      </c>
      <c r="J970" s="68"/>
      <c r="K970" s="68"/>
      <c r="L970" s="68"/>
      <c r="M970" s="68"/>
      <c r="N970" s="348"/>
      <c r="O970" s="348"/>
      <c r="P970" s="214">
        <v>0</v>
      </c>
      <c r="Q970" s="214">
        <v>2737494.91</v>
      </c>
      <c r="R970" s="68" t="s">
        <v>1479</v>
      </c>
      <c r="S970" s="349"/>
      <c r="T970" s="272"/>
    </row>
    <row r="971" spans="1:20" ht="76.5">
      <c r="A971" s="191">
        <v>597</v>
      </c>
      <c r="B971" s="68"/>
      <c r="C971" s="212" t="s">
        <v>673</v>
      </c>
      <c r="D971" s="213">
        <v>45687</v>
      </c>
      <c r="E971" s="191" t="s">
        <v>2596</v>
      </c>
      <c r="F971" s="191" t="s">
        <v>10</v>
      </c>
      <c r="G971" s="191">
        <v>1118105</v>
      </c>
      <c r="H971" s="68"/>
      <c r="I971" s="197" t="s">
        <v>3634</v>
      </c>
      <c r="J971" s="68"/>
      <c r="K971" s="68"/>
      <c r="L971" s="68"/>
      <c r="M971" s="68"/>
      <c r="N971" s="348"/>
      <c r="O971" s="348"/>
      <c r="P971" s="214">
        <v>360</v>
      </c>
      <c r="Q971" s="214">
        <v>0</v>
      </c>
      <c r="R971" s="68" t="s">
        <v>1479</v>
      </c>
      <c r="S971" s="349"/>
      <c r="T971" s="272"/>
    </row>
    <row r="972" spans="1:20" ht="76.5">
      <c r="A972" s="191">
        <v>117</v>
      </c>
      <c r="B972" s="68"/>
      <c r="C972" s="212" t="s">
        <v>54</v>
      </c>
      <c r="D972" s="213">
        <v>45687</v>
      </c>
      <c r="E972" s="191" t="s">
        <v>2597</v>
      </c>
      <c r="F972" s="191" t="s">
        <v>10</v>
      </c>
      <c r="G972" s="191">
        <v>1118150</v>
      </c>
      <c r="H972" s="68"/>
      <c r="I972" s="197" t="s">
        <v>3635</v>
      </c>
      <c r="J972" s="68"/>
      <c r="K972" s="68"/>
      <c r="L972" s="68"/>
      <c r="M972" s="68"/>
      <c r="N972" s="348"/>
      <c r="O972" s="348"/>
      <c r="P972" s="214">
        <v>60</v>
      </c>
      <c r="Q972" s="214">
        <v>0</v>
      </c>
      <c r="R972" s="68" t="s">
        <v>1479</v>
      </c>
      <c r="S972" s="349"/>
      <c r="T972" s="272"/>
    </row>
    <row r="973" spans="1:20" ht="89.25">
      <c r="A973" s="191">
        <v>389</v>
      </c>
      <c r="B973" s="68"/>
      <c r="C973" s="212" t="s">
        <v>1401</v>
      </c>
      <c r="D973" s="213">
        <v>45687</v>
      </c>
      <c r="E973" s="191" t="s">
        <v>2598</v>
      </c>
      <c r="F973" s="191" t="s">
        <v>10</v>
      </c>
      <c r="G973" s="191">
        <v>1118154</v>
      </c>
      <c r="H973" s="68"/>
      <c r="I973" s="197" t="s">
        <v>3636</v>
      </c>
      <c r="J973" s="68"/>
      <c r="K973" s="68"/>
      <c r="L973" s="68"/>
      <c r="M973" s="68"/>
      <c r="N973" s="348"/>
      <c r="O973" s="348"/>
      <c r="P973" s="214">
        <v>60</v>
      </c>
      <c r="Q973" s="214">
        <v>0</v>
      </c>
      <c r="R973" s="68" t="s">
        <v>1479</v>
      </c>
      <c r="S973" s="349"/>
      <c r="T973" s="272"/>
    </row>
    <row r="974" spans="1:20" ht="63.75">
      <c r="A974" s="191">
        <v>16</v>
      </c>
      <c r="B974" s="68"/>
      <c r="C974" s="212" t="s">
        <v>40</v>
      </c>
      <c r="D974" s="213">
        <v>45688</v>
      </c>
      <c r="E974" s="191" t="s">
        <v>2599</v>
      </c>
      <c r="F974" s="191" t="s">
        <v>3</v>
      </c>
      <c r="G974" s="191">
        <v>2255215</v>
      </c>
      <c r="H974" s="68"/>
      <c r="I974" s="197" t="s">
        <v>1599</v>
      </c>
      <c r="J974" s="68"/>
      <c r="K974" s="68"/>
      <c r="L974" s="68"/>
      <c r="M974" s="68"/>
      <c r="N974" s="348"/>
      <c r="O974" s="348"/>
      <c r="P974" s="214">
        <v>0</v>
      </c>
      <c r="Q974" s="214">
        <v>3000</v>
      </c>
      <c r="R974" s="68" t="s">
        <v>1479</v>
      </c>
      <c r="S974" s="349"/>
      <c r="T974" s="272"/>
    </row>
    <row r="975" spans="1:20" ht="38.25">
      <c r="A975" s="191">
        <v>522</v>
      </c>
      <c r="B975" s="68"/>
      <c r="C975" s="212" t="s">
        <v>163</v>
      </c>
      <c r="D975" s="213">
        <v>45688</v>
      </c>
      <c r="E975" s="191" t="s">
        <v>2600</v>
      </c>
      <c r="F975" s="191" t="s">
        <v>3</v>
      </c>
      <c r="G975" s="191">
        <v>2255217</v>
      </c>
      <c r="H975" s="68"/>
      <c r="I975" s="197" t="s">
        <v>3637</v>
      </c>
      <c r="J975" s="68"/>
      <c r="K975" s="68"/>
      <c r="L975" s="68"/>
      <c r="M975" s="68"/>
      <c r="N975" s="348"/>
      <c r="O975" s="348"/>
      <c r="P975" s="214">
        <v>0</v>
      </c>
      <c r="Q975" s="214">
        <v>7000</v>
      </c>
      <c r="R975" s="68" t="s">
        <v>1479</v>
      </c>
      <c r="S975" s="349"/>
      <c r="T975" s="272"/>
    </row>
    <row r="976" spans="1:20" ht="51">
      <c r="A976" s="191">
        <v>522</v>
      </c>
      <c r="B976" s="68"/>
      <c r="C976" s="212" t="s">
        <v>163</v>
      </c>
      <c r="D976" s="213">
        <v>45688</v>
      </c>
      <c r="E976" s="191" t="s">
        <v>2601</v>
      </c>
      <c r="F976" s="191" t="s">
        <v>3</v>
      </c>
      <c r="G976" s="191">
        <v>2255220</v>
      </c>
      <c r="H976" s="68"/>
      <c r="I976" s="197" t="s">
        <v>3638</v>
      </c>
      <c r="J976" s="68"/>
      <c r="K976" s="68"/>
      <c r="L976" s="68"/>
      <c r="M976" s="68"/>
      <c r="N976" s="348"/>
      <c r="O976" s="348"/>
      <c r="P976" s="214">
        <v>0</v>
      </c>
      <c r="Q976" s="214">
        <v>44000.44</v>
      </c>
      <c r="R976" s="68" t="s">
        <v>1479</v>
      </c>
      <c r="S976" s="349"/>
      <c r="T976" s="272"/>
    </row>
    <row r="977" spans="1:20" ht="63.75">
      <c r="A977" s="191">
        <v>53</v>
      </c>
      <c r="B977" s="68"/>
      <c r="C977" s="212" t="s">
        <v>1372</v>
      </c>
      <c r="D977" s="213">
        <v>45688</v>
      </c>
      <c r="E977" s="191" t="s">
        <v>2602</v>
      </c>
      <c r="F977" s="191" t="s">
        <v>3</v>
      </c>
      <c r="G977" s="191">
        <v>2255237</v>
      </c>
      <c r="H977" s="68"/>
      <c r="I977" s="197" t="s">
        <v>3639</v>
      </c>
      <c r="J977" s="68"/>
      <c r="K977" s="68"/>
      <c r="L977" s="68"/>
      <c r="M977" s="68"/>
      <c r="N977" s="348"/>
      <c r="O977" s="348"/>
      <c r="P977" s="214">
        <v>0</v>
      </c>
      <c r="Q977" s="214">
        <v>32</v>
      </c>
      <c r="R977" s="68" t="s">
        <v>1479</v>
      </c>
      <c r="S977" s="349"/>
      <c r="T977" s="272"/>
    </row>
    <row r="978" spans="1:20" ht="38.25">
      <c r="A978" s="191">
        <v>16</v>
      </c>
      <c r="B978" s="68"/>
      <c r="C978" s="212" t="s">
        <v>40</v>
      </c>
      <c r="D978" s="213">
        <v>45688</v>
      </c>
      <c r="E978" s="191" t="s">
        <v>2603</v>
      </c>
      <c r="F978" s="191" t="s">
        <v>3</v>
      </c>
      <c r="G978" s="191">
        <v>2255239</v>
      </c>
      <c r="H978" s="68"/>
      <c r="I978" s="197" t="s">
        <v>3640</v>
      </c>
      <c r="J978" s="68"/>
      <c r="K978" s="68"/>
      <c r="L978" s="68"/>
      <c r="M978" s="68"/>
      <c r="N978" s="348"/>
      <c r="O978" s="348"/>
      <c r="P978" s="214">
        <v>0</v>
      </c>
      <c r="Q978" s="214">
        <v>323</v>
      </c>
      <c r="R978" s="68" t="s">
        <v>1479</v>
      </c>
      <c r="S978" s="349"/>
      <c r="T978" s="272"/>
    </row>
    <row r="979" spans="1:20" ht="63.75">
      <c r="A979" s="191">
        <v>53</v>
      </c>
      <c r="B979" s="68"/>
      <c r="C979" s="212" t="s">
        <v>1372</v>
      </c>
      <c r="D979" s="213">
        <v>45688</v>
      </c>
      <c r="E979" s="191" t="s">
        <v>2604</v>
      </c>
      <c r="F979" s="191" t="s">
        <v>3</v>
      </c>
      <c r="G979" s="191">
        <v>2255240</v>
      </c>
      <c r="H979" s="68"/>
      <c r="I979" s="197" t="s">
        <v>3641</v>
      </c>
      <c r="J979" s="68"/>
      <c r="K979" s="68"/>
      <c r="L979" s="68"/>
      <c r="M979" s="68"/>
      <c r="N979" s="348"/>
      <c r="O979" s="348"/>
      <c r="P979" s="214">
        <v>0</v>
      </c>
      <c r="Q979" s="214">
        <v>32</v>
      </c>
      <c r="R979" s="68" t="s">
        <v>1479</v>
      </c>
      <c r="S979" s="349"/>
      <c r="T979" s="272"/>
    </row>
    <row r="980" spans="1:20" ht="51">
      <c r="A980" s="191">
        <v>46</v>
      </c>
      <c r="B980" s="68"/>
      <c r="C980" s="212" t="s">
        <v>1367</v>
      </c>
      <c r="D980" s="213">
        <v>45688</v>
      </c>
      <c r="E980" s="191" t="s">
        <v>2605</v>
      </c>
      <c r="F980" s="191" t="s">
        <v>3</v>
      </c>
      <c r="G980" s="191">
        <v>2255263</v>
      </c>
      <c r="H980" s="68"/>
      <c r="I980" s="197" t="s">
        <v>3642</v>
      </c>
      <c r="J980" s="68"/>
      <c r="K980" s="68"/>
      <c r="L980" s="68"/>
      <c r="M980" s="68"/>
      <c r="N980" s="348"/>
      <c r="O980" s="348"/>
      <c r="P980" s="214">
        <v>0</v>
      </c>
      <c r="Q980" s="214">
        <v>3320.94</v>
      </c>
      <c r="R980" s="68" t="s">
        <v>1479</v>
      </c>
      <c r="S980" s="349"/>
      <c r="T980" s="272"/>
    </row>
    <row r="981" spans="1:20" ht="51">
      <c r="A981" s="191">
        <v>650</v>
      </c>
      <c r="B981" s="68"/>
      <c r="C981" s="212" t="s">
        <v>175</v>
      </c>
      <c r="D981" s="213">
        <v>45688</v>
      </c>
      <c r="E981" s="191" t="s">
        <v>2606</v>
      </c>
      <c r="F981" s="191" t="s">
        <v>3</v>
      </c>
      <c r="G981" s="191">
        <v>2255281</v>
      </c>
      <c r="H981" s="68"/>
      <c r="I981" s="197" t="s">
        <v>3643</v>
      </c>
      <c r="J981" s="68"/>
      <c r="K981" s="68"/>
      <c r="L981" s="68"/>
      <c r="M981" s="68"/>
      <c r="N981" s="348"/>
      <c r="O981" s="348"/>
      <c r="P981" s="214">
        <v>0</v>
      </c>
      <c r="Q981" s="214">
        <v>18</v>
      </c>
      <c r="R981" s="68" t="s">
        <v>1479</v>
      </c>
      <c r="S981" s="349"/>
      <c r="T981" s="272"/>
    </row>
    <row r="982" spans="1:20" ht="63.75">
      <c r="A982" s="191">
        <v>15</v>
      </c>
      <c r="B982" s="68"/>
      <c r="C982" s="212" t="s">
        <v>39</v>
      </c>
      <c r="D982" s="213">
        <v>45688</v>
      </c>
      <c r="E982" s="191" t="s">
        <v>2607</v>
      </c>
      <c r="F982" s="191" t="s">
        <v>3</v>
      </c>
      <c r="G982" s="191">
        <v>2255282</v>
      </c>
      <c r="H982" s="68"/>
      <c r="I982" s="197" t="s">
        <v>3644</v>
      </c>
      <c r="J982" s="68"/>
      <c r="K982" s="68"/>
      <c r="L982" s="68"/>
      <c r="M982" s="68"/>
      <c r="N982" s="348"/>
      <c r="O982" s="348"/>
      <c r="P982" s="214">
        <v>0</v>
      </c>
      <c r="Q982" s="214">
        <v>24</v>
      </c>
      <c r="R982" s="68" t="s">
        <v>1479</v>
      </c>
      <c r="S982" s="349"/>
      <c r="T982" s="272"/>
    </row>
    <row r="983" spans="1:20" ht="51">
      <c r="A983" s="191">
        <v>650</v>
      </c>
      <c r="B983" s="68"/>
      <c r="C983" s="212" t="s">
        <v>175</v>
      </c>
      <c r="D983" s="213">
        <v>45688</v>
      </c>
      <c r="E983" s="191" t="s">
        <v>2608</v>
      </c>
      <c r="F983" s="191" t="s">
        <v>3</v>
      </c>
      <c r="G983" s="191">
        <v>2255285</v>
      </c>
      <c r="H983" s="68"/>
      <c r="I983" s="197" t="s">
        <v>3645</v>
      </c>
      <c r="J983" s="68"/>
      <c r="K983" s="68"/>
      <c r="L983" s="68"/>
      <c r="M983" s="68"/>
      <c r="N983" s="348"/>
      <c r="O983" s="348"/>
      <c r="P983" s="214">
        <v>0</v>
      </c>
      <c r="Q983" s="214">
        <v>18</v>
      </c>
      <c r="R983" s="68" t="s">
        <v>1479</v>
      </c>
      <c r="S983" s="349"/>
      <c r="T983" s="272"/>
    </row>
    <row r="984" spans="1:20" ht="51">
      <c r="A984" s="191">
        <v>650</v>
      </c>
      <c r="B984" s="68"/>
      <c r="C984" s="212" t="s">
        <v>175</v>
      </c>
      <c r="D984" s="213">
        <v>45688</v>
      </c>
      <c r="E984" s="191" t="s">
        <v>2609</v>
      </c>
      <c r="F984" s="191" t="s">
        <v>3</v>
      </c>
      <c r="G984" s="191">
        <v>2255286</v>
      </c>
      <c r="H984" s="68"/>
      <c r="I984" s="197" t="s">
        <v>3646</v>
      </c>
      <c r="J984" s="68"/>
      <c r="K984" s="68"/>
      <c r="L984" s="68"/>
      <c r="M984" s="68"/>
      <c r="N984" s="348"/>
      <c r="O984" s="348"/>
      <c r="P984" s="214">
        <v>0</v>
      </c>
      <c r="Q984" s="214">
        <v>18</v>
      </c>
      <c r="R984" s="68" t="s">
        <v>1479</v>
      </c>
      <c r="S984" s="349"/>
      <c r="T984" s="272"/>
    </row>
    <row r="985" spans="1:20" ht="51">
      <c r="A985" s="191">
        <v>650</v>
      </c>
      <c r="B985" s="68"/>
      <c r="C985" s="212" t="s">
        <v>175</v>
      </c>
      <c r="D985" s="213">
        <v>45688</v>
      </c>
      <c r="E985" s="191" t="s">
        <v>2610</v>
      </c>
      <c r="F985" s="191" t="s">
        <v>3</v>
      </c>
      <c r="G985" s="191">
        <v>2255288</v>
      </c>
      <c r="H985" s="68"/>
      <c r="I985" s="197" t="s">
        <v>3647</v>
      </c>
      <c r="J985" s="68"/>
      <c r="K985" s="68"/>
      <c r="L985" s="68"/>
      <c r="M985" s="68"/>
      <c r="N985" s="348"/>
      <c r="O985" s="348"/>
      <c r="P985" s="214">
        <v>0</v>
      </c>
      <c r="Q985" s="214">
        <v>18</v>
      </c>
      <c r="R985" s="68" t="s">
        <v>1479</v>
      </c>
      <c r="S985" s="349"/>
      <c r="T985" s="272"/>
    </row>
    <row r="986" spans="1:20" ht="51">
      <c r="A986" s="191">
        <v>650</v>
      </c>
      <c r="B986" s="68"/>
      <c r="C986" s="212" t="s">
        <v>175</v>
      </c>
      <c r="D986" s="213">
        <v>45688</v>
      </c>
      <c r="E986" s="191" t="s">
        <v>2611</v>
      </c>
      <c r="F986" s="191" t="s">
        <v>3</v>
      </c>
      <c r="G986" s="191">
        <v>2255290</v>
      </c>
      <c r="H986" s="68"/>
      <c r="I986" s="197" t="s">
        <v>3648</v>
      </c>
      <c r="J986" s="68"/>
      <c r="K986" s="68"/>
      <c r="L986" s="68"/>
      <c r="M986" s="68"/>
      <c r="N986" s="348"/>
      <c r="O986" s="348"/>
      <c r="P986" s="214">
        <v>0</v>
      </c>
      <c r="Q986" s="214">
        <v>18</v>
      </c>
      <c r="R986" s="68" t="s">
        <v>1479</v>
      </c>
      <c r="S986" s="349"/>
      <c r="T986" s="272"/>
    </row>
    <row r="987" spans="1:20" ht="51">
      <c r="A987" s="191" t="s">
        <v>550</v>
      </c>
      <c r="B987" s="68"/>
      <c r="C987" s="212" t="s">
        <v>589</v>
      </c>
      <c r="D987" s="213">
        <v>45688</v>
      </c>
      <c r="E987" s="191" t="s">
        <v>2612</v>
      </c>
      <c r="F987" s="191" t="s">
        <v>3</v>
      </c>
      <c r="G987" s="191">
        <v>2255317</v>
      </c>
      <c r="H987" s="68"/>
      <c r="I987" s="197" t="s">
        <v>3649</v>
      </c>
      <c r="J987" s="68"/>
      <c r="K987" s="68"/>
      <c r="L987" s="68"/>
      <c r="M987" s="68"/>
      <c r="N987" s="348"/>
      <c r="O987" s="348"/>
      <c r="P987" s="214">
        <v>0</v>
      </c>
      <c r="Q987" s="214">
        <v>5477</v>
      </c>
      <c r="R987" s="68" t="s">
        <v>1479</v>
      </c>
      <c r="S987" s="349"/>
      <c r="T987" s="272"/>
    </row>
    <row r="988" spans="1:20" ht="38.25">
      <c r="A988" s="191">
        <v>46</v>
      </c>
      <c r="B988" s="68"/>
      <c r="C988" s="212" t="s">
        <v>1367</v>
      </c>
      <c r="D988" s="213">
        <v>45688</v>
      </c>
      <c r="E988" s="191" t="s">
        <v>2613</v>
      </c>
      <c r="F988" s="191" t="s">
        <v>3</v>
      </c>
      <c r="G988" s="191">
        <v>2255318</v>
      </c>
      <c r="H988" s="68"/>
      <c r="I988" s="197" t="s">
        <v>3650</v>
      </c>
      <c r="J988" s="68"/>
      <c r="K988" s="68"/>
      <c r="L988" s="68"/>
      <c r="M988" s="68"/>
      <c r="N988" s="348"/>
      <c r="O988" s="348"/>
      <c r="P988" s="214">
        <v>0</v>
      </c>
      <c r="Q988" s="214">
        <v>6500</v>
      </c>
      <c r="R988" s="68" t="s">
        <v>1479</v>
      </c>
      <c r="S988" s="349"/>
      <c r="T988" s="272"/>
    </row>
    <row r="989" spans="1:20" ht="51">
      <c r="A989" s="191">
        <v>16</v>
      </c>
      <c r="B989" s="68"/>
      <c r="C989" s="212" t="s">
        <v>40</v>
      </c>
      <c r="D989" s="213">
        <v>45688</v>
      </c>
      <c r="E989" s="191" t="s">
        <v>2614</v>
      </c>
      <c r="F989" s="191" t="s">
        <v>3</v>
      </c>
      <c r="G989" s="191">
        <v>2255335</v>
      </c>
      <c r="H989" s="68"/>
      <c r="I989" s="197" t="s">
        <v>3651</v>
      </c>
      <c r="J989" s="68"/>
      <c r="K989" s="68"/>
      <c r="L989" s="68"/>
      <c r="M989" s="68"/>
      <c r="N989" s="348"/>
      <c r="O989" s="348"/>
      <c r="P989" s="214">
        <v>0</v>
      </c>
      <c r="Q989" s="214">
        <v>12000</v>
      </c>
      <c r="R989" s="68" t="s">
        <v>1479</v>
      </c>
      <c r="S989" s="349"/>
      <c r="T989" s="272"/>
    </row>
    <row r="990" spans="1:20" ht="51">
      <c r="A990" s="191">
        <v>16</v>
      </c>
      <c r="B990" s="68"/>
      <c r="C990" s="212" t="s">
        <v>40</v>
      </c>
      <c r="D990" s="213">
        <v>45688</v>
      </c>
      <c r="E990" s="191" t="s">
        <v>2615</v>
      </c>
      <c r="F990" s="191" t="s">
        <v>3</v>
      </c>
      <c r="G990" s="191">
        <v>2255366</v>
      </c>
      <c r="H990" s="68"/>
      <c r="I990" s="197" t="s">
        <v>3652</v>
      </c>
      <c r="J990" s="68"/>
      <c r="K990" s="68"/>
      <c r="L990" s="68"/>
      <c r="M990" s="68"/>
      <c r="N990" s="348"/>
      <c r="O990" s="348"/>
      <c r="P990" s="214">
        <v>0</v>
      </c>
      <c r="Q990" s="214">
        <v>2452.5</v>
      </c>
      <c r="R990" s="68" t="s">
        <v>1479</v>
      </c>
      <c r="S990" s="349"/>
      <c r="T990" s="272"/>
    </row>
    <row r="991" spans="1:20" ht="51">
      <c r="A991" s="191" t="s">
        <v>550</v>
      </c>
      <c r="B991" s="68"/>
      <c r="C991" s="212" t="s">
        <v>589</v>
      </c>
      <c r="D991" s="213">
        <v>45688</v>
      </c>
      <c r="E991" s="191" t="s">
        <v>2616</v>
      </c>
      <c r="F991" s="191" t="s">
        <v>3</v>
      </c>
      <c r="G991" s="191">
        <v>2255384</v>
      </c>
      <c r="H991" s="68"/>
      <c r="I991" s="197" t="s">
        <v>3653</v>
      </c>
      <c r="J991" s="68"/>
      <c r="K991" s="68"/>
      <c r="L991" s="68"/>
      <c r="M991" s="68"/>
      <c r="N991" s="348"/>
      <c r="O991" s="348"/>
      <c r="P991" s="214">
        <v>0</v>
      </c>
      <c r="Q991" s="214">
        <v>285.52</v>
      </c>
      <c r="R991" s="68" t="s">
        <v>1479</v>
      </c>
      <c r="S991" s="349"/>
      <c r="T991" s="272"/>
    </row>
    <row r="992" spans="1:20" ht="51">
      <c r="A992" s="191" t="s">
        <v>550</v>
      </c>
      <c r="B992" s="68"/>
      <c r="C992" s="212" t="s">
        <v>589</v>
      </c>
      <c r="D992" s="213">
        <v>45688</v>
      </c>
      <c r="E992" s="191" t="s">
        <v>2617</v>
      </c>
      <c r="F992" s="191" t="s">
        <v>3</v>
      </c>
      <c r="G992" s="191">
        <v>2255387</v>
      </c>
      <c r="H992" s="68"/>
      <c r="I992" s="197" t="s">
        <v>3654</v>
      </c>
      <c r="J992" s="68"/>
      <c r="K992" s="68"/>
      <c r="L992" s="68"/>
      <c r="M992" s="68"/>
      <c r="N992" s="348"/>
      <c r="O992" s="348"/>
      <c r="P992" s="214">
        <v>0</v>
      </c>
      <c r="Q992" s="214">
        <v>2244.15</v>
      </c>
      <c r="R992" s="68" t="s">
        <v>1479</v>
      </c>
      <c r="S992" s="349"/>
      <c r="T992" s="272"/>
    </row>
    <row r="993" spans="1:20" ht="51">
      <c r="A993" s="191">
        <v>650</v>
      </c>
      <c r="B993" s="68"/>
      <c r="C993" s="212" t="s">
        <v>175</v>
      </c>
      <c r="D993" s="213">
        <v>45688</v>
      </c>
      <c r="E993" s="191" t="s">
        <v>2618</v>
      </c>
      <c r="F993" s="191" t="s">
        <v>3</v>
      </c>
      <c r="G993" s="191">
        <v>2255399</v>
      </c>
      <c r="H993" s="68"/>
      <c r="I993" s="197" t="s">
        <v>3655</v>
      </c>
      <c r="J993" s="68"/>
      <c r="K993" s="68"/>
      <c r="L993" s="68"/>
      <c r="M993" s="68"/>
      <c r="N993" s="348"/>
      <c r="O993" s="348"/>
      <c r="P993" s="214">
        <v>0</v>
      </c>
      <c r="Q993" s="214">
        <v>36</v>
      </c>
      <c r="R993" s="68" t="s">
        <v>1479</v>
      </c>
      <c r="S993" s="349"/>
      <c r="T993" s="272"/>
    </row>
    <row r="994" spans="1:20" ht="38.25">
      <c r="A994" s="191">
        <v>15</v>
      </c>
      <c r="B994" s="68"/>
      <c r="C994" s="212" t="s">
        <v>39</v>
      </c>
      <c r="D994" s="213">
        <v>45688</v>
      </c>
      <c r="E994" s="191" t="s">
        <v>2619</v>
      </c>
      <c r="F994" s="191" t="s">
        <v>3</v>
      </c>
      <c r="G994" s="191">
        <v>2255394</v>
      </c>
      <c r="H994" s="68"/>
      <c r="I994" s="197" t="s">
        <v>3656</v>
      </c>
      <c r="J994" s="68"/>
      <c r="K994" s="68"/>
      <c r="L994" s="68"/>
      <c r="M994" s="68"/>
      <c r="N994" s="348"/>
      <c r="O994" s="348"/>
      <c r="P994" s="214">
        <v>0</v>
      </c>
      <c r="Q994" s="214">
        <v>432</v>
      </c>
      <c r="R994" s="68" t="s">
        <v>1479</v>
      </c>
      <c r="S994" s="349"/>
      <c r="T994" s="272"/>
    </row>
    <row r="995" spans="1:20" ht="51">
      <c r="A995" s="191">
        <v>383</v>
      </c>
      <c r="B995" s="68"/>
      <c r="C995" s="212" t="s">
        <v>1242</v>
      </c>
      <c r="D995" s="213">
        <v>45688</v>
      </c>
      <c r="E995" s="191" t="s">
        <v>2620</v>
      </c>
      <c r="F995" s="191" t="s">
        <v>3</v>
      </c>
      <c r="G995" s="191">
        <v>2255410</v>
      </c>
      <c r="H995" s="68"/>
      <c r="I995" s="197" t="s">
        <v>3657</v>
      </c>
      <c r="J995" s="68"/>
      <c r="K995" s="68"/>
      <c r="L995" s="68"/>
      <c r="M995" s="68"/>
      <c r="N995" s="348"/>
      <c r="O995" s="348"/>
      <c r="P995" s="214">
        <v>0</v>
      </c>
      <c r="Q995" s="214">
        <v>5632</v>
      </c>
      <c r="R995" s="68" t="s">
        <v>1479</v>
      </c>
      <c r="S995" s="349"/>
      <c r="T995" s="272"/>
    </row>
    <row r="996" spans="1:20" ht="51">
      <c r="A996" s="191">
        <v>650</v>
      </c>
      <c r="B996" s="68"/>
      <c r="C996" s="212" t="s">
        <v>175</v>
      </c>
      <c r="D996" s="213">
        <v>45688</v>
      </c>
      <c r="E996" s="191" t="s">
        <v>2621</v>
      </c>
      <c r="F996" s="191" t="s">
        <v>3</v>
      </c>
      <c r="G996" s="191">
        <v>2255426</v>
      </c>
      <c r="H996" s="68"/>
      <c r="I996" s="197" t="s">
        <v>3658</v>
      </c>
      <c r="J996" s="68"/>
      <c r="K996" s="68"/>
      <c r="L996" s="68"/>
      <c r="M996" s="68"/>
      <c r="N996" s="348"/>
      <c r="O996" s="348"/>
      <c r="P996" s="214">
        <v>0</v>
      </c>
      <c r="Q996" s="214">
        <v>36</v>
      </c>
      <c r="R996" s="68" t="s">
        <v>1479</v>
      </c>
      <c r="S996" s="349"/>
      <c r="T996" s="272"/>
    </row>
    <row r="997" spans="1:20" ht="51">
      <c r="A997" s="191">
        <v>383</v>
      </c>
      <c r="B997" s="68"/>
      <c r="C997" s="212" t="s">
        <v>1242</v>
      </c>
      <c r="D997" s="213">
        <v>45688</v>
      </c>
      <c r="E997" s="191" t="s">
        <v>2622</v>
      </c>
      <c r="F997" s="191" t="s">
        <v>3</v>
      </c>
      <c r="G997" s="191">
        <v>2255447</v>
      </c>
      <c r="H997" s="68"/>
      <c r="I997" s="197" t="s">
        <v>3659</v>
      </c>
      <c r="J997" s="68"/>
      <c r="K997" s="68"/>
      <c r="L997" s="68"/>
      <c r="M997" s="68"/>
      <c r="N997" s="348"/>
      <c r="O997" s="348"/>
      <c r="P997" s="214">
        <v>0</v>
      </c>
      <c r="Q997" s="214">
        <v>2715</v>
      </c>
      <c r="R997" s="68" t="s">
        <v>1479</v>
      </c>
      <c r="S997" s="349"/>
      <c r="T997" s="272"/>
    </row>
    <row r="998" spans="1:20" ht="51">
      <c r="A998" s="191">
        <v>383</v>
      </c>
      <c r="B998" s="68"/>
      <c r="C998" s="212" t="s">
        <v>1242</v>
      </c>
      <c r="D998" s="213">
        <v>45688</v>
      </c>
      <c r="E998" s="191" t="s">
        <v>2623</v>
      </c>
      <c r="F998" s="191" t="s">
        <v>3</v>
      </c>
      <c r="G998" s="191">
        <v>2255448</v>
      </c>
      <c r="H998" s="68"/>
      <c r="I998" s="197" t="s">
        <v>3660</v>
      </c>
      <c r="J998" s="68"/>
      <c r="K998" s="68"/>
      <c r="L998" s="68"/>
      <c r="M998" s="68"/>
      <c r="N998" s="348"/>
      <c r="O998" s="348"/>
      <c r="P998" s="214">
        <v>0</v>
      </c>
      <c r="Q998" s="214">
        <v>34459</v>
      </c>
      <c r="R998" s="68" t="s">
        <v>1479</v>
      </c>
      <c r="S998" s="349"/>
      <c r="T998" s="272"/>
    </row>
    <row r="999" spans="1:20" ht="51">
      <c r="A999" s="191">
        <v>383</v>
      </c>
      <c r="B999" s="68"/>
      <c r="C999" s="212" t="s">
        <v>1242</v>
      </c>
      <c r="D999" s="213">
        <v>45688</v>
      </c>
      <c r="E999" s="191" t="s">
        <v>2624</v>
      </c>
      <c r="F999" s="191" t="s">
        <v>3</v>
      </c>
      <c r="G999" s="191">
        <v>2255449</v>
      </c>
      <c r="H999" s="68"/>
      <c r="I999" s="197" t="s">
        <v>3661</v>
      </c>
      <c r="J999" s="68"/>
      <c r="K999" s="68"/>
      <c r="L999" s="68"/>
      <c r="M999" s="68"/>
      <c r="N999" s="348"/>
      <c r="O999" s="348"/>
      <c r="P999" s="214">
        <v>0</v>
      </c>
      <c r="Q999" s="214">
        <v>8982</v>
      </c>
      <c r="R999" s="68" t="s">
        <v>1479</v>
      </c>
      <c r="S999" s="349"/>
      <c r="T999" s="272"/>
    </row>
    <row r="1000" spans="1:20" ht="51">
      <c r="A1000" s="191">
        <v>383</v>
      </c>
      <c r="B1000" s="68"/>
      <c r="C1000" s="212" t="s">
        <v>1242</v>
      </c>
      <c r="D1000" s="213">
        <v>45688</v>
      </c>
      <c r="E1000" s="191" t="s">
        <v>2625</v>
      </c>
      <c r="F1000" s="191" t="s">
        <v>3</v>
      </c>
      <c r="G1000" s="191">
        <v>2255450</v>
      </c>
      <c r="H1000" s="68"/>
      <c r="I1000" s="197" t="s">
        <v>3662</v>
      </c>
      <c r="J1000" s="68"/>
      <c r="K1000" s="68"/>
      <c r="L1000" s="68"/>
      <c r="M1000" s="68"/>
      <c r="N1000" s="348"/>
      <c r="O1000" s="348"/>
      <c r="P1000" s="214">
        <v>0</v>
      </c>
      <c r="Q1000" s="214">
        <v>28947</v>
      </c>
      <c r="R1000" s="68" t="s">
        <v>1479</v>
      </c>
      <c r="S1000" s="349"/>
      <c r="T1000" s="272"/>
    </row>
    <row r="1001" spans="1:20" ht="51">
      <c r="A1001" s="191">
        <v>383</v>
      </c>
      <c r="B1001" s="68"/>
      <c r="C1001" s="212" t="s">
        <v>1242</v>
      </c>
      <c r="D1001" s="213">
        <v>45688</v>
      </c>
      <c r="E1001" s="191" t="s">
        <v>2626</v>
      </c>
      <c r="F1001" s="191" t="s">
        <v>3</v>
      </c>
      <c r="G1001" s="191">
        <v>2255451</v>
      </c>
      <c r="H1001" s="68"/>
      <c r="I1001" s="197" t="s">
        <v>3663</v>
      </c>
      <c r="J1001" s="68"/>
      <c r="K1001" s="68"/>
      <c r="L1001" s="68"/>
      <c r="M1001" s="68"/>
      <c r="N1001" s="348"/>
      <c r="O1001" s="348"/>
      <c r="P1001" s="214">
        <v>0</v>
      </c>
      <c r="Q1001" s="214">
        <v>1259</v>
      </c>
      <c r="R1001" s="68" t="s">
        <v>1479</v>
      </c>
      <c r="S1001" s="349"/>
      <c r="T1001" s="272"/>
    </row>
    <row r="1002" spans="1:20" ht="51">
      <c r="A1002" s="191">
        <v>383</v>
      </c>
      <c r="B1002" s="68"/>
      <c r="C1002" s="212" t="s">
        <v>1242</v>
      </c>
      <c r="D1002" s="213">
        <v>45688</v>
      </c>
      <c r="E1002" s="191" t="s">
        <v>2627</v>
      </c>
      <c r="F1002" s="191" t="s">
        <v>3</v>
      </c>
      <c r="G1002" s="191">
        <v>2255452</v>
      </c>
      <c r="H1002" s="68"/>
      <c r="I1002" s="197" t="s">
        <v>3664</v>
      </c>
      <c r="J1002" s="68"/>
      <c r="K1002" s="68"/>
      <c r="L1002" s="68"/>
      <c r="M1002" s="68"/>
      <c r="N1002" s="348"/>
      <c r="O1002" s="348"/>
      <c r="P1002" s="214">
        <v>0</v>
      </c>
      <c r="Q1002" s="214">
        <v>1960</v>
      </c>
      <c r="R1002" s="68" t="s">
        <v>1479</v>
      </c>
      <c r="S1002" s="349"/>
      <c r="T1002" s="272"/>
    </row>
    <row r="1003" spans="1:20" ht="51">
      <c r="A1003" s="191">
        <v>383</v>
      </c>
      <c r="B1003" s="68"/>
      <c r="C1003" s="212" t="s">
        <v>1242</v>
      </c>
      <c r="D1003" s="213">
        <v>45688</v>
      </c>
      <c r="E1003" s="191" t="s">
        <v>2628</v>
      </c>
      <c r="F1003" s="191" t="s">
        <v>3</v>
      </c>
      <c r="G1003" s="191">
        <v>2255453</v>
      </c>
      <c r="H1003" s="68"/>
      <c r="I1003" s="197" t="s">
        <v>3665</v>
      </c>
      <c r="J1003" s="68"/>
      <c r="K1003" s="68"/>
      <c r="L1003" s="68"/>
      <c r="M1003" s="68"/>
      <c r="N1003" s="348"/>
      <c r="O1003" s="348"/>
      <c r="P1003" s="214">
        <v>0</v>
      </c>
      <c r="Q1003" s="214">
        <v>22312</v>
      </c>
      <c r="R1003" s="68" t="s">
        <v>1479</v>
      </c>
      <c r="S1003" s="349"/>
      <c r="T1003" s="272"/>
    </row>
    <row r="1004" spans="1:20" ht="51">
      <c r="A1004" s="191">
        <v>383</v>
      </c>
      <c r="B1004" s="68"/>
      <c r="C1004" s="212" t="s">
        <v>1242</v>
      </c>
      <c r="D1004" s="213">
        <v>45688</v>
      </c>
      <c r="E1004" s="191" t="s">
        <v>2629</v>
      </c>
      <c r="F1004" s="191" t="s">
        <v>3</v>
      </c>
      <c r="G1004" s="191">
        <v>2255454</v>
      </c>
      <c r="H1004" s="68"/>
      <c r="I1004" s="197" t="s">
        <v>3666</v>
      </c>
      <c r="J1004" s="68"/>
      <c r="K1004" s="68"/>
      <c r="L1004" s="68"/>
      <c r="M1004" s="68"/>
      <c r="N1004" s="348"/>
      <c r="O1004" s="348"/>
      <c r="P1004" s="214">
        <v>0</v>
      </c>
      <c r="Q1004" s="214">
        <v>949</v>
      </c>
      <c r="R1004" s="68" t="s">
        <v>1479</v>
      </c>
      <c r="S1004" s="349"/>
      <c r="T1004" s="272"/>
    </row>
    <row r="1005" spans="1:20" ht="51">
      <c r="A1005" s="191">
        <v>383</v>
      </c>
      <c r="B1005" s="68"/>
      <c r="C1005" s="212" t="s">
        <v>1242</v>
      </c>
      <c r="D1005" s="213">
        <v>45688</v>
      </c>
      <c r="E1005" s="191" t="s">
        <v>2630</v>
      </c>
      <c r="F1005" s="191" t="s">
        <v>3</v>
      </c>
      <c r="G1005" s="191">
        <v>2255458</v>
      </c>
      <c r="H1005" s="68"/>
      <c r="I1005" s="197" t="s">
        <v>3667</v>
      </c>
      <c r="J1005" s="68"/>
      <c r="K1005" s="68"/>
      <c r="L1005" s="68"/>
      <c r="M1005" s="68"/>
      <c r="N1005" s="348"/>
      <c r="O1005" s="348"/>
      <c r="P1005" s="214">
        <v>0</v>
      </c>
      <c r="Q1005" s="214">
        <v>1554.36</v>
      </c>
      <c r="R1005" s="68" t="s">
        <v>1479</v>
      </c>
      <c r="S1005" s="349"/>
      <c r="T1005" s="272"/>
    </row>
    <row r="1006" spans="1:20" ht="51">
      <c r="A1006" s="191">
        <v>383</v>
      </c>
      <c r="B1006" s="68"/>
      <c r="C1006" s="212" t="s">
        <v>1242</v>
      </c>
      <c r="D1006" s="213">
        <v>45688</v>
      </c>
      <c r="E1006" s="191" t="s">
        <v>2631</v>
      </c>
      <c r="F1006" s="191" t="s">
        <v>3</v>
      </c>
      <c r="G1006" s="191">
        <v>2255455</v>
      </c>
      <c r="H1006" s="68"/>
      <c r="I1006" s="197" t="s">
        <v>3668</v>
      </c>
      <c r="J1006" s="68"/>
      <c r="K1006" s="68"/>
      <c r="L1006" s="68"/>
      <c r="M1006" s="68"/>
      <c r="N1006" s="348"/>
      <c r="O1006" s="348"/>
      <c r="P1006" s="214">
        <v>0</v>
      </c>
      <c r="Q1006" s="214">
        <v>3151</v>
      </c>
      <c r="R1006" s="68" t="s">
        <v>1479</v>
      </c>
      <c r="S1006" s="349"/>
      <c r="T1006" s="272"/>
    </row>
    <row r="1007" spans="1:20" ht="51">
      <c r="A1007" s="191">
        <v>383</v>
      </c>
      <c r="B1007" s="68"/>
      <c r="C1007" s="212" t="s">
        <v>1242</v>
      </c>
      <c r="D1007" s="213">
        <v>45688</v>
      </c>
      <c r="E1007" s="191" t="s">
        <v>2632</v>
      </c>
      <c r="F1007" s="191" t="s">
        <v>3</v>
      </c>
      <c r="G1007" s="191">
        <v>2255456</v>
      </c>
      <c r="H1007" s="68"/>
      <c r="I1007" s="197" t="s">
        <v>3669</v>
      </c>
      <c r="J1007" s="68"/>
      <c r="K1007" s="68"/>
      <c r="L1007" s="68"/>
      <c r="M1007" s="68"/>
      <c r="N1007" s="348"/>
      <c r="O1007" s="348"/>
      <c r="P1007" s="214">
        <v>0</v>
      </c>
      <c r="Q1007" s="214">
        <v>2214.75</v>
      </c>
      <c r="R1007" s="68" t="s">
        <v>1479</v>
      </c>
      <c r="S1007" s="349"/>
      <c r="T1007" s="272"/>
    </row>
    <row r="1008" spans="1:20" ht="51">
      <c r="A1008" s="191">
        <v>383</v>
      </c>
      <c r="B1008" s="68"/>
      <c r="C1008" s="212" t="s">
        <v>1242</v>
      </c>
      <c r="D1008" s="213">
        <v>45688</v>
      </c>
      <c r="E1008" s="191" t="s">
        <v>2633</v>
      </c>
      <c r="F1008" s="191" t="s">
        <v>3</v>
      </c>
      <c r="G1008" s="191">
        <v>2255457</v>
      </c>
      <c r="H1008" s="68"/>
      <c r="I1008" s="197" t="s">
        <v>3670</v>
      </c>
      <c r="J1008" s="68"/>
      <c r="K1008" s="68"/>
      <c r="L1008" s="68"/>
      <c r="M1008" s="68"/>
      <c r="N1008" s="348"/>
      <c r="O1008" s="348"/>
      <c r="P1008" s="214">
        <v>0</v>
      </c>
      <c r="Q1008" s="214">
        <v>324</v>
      </c>
      <c r="R1008" s="68" t="s">
        <v>1479</v>
      </c>
      <c r="S1008" s="349"/>
      <c r="T1008" s="272"/>
    </row>
    <row r="1009" spans="1:20" ht="51">
      <c r="A1009" s="191">
        <v>383</v>
      </c>
      <c r="B1009" s="68"/>
      <c r="C1009" s="212" t="s">
        <v>1242</v>
      </c>
      <c r="D1009" s="213">
        <v>45688</v>
      </c>
      <c r="E1009" s="191" t="s">
        <v>2634</v>
      </c>
      <c r="F1009" s="191" t="s">
        <v>3</v>
      </c>
      <c r="G1009" s="191">
        <v>2255459</v>
      </c>
      <c r="H1009" s="68"/>
      <c r="I1009" s="197" t="s">
        <v>3671</v>
      </c>
      <c r="J1009" s="68"/>
      <c r="K1009" s="68"/>
      <c r="L1009" s="68"/>
      <c r="M1009" s="68"/>
      <c r="N1009" s="348"/>
      <c r="O1009" s="348"/>
      <c r="P1009" s="214">
        <v>0</v>
      </c>
      <c r="Q1009" s="214">
        <v>27512</v>
      </c>
      <c r="R1009" s="68" t="s">
        <v>1479</v>
      </c>
      <c r="S1009" s="349"/>
      <c r="T1009" s="272"/>
    </row>
    <row r="1010" spans="1:20" ht="51">
      <c r="A1010" s="191">
        <v>249</v>
      </c>
      <c r="B1010" s="68"/>
      <c r="C1010" s="212" t="s">
        <v>102</v>
      </c>
      <c r="D1010" s="213">
        <v>45688</v>
      </c>
      <c r="E1010" s="191" t="s">
        <v>2635</v>
      </c>
      <c r="F1010" s="191" t="s">
        <v>3</v>
      </c>
      <c r="G1010" s="191">
        <v>2255469</v>
      </c>
      <c r="H1010" s="68"/>
      <c r="I1010" s="197" t="s">
        <v>3672</v>
      </c>
      <c r="J1010" s="68"/>
      <c r="K1010" s="68"/>
      <c r="L1010" s="68"/>
      <c r="M1010" s="68"/>
      <c r="N1010" s="348"/>
      <c r="O1010" s="348"/>
      <c r="P1010" s="214">
        <v>0</v>
      </c>
      <c r="Q1010" s="214">
        <v>3.19</v>
      </c>
      <c r="R1010" s="68" t="s">
        <v>1479</v>
      </c>
      <c r="S1010" s="349"/>
      <c r="T1010" s="272"/>
    </row>
    <row r="1011" spans="1:20" ht="51">
      <c r="A1011" s="191">
        <v>249</v>
      </c>
      <c r="B1011" s="68"/>
      <c r="C1011" s="212" t="s">
        <v>102</v>
      </c>
      <c r="D1011" s="213">
        <v>45688</v>
      </c>
      <c r="E1011" s="191" t="s">
        <v>2636</v>
      </c>
      <c r="F1011" s="191" t="s">
        <v>3</v>
      </c>
      <c r="G1011" s="191">
        <v>2255471</v>
      </c>
      <c r="H1011" s="68"/>
      <c r="I1011" s="197" t="s">
        <v>3673</v>
      </c>
      <c r="J1011" s="68"/>
      <c r="K1011" s="68"/>
      <c r="L1011" s="68"/>
      <c r="M1011" s="68"/>
      <c r="N1011" s="348"/>
      <c r="O1011" s="348"/>
      <c r="P1011" s="214">
        <v>0</v>
      </c>
      <c r="Q1011" s="214">
        <v>8.9499999999999993</v>
      </c>
      <c r="R1011" s="68" t="s">
        <v>1479</v>
      </c>
      <c r="S1011" s="349"/>
      <c r="T1011" s="272"/>
    </row>
    <row r="1012" spans="1:20" ht="51">
      <c r="A1012" s="191">
        <v>650</v>
      </c>
      <c r="B1012" s="68"/>
      <c r="C1012" s="212" t="s">
        <v>175</v>
      </c>
      <c r="D1012" s="213">
        <v>45688</v>
      </c>
      <c r="E1012" s="191" t="s">
        <v>2637</v>
      </c>
      <c r="F1012" s="191" t="s">
        <v>3</v>
      </c>
      <c r="G1012" s="191">
        <v>2255473</v>
      </c>
      <c r="H1012" s="68"/>
      <c r="I1012" s="197" t="s">
        <v>3674</v>
      </c>
      <c r="J1012" s="68"/>
      <c r="K1012" s="68"/>
      <c r="L1012" s="68"/>
      <c r="M1012" s="68"/>
      <c r="N1012" s="348"/>
      <c r="O1012" s="348"/>
      <c r="P1012" s="214">
        <v>0</v>
      </c>
      <c r="Q1012" s="214">
        <v>136.47</v>
      </c>
      <c r="R1012" s="68" t="s">
        <v>1479</v>
      </c>
      <c r="S1012" s="349"/>
      <c r="T1012" s="272"/>
    </row>
    <row r="1013" spans="1:20" ht="51">
      <c r="A1013" s="191">
        <v>46</v>
      </c>
      <c r="B1013" s="68"/>
      <c r="C1013" s="212" t="s">
        <v>1367</v>
      </c>
      <c r="D1013" s="213">
        <v>45688</v>
      </c>
      <c r="E1013" s="191" t="s">
        <v>2638</v>
      </c>
      <c r="F1013" s="191" t="s">
        <v>3</v>
      </c>
      <c r="G1013" s="191">
        <v>2255474</v>
      </c>
      <c r="H1013" s="68"/>
      <c r="I1013" s="197" t="s">
        <v>3675</v>
      </c>
      <c r="J1013" s="68"/>
      <c r="K1013" s="68"/>
      <c r="L1013" s="68"/>
      <c r="M1013" s="68"/>
      <c r="N1013" s="348"/>
      <c r="O1013" s="348"/>
      <c r="P1013" s="214">
        <v>0</v>
      </c>
      <c r="Q1013" s="214">
        <v>5000</v>
      </c>
      <c r="R1013" s="68" t="s">
        <v>1479</v>
      </c>
      <c r="S1013" s="349"/>
      <c r="T1013" s="272"/>
    </row>
    <row r="1014" spans="1:20" ht="38.25">
      <c r="A1014" s="191">
        <v>526</v>
      </c>
      <c r="B1014" s="68"/>
      <c r="C1014" s="212" t="s">
        <v>1262</v>
      </c>
      <c r="D1014" s="213">
        <v>45688</v>
      </c>
      <c r="E1014" s="191" t="s">
        <v>2639</v>
      </c>
      <c r="F1014" s="191" t="s">
        <v>3</v>
      </c>
      <c r="G1014" s="191">
        <v>2255497</v>
      </c>
      <c r="H1014" s="68"/>
      <c r="I1014" s="197" t="s">
        <v>3676</v>
      </c>
      <c r="J1014" s="68"/>
      <c r="K1014" s="68"/>
      <c r="L1014" s="68"/>
      <c r="M1014" s="68"/>
      <c r="N1014" s="348"/>
      <c r="O1014" s="348"/>
      <c r="P1014" s="214">
        <v>0</v>
      </c>
      <c r="Q1014" s="214">
        <v>2150</v>
      </c>
      <c r="R1014" s="68" t="s">
        <v>1479</v>
      </c>
      <c r="S1014" s="349"/>
      <c r="T1014" s="272"/>
    </row>
    <row r="1015" spans="1:20" ht="51">
      <c r="A1015" s="191">
        <v>222</v>
      </c>
      <c r="B1015" s="68"/>
      <c r="C1015" s="212" t="s">
        <v>93</v>
      </c>
      <c r="D1015" s="213">
        <v>45688</v>
      </c>
      <c r="E1015" s="191" t="s">
        <v>2640</v>
      </c>
      <c r="F1015" s="191" t="s">
        <v>3</v>
      </c>
      <c r="G1015" s="191">
        <v>2255498</v>
      </c>
      <c r="H1015" s="68"/>
      <c r="I1015" s="197" t="s">
        <v>3677</v>
      </c>
      <c r="J1015" s="68"/>
      <c r="K1015" s="68"/>
      <c r="L1015" s="68"/>
      <c r="M1015" s="68"/>
      <c r="N1015" s="348"/>
      <c r="O1015" s="348"/>
      <c r="P1015" s="214">
        <v>0</v>
      </c>
      <c r="Q1015" s="214">
        <v>14400</v>
      </c>
      <c r="R1015" s="68" t="s">
        <v>1479</v>
      </c>
      <c r="S1015" s="349"/>
      <c r="T1015" s="272"/>
    </row>
    <row r="1016" spans="1:20" ht="63.75">
      <c r="A1016" s="191">
        <v>382</v>
      </c>
      <c r="B1016" s="68"/>
      <c r="C1016" s="212" t="s">
        <v>1241</v>
      </c>
      <c r="D1016" s="213">
        <v>45688</v>
      </c>
      <c r="E1016" s="191" t="s">
        <v>2641</v>
      </c>
      <c r="F1016" s="191" t="s">
        <v>3</v>
      </c>
      <c r="G1016" s="191">
        <v>2255503</v>
      </c>
      <c r="H1016" s="68"/>
      <c r="I1016" s="197" t="s">
        <v>3678</v>
      </c>
      <c r="J1016" s="68"/>
      <c r="K1016" s="68"/>
      <c r="L1016" s="68"/>
      <c r="M1016" s="68"/>
      <c r="N1016" s="348"/>
      <c r="O1016" s="348"/>
      <c r="P1016" s="214">
        <v>0</v>
      </c>
      <c r="Q1016" s="214">
        <v>920</v>
      </c>
      <c r="R1016" s="68" t="s">
        <v>1479</v>
      </c>
      <c r="S1016" s="349"/>
      <c r="T1016" s="272"/>
    </row>
    <row r="1017" spans="1:20" ht="51">
      <c r="A1017" s="191">
        <v>46</v>
      </c>
      <c r="B1017" s="68"/>
      <c r="C1017" s="212" t="s">
        <v>1367</v>
      </c>
      <c r="D1017" s="213">
        <v>45688</v>
      </c>
      <c r="E1017" s="191" t="s">
        <v>2642</v>
      </c>
      <c r="F1017" s="191" t="s">
        <v>3</v>
      </c>
      <c r="G1017" s="191">
        <v>2255504</v>
      </c>
      <c r="H1017" s="68"/>
      <c r="I1017" s="197" t="s">
        <v>3679</v>
      </c>
      <c r="J1017" s="68"/>
      <c r="K1017" s="68"/>
      <c r="L1017" s="68"/>
      <c r="M1017" s="68"/>
      <c r="N1017" s="348"/>
      <c r="O1017" s="348"/>
      <c r="P1017" s="214">
        <v>0</v>
      </c>
      <c r="Q1017" s="214">
        <v>2667</v>
      </c>
      <c r="R1017" s="68" t="s">
        <v>1479</v>
      </c>
      <c r="S1017" s="349"/>
      <c r="T1017" s="272"/>
    </row>
    <row r="1018" spans="1:20" ht="51">
      <c r="A1018" s="191">
        <v>389</v>
      </c>
      <c r="B1018" s="68"/>
      <c r="C1018" s="212" t="s">
        <v>1401</v>
      </c>
      <c r="D1018" s="213">
        <v>45688</v>
      </c>
      <c r="E1018" s="191" t="s">
        <v>2643</v>
      </c>
      <c r="F1018" s="191" t="s">
        <v>3</v>
      </c>
      <c r="G1018" s="191">
        <v>2255231</v>
      </c>
      <c r="H1018" s="68"/>
      <c r="I1018" s="197" t="s">
        <v>3680</v>
      </c>
      <c r="J1018" s="68"/>
      <c r="K1018" s="68"/>
      <c r="L1018" s="68"/>
      <c r="M1018" s="68"/>
      <c r="N1018" s="348"/>
      <c r="O1018" s="348"/>
      <c r="P1018" s="214">
        <v>0</v>
      </c>
      <c r="Q1018" s="214">
        <v>1444.87</v>
      </c>
      <c r="R1018" s="68" t="s">
        <v>1479</v>
      </c>
      <c r="S1018" s="349"/>
      <c r="T1018" s="272"/>
    </row>
    <row r="1019" spans="1:20" ht="51">
      <c r="A1019" s="191">
        <v>389</v>
      </c>
      <c r="B1019" s="68"/>
      <c r="C1019" s="212" t="s">
        <v>1401</v>
      </c>
      <c r="D1019" s="213">
        <v>45688</v>
      </c>
      <c r="E1019" s="191" t="s">
        <v>2644</v>
      </c>
      <c r="F1019" s="191" t="s">
        <v>3</v>
      </c>
      <c r="G1019" s="191">
        <v>2255233</v>
      </c>
      <c r="H1019" s="68"/>
      <c r="I1019" s="197" t="s">
        <v>3681</v>
      </c>
      <c r="J1019" s="68"/>
      <c r="K1019" s="68"/>
      <c r="L1019" s="68"/>
      <c r="M1019" s="68"/>
      <c r="N1019" s="348"/>
      <c r="O1019" s="348"/>
      <c r="P1019" s="214">
        <v>0</v>
      </c>
      <c r="Q1019" s="214">
        <v>5280.94</v>
      </c>
      <c r="R1019" s="68" t="s">
        <v>1479</v>
      </c>
      <c r="S1019" s="349"/>
      <c r="T1019" s="272"/>
    </row>
    <row r="1020" spans="1:20" ht="51">
      <c r="A1020" s="191">
        <v>389</v>
      </c>
      <c r="B1020" s="68"/>
      <c r="C1020" s="212" t="s">
        <v>1401</v>
      </c>
      <c r="D1020" s="213">
        <v>45688</v>
      </c>
      <c r="E1020" s="191" t="s">
        <v>2645</v>
      </c>
      <c r="F1020" s="191" t="s">
        <v>3</v>
      </c>
      <c r="G1020" s="191">
        <v>2255234</v>
      </c>
      <c r="H1020" s="68"/>
      <c r="I1020" s="197" t="s">
        <v>3682</v>
      </c>
      <c r="J1020" s="68"/>
      <c r="K1020" s="68"/>
      <c r="L1020" s="68"/>
      <c r="M1020" s="68"/>
      <c r="N1020" s="348"/>
      <c r="O1020" s="348"/>
      <c r="P1020" s="214">
        <v>0</v>
      </c>
      <c r="Q1020" s="214">
        <v>6448.13</v>
      </c>
      <c r="R1020" s="68" t="s">
        <v>1479</v>
      </c>
      <c r="S1020" s="349"/>
      <c r="T1020" s="272"/>
    </row>
    <row r="1021" spans="1:20" ht="51">
      <c r="A1021" s="191">
        <v>389</v>
      </c>
      <c r="B1021" s="68"/>
      <c r="C1021" s="212" t="s">
        <v>1401</v>
      </c>
      <c r="D1021" s="213">
        <v>45688</v>
      </c>
      <c r="E1021" s="191" t="s">
        <v>2646</v>
      </c>
      <c r="F1021" s="191" t="s">
        <v>3</v>
      </c>
      <c r="G1021" s="191">
        <v>2255236</v>
      </c>
      <c r="H1021" s="68"/>
      <c r="I1021" s="197" t="s">
        <v>3683</v>
      </c>
      <c r="J1021" s="68"/>
      <c r="K1021" s="68"/>
      <c r="L1021" s="68"/>
      <c r="M1021" s="68"/>
      <c r="N1021" s="348"/>
      <c r="O1021" s="348"/>
      <c r="P1021" s="214">
        <v>0</v>
      </c>
      <c r="Q1021" s="214">
        <v>4931.18</v>
      </c>
      <c r="R1021" s="68" t="s">
        <v>1479</v>
      </c>
      <c r="S1021" s="349"/>
      <c r="T1021" s="272"/>
    </row>
    <row r="1022" spans="1:20" ht="51">
      <c r="A1022" s="191">
        <v>292</v>
      </c>
      <c r="B1022" s="68"/>
      <c r="C1022" s="212" t="s">
        <v>120</v>
      </c>
      <c r="D1022" s="213">
        <v>45688</v>
      </c>
      <c r="E1022" s="191" t="s">
        <v>2647</v>
      </c>
      <c r="F1022" s="191" t="s">
        <v>3</v>
      </c>
      <c r="G1022" s="191">
        <v>2255248</v>
      </c>
      <c r="H1022" s="68"/>
      <c r="I1022" s="197" t="s">
        <v>3684</v>
      </c>
      <c r="J1022" s="68"/>
      <c r="K1022" s="68"/>
      <c r="L1022" s="68"/>
      <c r="M1022" s="68"/>
      <c r="N1022" s="348"/>
      <c r="O1022" s="348"/>
      <c r="P1022" s="214">
        <v>0</v>
      </c>
      <c r="Q1022" s="214">
        <v>30</v>
      </c>
      <c r="R1022" s="68" t="s">
        <v>1479</v>
      </c>
      <c r="S1022" s="349"/>
      <c r="T1022" s="272"/>
    </row>
    <row r="1023" spans="1:20" ht="51">
      <c r="A1023" s="191">
        <v>522</v>
      </c>
      <c r="B1023" s="68"/>
      <c r="C1023" s="212" t="s">
        <v>163</v>
      </c>
      <c r="D1023" s="213">
        <v>45688</v>
      </c>
      <c r="E1023" s="191" t="s">
        <v>2648</v>
      </c>
      <c r="F1023" s="191" t="s">
        <v>3</v>
      </c>
      <c r="G1023" s="191">
        <v>2255295</v>
      </c>
      <c r="H1023" s="68"/>
      <c r="I1023" s="197" t="s">
        <v>3685</v>
      </c>
      <c r="J1023" s="68"/>
      <c r="K1023" s="68"/>
      <c r="L1023" s="68"/>
      <c r="M1023" s="68"/>
      <c r="N1023" s="348"/>
      <c r="O1023" s="348"/>
      <c r="P1023" s="214">
        <v>0</v>
      </c>
      <c r="Q1023" s="214">
        <v>30643</v>
      </c>
      <c r="R1023" s="68" t="s">
        <v>1479</v>
      </c>
      <c r="S1023" s="349"/>
      <c r="T1023" s="272"/>
    </row>
    <row r="1024" spans="1:20" ht="51">
      <c r="A1024" s="191">
        <v>35</v>
      </c>
      <c r="B1024" s="68"/>
      <c r="C1024" s="212" t="s">
        <v>43</v>
      </c>
      <c r="D1024" s="213">
        <v>45688</v>
      </c>
      <c r="E1024" s="191" t="s">
        <v>2649</v>
      </c>
      <c r="F1024" s="191" t="s">
        <v>3</v>
      </c>
      <c r="G1024" s="191">
        <v>2255307</v>
      </c>
      <c r="H1024" s="68"/>
      <c r="I1024" s="197" t="s">
        <v>3686</v>
      </c>
      <c r="J1024" s="68"/>
      <c r="K1024" s="68"/>
      <c r="L1024" s="68"/>
      <c r="M1024" s="68"/>
      <c r="N1024" s="348"/>
      <c r="O1024" s="348"/>
      <c r="P1024" s="214">
        <v>0</v>
      </c>
      <c r="Q1024" s="214">
        <v>1298.6199999999999</v>
      </c>
      <c r="R1024" s="68" t="s">
        <v>1479</v>
      </c>
      <c r="S1024" s="349"/>
      <c r="T1024" s="272"/>
    </row>
    <row r="1025" spans="1:20" ht="51">
      <c r="A1025" s="191">
        <v>35</v>
      </c>
      <c r="B1025" s="68"/>
      <c r="C1025" s="212" t="s">
        <v>43</v>
      </c>
      <c r="D1025" s="213">
        <v>45688</v>
      </c>
      <c r="E1025" s="191" t="s">
        <v>2650</v>
      </c>
      <c r="F1025" s="191" t="s">
        <v>3</v>
      </c>
      <c r="G1025" s="191">
        <v>2255310</v>
      </c>
      <c r="H1025" s="68"/>
      <c r="I1025" s="197" t="s">
        <v>3687</v>
      </c>
      <c r="J1025" s="68"/>
      <c r="K1025" s="68"/>
      <c r="L1025" s="68"/>
      <c r="M1025" s="68"/>
      <c r="N1025" s="348"/>
      <c r="O1025" s="348"/>
      <c r="P1025" s="214">
        <v>0</v>
      </c>
      <c r="Q1025" s="214">
        <v>3566</v>
      </c>
      <c r="R1025" s="68" t="s">
        <v>1479</v>
      </c>
      <c r="S1025" s="349"/>
      <c r="T1025" s="272"/>
    </row>
    <row r="1026" spans="1:20" ht="51">
      <c r="A1026" s="191">
        <v>578</v>
      </c>
      <c r="B1026" s="68"/>
      <c r="C1026" s="212" t="s">
        <v>168</v>
      </c>
      <c r="D1026" s="213">
        <v>45688</v>
      </c>
      <c r="E1026" s="191" t="s">
        <v>2651</v>
      </c>
      <c r="F1026" s="191" t="s">
        <v>3</v>
      </c>
      <c r="G1026" s="191">
        <v>2255377</v>
      </c>
      <c r="H1026" s="68"/>
      <c r="I1026" s="197" t="s">
        <v>3688</v>
      </c>
      <c r="J1026" s="68"/>
      <c r="K1026" s="68"/>
      <c r="L1026" s="68"/>
      <c r="M1026" s="68"/>
      <c r="N1026" s="348"/>
      <c r="O1026" s="348"/>
      <c r="P1026" s="214">
        <v>0</v>
      </c>
      <c r="Q1026" s="214">
        <v>4004</v>
      </c>
      <c r="R1026" s="68" t="s">
        <v>1479</v>
      </c>
      <c r="S1026" s="349"/>
      <c r="T1026" s="272"/>
    </row>
    <row r="1027" spans="1:20" ht="51">
      <c r="A1027" s="191">
        <v>578</v>
      </c>
      <c r="B1027" s="68"/>
      <c r="C1027" s="212" t="s">
        <v>168</v>
      </c>
      <c r="D1027" s="213">
        <v>45688</v>
      </c>
      <c r="E1027" s="191" t="s">
        <v>2652</v>
      </c>
      <c r="F1027" s="191" t="s">
        <v>3</v>
      </c>
      <c r="G1027" s="191">
        <v>2255380</v>
      </c>
      <c r="H1027" s="68"/>
      <c r="I1027" s="197" t="s">
        <v>3689</v>
      </c>
      <c r="J1027" s="68"/>
      <c r="K1027" s="68"/>
      <c r="L1027" s="68"/>
      <c r="M1027" s="68"/>
      <c r="N1027" s="348"/>
      <c r="O1027" s="348"/>
      <c r="P1027" s="214">
        <v>0</v>
      </c>
      <c r="Q1027" s="214">
        <v>77.7</v>
      </c>
      <c r="R1027" s="68" t="s">
        <v>1479</v>
      </c>
      <c r="S1027" s="349"/>
      <c r="T1027" s="272"/>
    </row>
    <row r="1028" spans="1:20" ht="51">
      <c r="A1028" s="191">
        <v>580</v>
      </c>
      <c r="B1028" s="68"/>
      <c r="C1028" s="212" t="s">
        <v>169</v>
      </c>
      <c r="D1028" s="213">
        <v>45688</v>
      </c>
      <c r="E1028" s="191" t="s">
        <v>2653</v>
      </c>
      <c r="F1028" s="191" t="s">
        <v>3</v>
      </c>
      <c r="G1028" s="191">
        <v>2255381</v>
      </c>
      <c r="H1028" s="68"/>
      <c r="I1028" s="197" t="s">
        <v>3690</v>
      </c>
      <c r="J1028" s="68"/>
      <c r="K1028" s="68"/>
      <c r="L1028" s="68"/>
      <c r="M1028" s="68"/>
      <c r="N1028" s="348"/>
      <c r="O1028" s="348"/>
      <c r="P1028" s="214">
        <v>0</v>
      </c>
      <c r="Q1028" s="214">
        <v>443.1</v>
      </c>
      <c r="R1028" s="68" t="s">
        <v>1479</v>
      </c>
      <c r="S1028" s="349"/>
      <c r="T1028" s="272"/>
    </row>
    <row r="1029" spans="1:20" ht="51">
      <c r="A1029" s="191">
        <v>578</v>
      </c>
      <c r="B1029" s="68"/>
      <c r="C1029" s="212" t="s">
        <v>168</v>
      </c>
      <c r="D1029" s="213">
        <v>45688</v>
      </c>
      <c r="E1029" s="191" t="s">
        <v>2654</v>
      </c>
      <c r="F1029" s="191" t="s">
        <v>3</v>
      </c>
      <c r="G1029" s="191">
        <v>2255382</v>
      </c>
      <c r="H1029" s="68"/>
      <c r="I1029" s="197" t="s">
        <v>3691</v>
      </c>
      <c r="J1029" s="68"/>
      <c r="K1029" s="68"/>
      <c r="L1029" s="68"/>
      <c r="M1029" s="68"/>
      <c r="N1029" s="348"/>
      <c r="O1029" s="348"/>
      <c r="P1029" s="214">
        <v>0</v>
      </c>
      <c r="Q1029" s="214">
        <v>371200</v>
      </c>
      <c r="R1029" s="68" t="s">
        <v>1479</v>
      </c>
      <c r="S1029" s="349"/>
      <c r="T1029" s="272"/>
    </row>
    <row r="1030" spans="1:20" ht="51">
      <c r="A1030" s="191">
        <v>578</v>
      </c>
      <c r="B1030" s="68"/>
      <c r="C1030" s="212" t="s">
        <v>168</v>
      </c>
      <c r="D1030" s="213">
        <v>45688</v>
      </c>
      <c r="E1030" s="191" t="s">
        <v>2655</v>
      </c>
      <c r="F1030" s="191" t="s">
        <v>3</v>
      </c>
      <c r="G1030" s="191">
        <v>2255383</v>
      </c>
      <c r="H1030" s="68"/>
      <c r="I1030" s="197" t="s">
        <v>3692</v>
      </c>
      <c r="J1030" s="68"/>
      <c r="K1030" s="68"/>
      <c r="L1030" s="68"/>
      <c r="M1030" s="68"/>
      <c r="N1030" s="348"/>
      <c r="O1030" s="348"/>
      <c r="P1030" s="214">
        <v>0</v>
      </c>
      <c r="Q1030" s="214">
        <v>46000.51</v>
      </c>
      <c r="R1030" s="68" t="s">
        <v>1479</v>
      </c>
      <c r="S1030" s="349"/>
      <c r="T1030" s="272"/>
    </row>
    <row r="1031" spans="1:20" ht="51">
      <c r="A1031" s="191">
        <v>578</v>
      </c>
      <c r="B1031" s="68"/>
      <c r="C1031" s="212" t="s">
        <v>168</v>
      </c>
      <c r="D1031" s="213">
        <v>45688</v>
      </c>
      <c r="E1031" s="191" t="s">
        <v>2656</v>
      </c>
      <c r="F1031" s="191" t="s">
        <v>3</v>
      </c>
      <c r="G1031" s="191">
        <v>2255386</v>
      </c>
      <c r="H1031" s="68"/>
      <c r="I1031" s="197" t="s">
        <v>3693</v>
      </c>
      <c r="J1031" s="68"/>
      <c r="K1031" s="68"/>
      <c r="L1031" s="68"/>
      <c r="M1031" s="68"/>
      <c r="N1031" s="348"/>
      <c r="O1031" s="348"/>
      <c r="P1031" s="214">
        <v>0</v>
      </c>
      <c r="Q1031" s="214">
        <v>31</v>
      </c>
      <c r="R1031" s="68" t="s">
        <v>1479</v>
      </c>
      <c r="S1031" s="349"/>
      <c r="T1031" s="272"/>
    </row>
    <row r="1032" spans="1:20" ht="63.75">
      <c r="A1032" s="191">
        <v>862</v>
      </c>
      <c r="B1032" s="68"/>
      <c r="C1032" s="212" t="s">
        <v>187</v>
      </c>
      <c r="D1032" s="213">
        <v>45688</v>
      </c>
      <c r="E1032" s="191" t="s">
        <v>2657</v>
      </c>
      <c r="F1032" s="191" t="s">
        <v>635</v>
      </c>
      <c r="G1032" s="191">
        <v>10826275</v>
      </c>
      <c r="H1032" s="68"/>
      <c r="I1032" s="197" t="s">
        <v>3694</v>
      </c>
      <c r="J1032" s="68"/>
      <c r="K1032" s="68"/>
      <c r="L1032" s="68"/>
      <c r="M1032" s="68"/>
      <c r="N1032" s="348"/>
      <c r="O1032" s="348"/>
      <c r="P1032" s="214">
        <v>0</v>
      </c>
      <c r="Q1032" s="214">
        <v>62567.6</v>
      </c>
      <c r="R1032" s="68" t="s">
        <v>1479</v>
      </c>
      <c r="S1032" s="349"/>
      <c r="T1032" s="272"/>
    </row>
    <row r="1033" spans="1:20" ht="63.75">
      <c r="A1033" s="191">
        <v>862</v>
      </c>
      <c r="B1033" s="68"/>
      <c r="C1033" s="212" t="s">
        <v>187</v>
      </c>
      <c r="D1033" s="213">
        <v>45688</v>
      </c>
      <c r="E1033" s="191" t="s">
        <v>2658</v>
      </c>
      <c r="F1033" s="191" t="s">
        <v>635</v>
      </c>
      <c r="G1033" s="191">
        <v>10826301</v>
      </c>
      <c r="H1033" s="68"/>
      <c r="I1033" s="197" t="s">
        <v>3695</v>
      </c>
      <c r="J1033" s="68"/>
      <c r="K1033" s="68"/>
      <c r="L1033" s="68"/>
      <c r="M1033" s="68"/>
      <c r="N1033" s="348"/>
      <c r="O1033" s="348"/>
      <c r="P1033" s="214">
        <v>0</v>
      </c>
      <c r="Q1033" s="214">
        <v>25163.66</v>
      </c>
      <c r="R1033" s="68" t="s">
        <v>1479</v>
      </c>
      <c r="S1033" s="349"/>
      <c r="T1033" s="272"/>
    </row>
    <row r="1034" spans="1:20" ht="63.75">
      <c r="A1034" s="191">
        <v>862</v>
      </c>
      <c r="B1034" s="68"/>
      <c r="C1034" s="212" t="s">
        <v>187</v>
      </c>
      <c r="D1034" s="213">
        <v>45688</v>
      </c>
      <c r="E1034" s="191" t="s">
        <v>2659</v>
      </c>
      <c r="F1034" s="191" t="s">
        <v>635</v>
      </c>
      <c r="G1034" s="191">
        <v>10826284</v>
      </c>
      <c r="H1034" s="68"/>
      <c r="I1034" s="197" t="s">
        <v>3696</v>
      </c>
      <c r="J1034" s="68"/>
      <c r="K1034" s="68"/>
      <c r="L1034" s="68"/>
      <c r="M1034" s="68"/>
      <c r="N1034" s="348"/>
      <c r="O1034" s="348"/>
      <c r="P1034" s="214">
        <v>0</v>
      </c>
      <c r="Q1034" s="214">
        <v>875.25</v>
      </c>
      <c r="R1034" s="68" t="s">
        <v>1479</v>
      </c>
      <c r="S1034" s="349"/>
      <c r="T1034" s="272"/>
    </row>
    <row r="1035" spans="1:20" ht="63.75">
      <c r="A1035" s="191">
        <v>862</v>
      </c>
      <c r="B1035" s="68"/>
      <c r="C1035" s="212" t="s">
        <v>187</v>
      </c>
      <c r="D1035" s="213">
        <v>45688</v>
      </c>
      <c r="E1035" s="191" t="s">
        <v>2660</v>
      </c>
      <c r="F1035" s="191" t="s">
        <v>635</v>
      </c>
      <c r="G1035" s="191">
        <v>10826307</v>
      </c>
      <c r="H1035" s="68"/>
      <c r="I1035" s="197" t="s">
        <v>3697</v>
      </c>
      <c r="J1035" s="68"/>
      <c r="K1035" s="68"/>
      <c r="L1035" s="68"/>
      <c r="M1035" s="68"/>
      <c r="N1035" s="348"/>
      <c r="O1035" s="348"/>
      <c r="P1035" s="214">
        <v>0</v>
      </c>
      <c r="Q1035" s="214">
        <v>1908.65</v>
      </c>
      <c r="R1035" s="68" t="s">
        <v>1479</v>
      </c>
      <c r="S1035" s="349"/>
      <c r="T1035" s="272"/>
    </row>
    <row r="1036" spans="1:20" ht="63.75">
      <c r="A1036" s="191">
        <v>862</v>
      </c>
      <c r="B1036" s="68"/>
      <c r="C1036" s="212" t="s">
        <v>187</v>
      </c>
      <c r="D1036" s="213">
        <v>45688</v>
      </c>
      <c r="E1036" s="191" t="s">
        <v>2661</v>
      </c>
      <c r="F1036" s="191" t="s">
        <v>635</v>
      </c>
      <c r="G1036" s="191">
        <v>10826315</v>
      </c>
      <c r="H1036" s="68"/>
      <c r="I1036" s="197" t="s">
        <v>3698</v>
      </c>
      <c r="J1036" s="68"/>
      <c r="K1036" s="68"/>
      <c r="L1036" s="68"/>
      <c r="M1036" s="68"/>
      <c r="N1036" s="348"/>
      <c r="O1036" s="348"/>
      <c r="P1036" s="214">
        <v>0</v>
      </c>
      <c r="Q1036" s="214">
        <v>10663.1</v>
      </c>
      <c r="R1036" s="68" t="s">
        <v>1479</v>
      </c>
      <c r="S1036" s="349"/>
      <c r="T1036" s="272"/>
    </row>
    <row r="1037" spans="1:20" ht="63.75">
      <c r="A1037" s="191">
        <v>862</v>
      </c>
      <c r="B1037" s="68"/>
      <c r="C1037" s="212" t="s">
        <v>187</v>
      </c>
      <c r="D1037" s="213">
        <v>45688</v>
      </c>
      <c r="E1037" s="191" t="s">
        <v>2662</v>
      </c>
      <c r="F1037" s="191" t="s">
        <v>635</v>
      </c>
      <c r="G1037" s="191">
        <v>10826323</v>
      </c>
      <c r="H1037" s="68"/>
      <c r="I1037" s="197" t="s">
        <v>3699</v>
      </c>
      <c r="J1037" s="68"/>
      <c r="K1037" s="68"/>
      <c r="L1037" s="68"/>
      <c r="M1037" s="68"/>
      <c r="N1037" s="348"/>
      <c r="O1037" s="348"/>
      <c r="P1037" s="214">
        <v>0</v>
      </c>
      <c r="Q1037" s="214">
        <v>171.26</v>
      </c>
      <c r="R1037" s="68" t="s">
        <v>1479</v>
      </c>
      <c r="S1037" s="349"/>
      <c r="T1037" s="272"/>
    </row>
    <row r="1038" spans="1:20" ht="63.75">
      <c r="A1038" s="191">
        <v>862</v>
      </c>
      <c r="B1038" s="68"/>
      <c r="C1038" s="212" t="s">
        <v>187</v>
      </c>
      <c r="D1038" s="213">
        <v>45688</v>
      </c>
      <c r="E1038" s="191" t="s">
        <v>2663</v>
      </c>
      <c r="F1038" s="191" t="s">
        <v>635</v>
      </c>
      <c r="G1038" s="191">
        <v>10826333</v>
      </c>
      <c r="H1038" s="68"/>
      <c r="I1038" s="197" t="s">
        <v>3700</v>
      </c>
      <c r="J1038" s="68"/>
      <c r="K1038" s="68"/>
      <c r="L1038" s="68"/>
      <c r="M1038" s="68"/>
      <c r="N1038" s="348"/>
      <c r="O1038" s="348"/>
      <c r="P1038" s="214">
        <v>0</v>
      </c>
      <c r="Q1038" s="214">
        <v>496.66</v>
      </c>
      <c r="R1038" s="68" t="s">
        <v>1479</v>
      </c>
      <c r="S1038" s="349"/>
      <c r="T1038" s="272"/>
    </row>
    <row r="1039" spans="1:20" ht="63.75">
      <c r="A1039" s="191">
        <v>862</v>
      </c>
      <c r="B1039" s="68"/>
      <c r="C1039" s="212" t="s">
        <v>187</v>
      </c>
      <c r="D1039" s="213">
        <v>45688</v>
      </c>
      <c r="E1039" s="191" t="s">
        <v>2664</v>
      </c>
      <c r="F1039" s="191" t="s">
        <v>635</v>
      </c>
      <c r="G1039" s="191">
        <v>10826336</v>
      </c>
      <c r="H1039" s="68"/>
      <c r="I1039" s="197" t="s">
        <v>3701</v>
      </c>
      <c r="J1039" s="68"/>
      <c r="K1039" s="68"/>
      <c r="L1039" s="68"/>
      <c r="M1039" s="68"/>
      <c r="N1039" s="348"/>
      <c r="O1039" s="348"/>
      <c r="P1039" s="214">
        <v>0</v>
      </c>
      <c r="Q1039" s="214">
        <v>542.32000000000005</v>
      </c>
      <c r="R1039" s="68" t="s">
        <v>1479</v>
      </c>
      <c r="S1039" s="349"/>
      <c r="T1039" s="272"/>
    </row>
    <row r="1040" spans="1:20" ht="63.75">
      <c r="A1040" s="191">
        <v>862</v>
      </c>
      <c r="B1040" s="68"/>
      <c r="C1040" s="212" t="s">
        <v>187</v>
      </c>
      <c r="D1040" s="213">
        <v>45688</v>
      </c>
      <c r="E1040" s="191" t="s">
        <v>2665</v>
      </c>
      <c r="F1040" s="191" t="s">
        <v>635</v>
      </c>
      <c r="G1040" s="191">
        <v>10826330</v>
      </c>
      <c r="H1040" s="68"/>
      <c r="I1040" s="197" t="s">
        <v>3702</v>
      </c>
      <c r="J1040" s="68"/>
      <c r="K1040" s="68"/>
      <c r="L1040" s="68"/>
      <c r="M1040" s="68"/>
      <c r="N1040" s="348"/>
      <c r="O1040" s="348"/>
      <c r="P1040" s="214">
        <v>0</v>
      </c>
      <c r="Q1040" s="214">
        <v>296.62</v>
      </c>
      <c r="R1040" s="68" t="s">
        <v>1479</v>
      </c>
      <c r="S1040" s="349"/>
      <c r="T1040" s="272"/>
    </row>
    <row r="1041" spans="1:20" ht="76.5">
      <c r="A1041" s="191">
        <v>862</v>
      </c>
      <c r="B1041" s="68"/>
      <c r="C1041" s="212" t="s">
        <v>187</v>
      </c>
      <c r="D1041" s="213">
        <v>45688</v>
      </c>
      <c r="E1041" s="191" t="s">
        <v>2666</v>
      </c>
      <c r="F1041" s="191" t="s">
        <v>635</v>
      </c>
      <c r="G1041" s="191">
        <v>10826341</v>
      </c>
      <c r="H1041" s="68"/>
      <c r="I1041" s="197" t="s">
        <v>3703</v>
      </c>
      <c r="J1041" s="68"/>
      <c r="K1041" s="68"/>
      <c r="L1041" s="68"/>
      <c r="M1041" s="68"/>
      <c r="N1041" s="348"/>
      <c r="O1041" s="348"/>
      <c r="P1041" s="214">
        <v>0</v>
      </c>
      <c r="Q1041" s="214">
        <v>5179.92</v>
      </c>
      <c r="R1041" s="68" t="s">
        <v>1479</v>
      </c>
      <c r="S1041" s="349"/>
      <c r="T1041" s="272"/>
    </row>
    <row r="1042" spans="1:20" ht="63.75">
      <c r="A1042" s="191">
        <v>862</v>
      </c>
      <c r="B1042" s="68"/>
      <c r="C1042" s="212" t="s">
        <v>187</v>
      </c>
      <c r="D1042" s="213">
        <v>45688</v>
      </c>
      <c r="E1042" s="191" t="s">
        <v>2667</v>
      </c>
      <c r="F1042" s="191" t="s">
        <v>635</v>
      </c>
      <c r="G1042" s="191">
        <v>10826350</v>
      </c>
      <c r="H1042" s="68"/>
      <c r="I1042" s="197" t="s">
        <v>3704</v>
      </c>
      <c r="J1042" s="68"/>
      <c r="K1042" s="68"/>
      <c r="L1042" s="68"/>
      <c r="M1042" s="68"/>
      <c r="N1042" s="348"/>
      <c r="O1042" s="348"/>
      <c r="P1042" s="214">
        <v>0</v>
      </c>
      <c r="Q1042" s="214">
        <v>1288.98</v>
      </c>
      <c r="R1042" s="68" t="s">
        <v>1479</v>
      </c>
      <c r="S1042" s="349"/>
      <c r="T1042" s="272"/>
    </row>
    <row r="1043" spans="1:20" ht="63.75">
      <c r="A1043" s="191">
        <v>862</v>
      </c>
      <c r="B1043" s="68"/>
      <c r="C1043" s="212" t="s">
        <v>187</v>
      </c>
      <c r="D1043" s="213">
        <v>45688</v>
      </c>
      <c r="E1043" s="191" t="s">
        <v>2668</v>
      </c>
      <c r="F1043" s="191" t="s">
        <v>635</v>
      </c>
      <c r="G1043" s="191">
        <v>10826347</v>
      </c>
      <c r="H1043" s="68"/>
      <c r="I1043" s="197" t="s">
        <v>3705</v>
      </c>
      <c r="J1043" s="68"/>
      <c r="K1043" s="68"/>
      <c r="L1043" s="68"/>
      <c r="M1043" s="68"/>
      <c r="N1043" s="348"/>
      <c r="O1043" s="348"/>
      <c r="P1043" s="214">
        <v>0</v>
      </c>
      <c r="Q1043" s="214">
        <v>3707.42</v>
      </c>
      <c r="R1043" s="68" t="s">
        <v>1479</v>
      </c>
      <c r="S1043" s="349"/>
      <c r="T1043" s="272"/>
    </row>
    <row r="1044" spans="1:20" ht="63.75">
      <c r="A1044" s="191">
        <v>862</v>
      </c>
      <c r="B1044" s="68"/>
      <c r="C1044" s="212" t="s">
        <v>187</v>
      </c>
      <c r="D1044" s="213">
        <v>45688</v>
      </c>
      <c r="E1044" s="191" t="s">
        <v>2669</v>
      </c>
      <c r="F1044" s="191" t="s">
        <v>635</v>
      </c>
      <c r="G1044" s="191">
        <v>10826344</v>
      </c>
      <c r="H1044" s="68"/>
      <c r="I1044" s="197" t="s">
        <v>3706</v>
      </c>
      <c r="J1044" s="68"/>
      <c r="K1044" s="68"/>
      <c r="L1044" s="68"/>
      <c r="M1044" s="68"/>
      <c r="N1044" s="348"/>
      <c r="O1044" s="348"/>
      <c r="P1044" s="214">
        <v>0</v>
      </c>
      <c r="Q1044" s="214">
        <v>953.33</v>
      </c>
      <c r="R1044" s="68" t="s">
        <v>1479</v>
      </c>
      <c r="S1044" s="349"/>
      <c r="T1044" s="272"/>
    </row>
    <row r="1045" spans="1:20" ht="51">
      <c r="A1045" s="191">
        <v>35</v>
      </c>
      <c r="B1045" s="68"/>
      <c r="C1045" s="212" t="s">
        <v>43</v>
      </c>
      <c r="D1045" s="213">
        <v>45688</v>
      </c>
      <c r="E1045" s="191" t="s">
        <v>2670</v>
      </c>
      <c r="F1045" s="191" t="s">
        <v>635</v>
      </c>
      <c r="G1045" s="191">
        <v>10875821</v>
      </c>
      <c r="H1045" s="68"/>
      <c r="I1045" s="197" t="s">
        <v>3707</v>
      </c>
      <c r="J1045" s="68"/>
      <c r="K1045" s="68"/>
      <c r="L1045" s="68"/>
      <c r="M1045" s="68"/>
      <c r="N1045" s="348"/>
      <c r="O1045" s="348"/>
      <c r="P1045" s="214">
        <v>0</v>
      </c>
      <c r="Q1045" s="214">
        <v>1027.3499999999999</v>
      </c>
      <c r="R1045" s="68" t="s">
        <v>1479</v>
      </c>
      <c r="S1045" s="349"/>
      <c r="T1045" s="272"/>
    </row>
    <row r="1046" spans="1:20" ht="63.75">
      <c r="A1046" s="191">
        <v>597</v>
      </c>
      <c r="B1046" s="68"/>
      <c r="C1046" s="212" t="s">
        <v>673</v>
      </c>
      <c r="D1046" s="213">
        <v>45688</v>
      </c>
      <c r="E1046" s="191" t="s">
        <v>2671</v>
      </c>
      <c r="F1046" s="191" t="s">
        <v>6</v>
      </c>
      <c r="G1046" s="191">
        <v>3013059</v>
      </c>
      <c r="H1046" s="68"/>
      <c r="I1046" s="197" t="s">
        <v>3708</v>
      </c>
      <c r="J1046" s="68"/>
      <c r="K1046" s="68"/>
      <c r="L1046" s="68"/>
      <c r="M1046" s="68"/>
      <c r="N1046" s="348"/>
      <c r="O1046" s="348"/>
      <c r="P1046" s="214">
        <v>0</v>
      </c>
      <c r="Q1046" s="214">
        <v>212.66</v>
      </c>
      <c r="R1046" s="68" t="s">
        <v>1479</v>
      </c>
      <c r="S1046" s="349"/>
      <c r="T1046" s="272"/>
    </row>
    <row r="1047" spans="1:20" ht="51">
      <c r="A1047" s="191">
        <v>572</v>
      </c>
      <c r="B1047" s="68"/>
      <c r="C1047" s="212" t="s">
        <v>166</v>
      </c>
      <c r="D1047" s="213">
        <v>45688</v>
      </c>
      <c r="E1047" s="191" t="s">
        <v>2672</v>
      </c>
      <c r="F1047" s="191" t="s">
        <v>6</v>
      </c>
      <c r="G1047" s="191">
        <v>2162773</v>
      </c>
      <c r="H1047" s="68"/>
      <c r="I1047" s="197" t="s">
        <v>3709</v>
      </c>
      <c r="J1047" s="68"/>
      <c r="K1047" s="68"/>
      <c r="L1047" s="68"/>
      <c r="M1047" s="68"/>
      <c r="N1047" s="348"/>
      <c r="O1047" s="348"/>
      <c r="P1047" s="214">
        <v>0</v>
      </c>
      <c r="Q1047" s="214">
        <v>304073.7</v>
      </c>
      <c r="R1047" s="68" t="s">
        <v>1479</v>
      </c>
      <c r="S1047" s="349"/>
      <c r="T1047" s="272"/>
    </row>
    <row r="1048" spans="1:20" ht="63.75">
      <c r="A1048" s="191">
        <v>597</v>
      </c>
      <c r="B1048" s="68"/>
      <c r="C1048" s="212" t="s">
        <v>673</v>
      </c>
      <c r="D1048" s="213">
        <v>45688</v>
      </c>
      <c r="E1048" s="191" t="s">
        <v>2673</v>
      </c>
      <c r="F1048" s="191" t="s">
        <v>14</v>
      </c>
      <c r="G1048" s="191">
        <v>3013060</v>
      </c>
      <c r="H1048" s="68"/>
      <c r="I1048" s="197" t="s">
        <v>3710</v>
      </c>
      <c r="J1048" s="68"/>
      <c r="K1048" s="68"/>
      <c r="L1048" s="68"/>
      <c r="M1048" s="68"/>
      <c r="N1048" s="348"/>
      <c r="O1048" s="348"/>
      <c r="P1048" s="214">
        <v>60</v>
      </c>
      <c r="Q1048" s="214">
        <v>0</v>
      </c>
      <c r="R1048" s="68" t="s">
        <v>1479</v>
      </c>
      <c r="S1048" s="349"/>
      <c r="T1048" s="272"/>
    </row>
    <row r="1049" spans="1:20" ht="76.5">
      <c r="A1049" s="191">
        <v>66</v>
      </c>
      <c r="B1049" s="68"/>
      <c r="C1049" s="212" t="s">
        <v>46</v>
      </c>
      <c r="D1049" s="213">
        <v>45688</v>
      </c>
      <c r="E1049" s="191" t="s">
        <v>2674</v>
      </c>
      <c r="F1049" s="191" t="s">
        <v>635</v>
      </c>
      <c r="G1049" s="191">
        <v>10888889</v>
      </c>
      <c r="H1049" s="68"/>
      <c r="I1049" s="197" t="s">
        <v>3711</v>
      </c>
      <c r="J1049" s="68"/>
      <c r="K1049" s="68"/>
      <c r="L1049" s="68"/>
      <c r="M1049" s="68"/>
      <c r="N1049" s="348"/>
      <c r="O1049" s="348"/>
      <c r="P1049" s="214">
        <v>0</v>
      </c>
      <c r="Q1049" s="214">
        <v>125258.53</v>
      </c>
      <c r="R1049" s="68" t="s">
        <v>1479</v>
      </c>
      <c r="S1049" s="349"/>
      <c r="T1049" s="272"/>
    </row>
    <row r="1050" spans="1:20" ht="89.25">
      <c r="A1050" s="191">
        <v>373</v>
      </c>
      <c r="B1050" s="68"/>
      <c r="C1050" s="212" t="s">
        <v>605</v>
      </c>
      <c r="D1050" s="213">
        <v>45688</v>
      </c>
      <c r="E1050" s="191" t="s">
        <v>2675</v>
      </c>
      <c r="F1050" s="191" t="s">
        <v>598</v>
      </c>
      <c r="G1050" s="191">
        <v>10889789</v>
      </c>
      <c r="H1050" s="68"/>
      <c r="I1050" s="197" t="s">
        <v>3712</v>
      </c>
      <c r="J1050" s="68"/>
      <c r="K1050" s="68"/>
      <c r="L1050" s="68"/>
      <c r="M1050" s="68"/>
      <c r="N1050" s="348"/>
      <c r="O1050" s="348"/>
      <c r="P1050" s="214">
        <v>0</v>
      </c>
      <c r="Q1050" s="214">
        <v>1090000</v>
      </c>
      <c r="R1050" s="68" t="s">
        <v>1479</v>
      </c>
      <c r="S1050" s="349"/>
      <c r="T1050" s="272"/>
    </row>
    <row r="1051" spans="1:20" ht="114.75">
      <c r="A1051" s="191">
        <v>46</v>
      </c>
      <c r="B1051" s="68"/>
      <c r="C1051" s="212" t="s">
        <v>1367</v>
      </c>
      <c r="D1051" s="213">
        <v>45688</v>
      </c>
      <c r="E1051" s="191" t="s">
        <v>2676</v>
      </c>
      <c r="F1051" s="191" t="s">
        <v>598</v>
      </c>
      <c r="G1051" s="191">
        <v>10846510</v>
      </c>
      <c r="H1051" s="68"/>
      <c r="I1051" s="197" t="s">
        <v>3713</v>
      </c>
      <c r="J1051" s="68"/>
      <c r="K1051" s="68"/>
      <c r="L1051" s="68"/>
      <c r="M1051" s="68"/>
      <c r="N1051" s="348"/>
      <c r="O1051" s="348"/>
      <c r="P1051" s="214">
        <v>0</v>
      </c>
      <c r="Q1051" s="214">
        <v>1007478.49</v>
      </c>
      <c r="R1051" s="68" t="s">
        <v>1479</v>
      </c>
      <c r="S1051" s="349"/>
      <c r="T1051" s="272"/>
    </row>
    <row r="1052" spans="1:20" ht="51">
      <c r="A1052" s="191">
        <v>383</v>
      </c>
      <c r="B1052" s="68"/>
      <c r="C1052" s="212" t="s">
        <v>1242</v>
      </c>
      <c r="D1052" s="213">
        <v>45688</v>
      </c>
      <c r="E1052" s="191" t="s">
        <v>2677</v>
      </c>
      <c r="F1052" s="191" t="s">
        <v>6</v>
      </c>
      <c r="G1052" s="191">
        <v>2162975</v>
      </c>
      <c r="H1052" s="68"/>
      <c r="I1052" s="197" t="s">
        <v>3714</v>
      </c>
      <c r="J1052" s="68"/>
      <c r="K1052" s="68"/>
      <c r="L1052" s="68"/>
      <c r="M1052" s="68"/>
      <c r="N1052" s="348"/>
      <c r="O1052" s="348"/>
      <c r="P1052" s="214">
        <v>0</v>
      </c>
      <c r="Q1052" s="214">
        <v>389</v>
      </c>
      <c r="R1052" s="68" t="s">
        <v>1479</v>
      </c>
      <c r="S1052" s="349"/>
      <c r="T1052" s="272"/>
    </row>
    <row r="1053" spans="1:20" ht="63.75">
      <c r="A1053" s="191">
        <v>862</v>
      </c>
      <c r="B1053" s="68"/>
      <c r="C1053" s="212" t="s">
        <v>187</v>
      </c>
      <c r="D1053" s="213">
        <v>45688</v>
      </c>
      <c r="E1053" s="191" t="s">
        <v>2678</v>
      </c>
      <c r="F1053" s="191" t="s">
        <v>635</v>
      </c>
      <c r="G1053" s="191">
        <v>10876188</v>
      </c>
      <c r="H1053" s="68"/>
      <c r="I1053" s="197" t="s">
        <v>3715</v>
      </c>
      <c r="J1053" s="68"/>
      <c r="K1053" s="68"/>
      <c r="L1053" s="68"/>
      <c r="M1053" s="68"/>
      <c r="N1053" s="348"/>
      <c r="O1053" s="348"/>
      <c r="P1053" s="214">
        <v>0</v>
      </c>
      <c r="Q1053" s="214">
        <v>577.91999999999996</v>
      </c>
      <c r="R1053" s="68" t="s">
        <v>1479</v>
      </c>
      <c r="S1053" s="349"/>
      <c r="T1053" s="272"/>
    </row>
    <row r="1054" spans="1:20" ht="76.5">
      <c r="A1054" s="191">
        <v>862</v>
      </c>
      <c r="B1054" s="68"/>
      <c r="C1054" s="212" t="s">
        <v>187</v>
      </c>
      <c r="D1054" s="213">
        <v>45688</v>
      </c>
      <c r="E1054" s="191" t="s">
        <v>2679</v>
      </c>
      <c r="F1054" s="191" t="s">
        <v>635</v>
      </c>
      <c r="G1054" s="191">
        <v>10876192</v>
      </c>
      <c r="H1054" s="68"/>
      <c r="I1054" s="197" t="s">
        <v>3716</v>
      </c>
      <c r="J1054" s="68"/>
      <c r="K1054" s="68"/>
      <c r="L1054" s="68"/>
      <c r="M1054" s="68"/>
      <c r="N1054" s="348"/>
      <c r="O1054" s="348"/>
      <c r="P1054" s="214">
        <v>0</v>
      </c>
      <c r="Q1054" s="214">
        <v>324.48</v>
      </c>
      <c r="R1054" s="68" t="s">
        <v>1479</v>
      </c>
      <c r="S1054" s="349"/>
      <c r="T1054" s="272"/>
    </row>
    <row r="1055" spans="1:20" ht="63.75">
      <c r="A1055" s="191">
        <v>862</v>
      </c>
      <c r="B1055" s="68"/>
      <c r="C1055" s="212" t="s">
        <v>187</v>
      </c>
      <c r="D1055" s="213">
        <v>45688</v>
      </c>
      <c r="E1055" s="191" t="s">
        <v>2680</v>
      </c>
      <c r="F1055" s="191" t="s">
        <v>635</v>
      </c>
      <c r="G1055" s="191">
        <v>10884969</v>
      </c>
      <c r="H1055" s="68"/>
      <c r="I1055" s="197" t="s">
        <v>3717</v>
      </c>
      <c r="J1055" s="68"/>
      <c r="K1055" s="68"/>
      <c r="L1055" s="68"/>
      <c r="M1055" s="68"/>
      <c r="N1055" s="348"/>
      <c r="O1055" s="348"/>
      <c r="P1055" s="214">
        <v>0</v>
      </c>
      <c r="Q1055" s="214">
        <v>273.5</v>
      </c>
      <c r="R1055" s="68" t="s">
        <v>1479</v>
      </c>
      <c r="S1055" s="349"/>
      <c r="T1055" s="272"/>
    </row>
    <row r="1056" spans="1:20" ht="63.75">
      <c r="A1056" s="191">
        <v>862</v>
      </c>
      <c r="B1056" s="68"/>
      <c r="C1056" s="212" t="s">
        <v>187</v>
      </c>
      <c r="D1056" s="213">
        <v>45688</v>
      </c>
      <c r="E1056" s="191" t="s">
        <v>2681</v>
      </c>
      <c r="F1056" s="191" t="s">
        <v>635</v>
      </c>
      <c r="G1056" s="191">
        <v>10876194</v>
      </c>
      <c r="H1056" s="68"/>
      <c r="I1056" s="197" t="s">
        <v>3718</v>
      </c>
      <c r="J1056" s="68"/>
      <c r="K1056" s="68"/>
      <c r="L1056" s="68"/>
      <c r="M1056" s="68"/>
      <c r="N1056" s="348"/>
      <c r="O1056" s="348"/>
      <c r="P1056" s="214">
        <v>0</v>
      </c>
      <c r="Q1056" s="214">
        <v>116.03</v>
      </c>
      <c r="R1056" s="68" t="s">
        <v>1479</v>
      </c>
      <c r="S1056" s="349"/>
      <c r="T1056" s="272"/>
    </row>
    <row r="1057" spans="1:20" ht="63.75">
      <c r="A1057" s="191">
        <v>862</v>
      </c>
      <c r="B1057" s="68"/>
      <c r="C1057" s="212" t="s">
        <v>187</v>
      </c>
      <c r="D1057" s="213">
        <v>45688</v>
      </c>
      <c r="E1057" s="191" t="s">
        <v>2682</v>
      </c>
      <c r="F1057" s="191" t="s">
        <v>635</v>
      </c>
      <c r="G1057" s="191">
        <v>10876196</v>
      </c>
      <c r="H1057" s="68"/>
      <c r="I1057" s="197" t="s">
        <v>3719</v>
      </c>
      <c r="J1057" s="68"/>
      <c r="K1057" s="68"/>
      <c r="L1057" s="68"/>
      <c r="M1057" s="68"/>
      <c r="N1057" s="348"/>
      <c r="O1057" s="348"/>
      <c r="P1057" s="214">
        <v>0</v>
      </c>
      <c r="Q1057" s="214">
        <v>1005.61</v>
      </c>
      <c r="R1057" s="68" t="s">
        <v>1479</v>
      </c>
      <c r="S1057" s="349"/>
      <c r="T1057" s="272"/>
    </row>
    <row r="1058" spans="1:20" ht="63.75">
      <c r="A1058" s="191">
        <v>862</v>
      </c>
      <c r="B1058" s="68"/>
      <c r="C1058" s="212" t="s">
        <v>187</v>
      </c>
      <c r="D1058" s="213">
        <v>45688</v>
      </c>
      <c r="E1058" s="191" t="s">
        <v>2683</v>
      </c>
      <c r="F1058" s="191" t="s">
        <v>635</v>
      </c>
      <c r="G1058" s="191">
        <v>10876198</v>
      </c>
      <c r="H1058" s="68"/>
      <c r="I1058" s="197" t="s">
        <v>3720</v>
      </c>
      <c r="J1058" s="68"/>
      <c r="K1058" s="68"/>
      <c r="L1058" s="68"/>
      <c r="M1058" s="68"/>
      <c r="N1058" s="348"/>
      <c r="O1058" s="348"/>
      <c r="P1058" s="214">
        <v>0</v>
      </c>
      <c r="Q1058" s="214">
        <v>52462.07</v>
      </c>
      <c r="R1058" s="68" t="s">
        <v>1479</v>
      </c>
      <c r="S1058" s="349"/>
      <c r="T1058" s="272"/>
    </row>
    <row r="1059" spans="1:20" ht="63.75">
      <c r="A1059" s="191">
        <v>862</v>
      </c>
      <c r="B1059" s="68"/>
      <c r="C1059" s="212" t="s">
        <v>187</v>
      </c>
      <c r="D1059" s="213">
        <v>45688</v>
      </c>
      <c r="E1059" s="191" t="s">
        <v>2684</v>
      </c>
      <c r="F1059" s="191" t="s">
        <v>635</v>
      </c>
      <c r="G1059" s="191">
        <v>10876200</v>
      </c>
      <c r="H1059" s="68"/>
      <c r="I1059" s="197" t="s">
        <v>3721</v>
      </c>
      <c r="J1059" s="68"/>
      <c r="K1059" s="68"/>
      <c r="L1059" s="68"/>
      <c r="M1059" s="68"/>
      <c r="N1059" s="348"/>
      <c r="O1059" s="348"/>
      <c r="P1059" s="214">
        <v>0</v>
      </c>
      <c r="Q1059" s="214">
        <v>268.93</v>
      </c>
      <c r="R1059" s="68" t="s">
        <v>1479</v>
      </c>
      <c r="S1059" s="349"/>
      <c r="T1059" s="272"/>
    </row>
    <row r="1060" spans="1:20" ht="63.75">
      <c r="A1060" s="191">
        <v>513</v>
      </c>
      <c r="B1060" s="68"/>
      <c r="C1060" s="212" t="s">
        <v>160</v>
      </c>
      <c r="D1060" s="213">
        <v>45688</v>
      </c>
      <c r="E1060" s="191" t="s">
        <v>2685</v>
      </c>
      <c r="F1060" s="191" t="s">
        <v>14</v>
      </c>
      <c r="G1060" s="191">
        <v>3013797</v>
      </c>
      <c r="H1060" s="68"/>
      <c r="I1060" s="197" t="s">
        <v>3722</v>
      </c>
      <c r="J1060" s="68"/>
      <c r="K1060" s="68"/>
      <c r="L1060" s="68"/>
      <c r="M1060" s="68"/>
      <c r="N1060" s="348"/>
      <c r="O1060" s="348"/>
      <c r="P1060" s="214">
        <v>60</v>
      </c>
      <c r="Q1060" s="214">
        <v>0</v>
      </c>
      <c r="R1060" s="68" t="s">
        <v>1479</v>
      </c>
      <c r="S1060" s="349"/>
      <c r="T1060" s="272"/>
    </row>
    <row r="1061" spans="1:20" ht="89.25">
      <c r="A1061" s="191">
        <v>20</v>
      </c>
      <c r="B1061" s="68"/>
      <c r="C1061" s="212" t="s">
        <v>41</v>
      </c>
      <c r="D1061" s="213">
        <v>45688</v>
      </c>
      <c r="E1061" s="191" t="s">
        <v>2686</v>
      </c>
      <c r="F1061" s="191" t="s">
        <v>10</v>
      </c>
      <c r="G1061" s="191">
        <v>1118257</v>
      </c>
      <c r="H1061" s="68"/>
      <c r="I1061" s="197" t="s">
        <v>3723</v>
      </c>
      <c r="J1061" s="68"/>
      <c r="K1061" s="68"/>
      <c r="L1061" s="68"/>
      <c r="M1061" s="68"/>
      <c r="N1061" s="348"/>
      <c r="O1061" s="348"/>
      <c r="P1061" s="214">
        <v>4891.99</v>
      </c>
      <c r="Q1061" s="214">
        <v>0</v>
      </c>
      <c r="R1061" s="68" t="s">
        <v>1479</v>
      </c>
      <c r="S1061" s="349"/>
      <c r="T1061" s="272"/>
    </row>
    <row r="1062" spans="1:20" ht="63.75">
      <c r="A1062" s="191">
        <v>862</v>
      </c>
      <c r="B1062" s="68"/>
      <c r="C1062" s="212" t="s">
        <v>187</v>
      </c>
      <c r="D1062" s="213">
        <v>45688</v>
      </c>
      <c r="E1062" s="191" t="s">
        <v>2687</v>
      </c>
      <c r="F1062" s="191" t="s">
        <v>635</v>
      </c>
      <c r="G1062" s="191">
        <v>10876208</v>
      </c>
      <c r="H1062" s="68"/>
      <c r="I1062" s="197" t="s">
        <v>3724</v>
      </c>
      <c r="J1062" s="68"/>
      <c r="K1062" s="68"/>
      <c r="L1062" s="68"/>
      <c r="M1062" s="68"/>
      <c r="N1062" s="348"/>
      <c r="O1062" s="348"/>
      <c r="P1062" s="214">
        <v>0</v>
      </c>
      <c r="Q1062" s="214">
        <v>10151.67</v>
      </c>
      <c r="R1062" s="68" t="s">
        <v>1479</v>
      </c>
      <c r="S1062" s="349"/>
      <c r="T1062" s="272"/>
    </row>
    <row r="1063" spans="1:20" ht="63.75">
      <c r="A1063" s="191">
        <v>862</v>
      </c>
      <c r="B1063" s="68"/>
      <c r="C1063" s="212" t="s">
        <v>187</v>
      </c>
      <c r="D1063" s="213">
        <v>45688</v>
      </c>
      <c r="E1063" s="191" t="s">
        <v>2688</v>
      </c>
      <c r="F1063" s="191" t="s">
        <v>635</v>
      </c>
      <c r="G1063" s="191">
        <v>10876204</v>
      </c>
      <c r="H1063" s="68"/>
      <c r="I1063" s="197" t="s">
        <v>3725</v>
      </c>
      <c r="J1063" s="68"/>
      <c r="K1063" s="68"/>
      <c r="L1063" s="68"/>
      <c r="M1063" s="68"/>
      <c r="N1063" s="348"/>
      <c r="O1063" s="348"/>
      <c r="P1063" s="214">
        <v>0</v>
      </c>
      <c r="Q1063" s="214">
        <v>2488.46</v>
      </c>
      <c r="R1063" s="68" t="s">
        <v>1479</v>
      </c>
      <c r="S1063" s="349"/>
      <c r="T1063" s="272"/>
    </row>
    <row r="1064" spans="1:20" ht="63.75">
      <c r="A1064" s="191">
        <v>862</v>
      </c>
      <c r="B1064" s="68"/>
      <c r="C1064" s="212" t="s">
        <v>187</v>
      </c>
      <c r="D1064" s="213">
        <v>45688</v>
      </c>
      <c r="E1064" s="191" t="s">
        <v>2689</v>
      </c>
      <c r="F1064" s="191" t="s">
        <v>635</v>
      </c>
      <c r="G1064" s="191">
        <v>10876210</v>
      </c>
      <c r="H1064" s="68"/>
      <c r="I1064" s="197" t="s">
        <v>3726</v>
      </c>
      <c r="J1064" s="68"/>
      <c r="K1064" s="68"/>
      <c r="L1064" s="68"/>
      <c r="M1064" s="68"/>
      <c r="N1064" s="348"/>
      <c r="O1064" s="348"/>
      <c r="P1064" s="214">
        <v>0</v>
      </c>
      <c r="Q1064" s="214">
        <v>4076.87</v>
      </c>
      <c r="R1064" s="68" t="s">
        <v>1479</v>
      </c>
      <c r="S1064" s="349"/>
      <c r="T1064" s="272"/>
    </row>
    <row r="1065" spans="1:20" ht="89.25">
      <c r="A1065" s="191">
        <v>293</v>
      </c>
      <c r="B1065" s="68"/>
      <c r="C1065" s="212" t="s">
        <v>121</v>
      </c>
      <c r="D1065" s="213">
        <v>45688</v>
      </c>
      <c r="E1065" s="191" t="s">
        <v>2690</v>
      </c>
      <c r="F1065" s="191" t="s">
        <v>6</v>
      </c>
      <c r="G1065" s="191">
        <v>5288</v>
      </c>
      <c r="H1065" s="68"/>
      <c r="I1065" s="197" t="s">
        <v>3727</v>
      </c>
      <c r="J1065" s="68"/>
      <c r="K1065" s="68"/>
      <c r="L1065" s="68"/>
      <c r="M1065" s="68"/>
      <c r="N1065" s="348"/>
      <c r="O1065" s="348"/>
      <c r="P1065" s="214">
        <v>0</v>
      </c>
      <c r="Q1065" s="214">
        <v>10076719.73</v>
      </c>
      <c r="R1065" s="68" t="s">
        <v>1479</v>
      </c>
      <c r="S1065" s="349"/>
      <c r="T1065" s="272"/>
    </row>
    <row r="1066" spans="1:20" ht="63.75">
      <c r="A1066" s="191" t="s">
        <v>544</v>
      </c>
      <c r="B1066" s="68"/>
      <c r="C1066" s="212" t="s">
        <v>679</v>
      </c>
      <c r="D1066" s="213">
        <v>45688</v>
      </c>
      <c r="E1066" s="191" t="s">
        <v>2691</v>
      </c>
      <c r="F1066" s="191" t="s">
        <v>6</v>
      </c>
      <c r="G1066" s="191">
        <v>2163409</v>
      </c>
      <c r="H1066" s="68"/>
      <c r="I1066" s="197" t="s">
        <v>3728</v>
      </c>
      <c r="J1066" s="68"/>
      <c r="K1066" s="68"/>
      <c r="L1066" s="68"/>
      <c r="M1066" s="68"/>
      <c r="N1066" s="348"/>
      <c r="O1066" s="348"/>
      <c r="P1066" s="214">
        <v>0</v>
      </c>
      <c r="Q1066" s="214">
        <v>110446.19</v>
      </c>
      <c r="R1066" s="68" t="s">
        <v>1479</v>
      </c>
      <c r="S1066" s="349"/>
      <c r="T1066" s="272"/>
    </row>
    <row r="1067" spans="1:20" ht="51">
      <c r="A1067" s="191" t="s">
        <v>544</v>
      </c>
      <c r="B1067" s="68"/>
      <c r="C1067" s="212" t="s">
        <v>679</v>
      </c>
      <c r="D1067" s="213">
        <v>45688</v>
      </c>
      <c r="E1067" s="191" t="s">
        <v>2692</v>
      </c>
      <c r="F1067" s="191" t="s">
        <v>6</v>
      </c>
      <c r="G1067" s="191">
        <v>2163410</v>
      </c>
      <c r="H1067" s="68"/>
      <c r="I1067" s="197" t="s">
        <v>3729</v>
      </c>
      <c r="J1067" s="68"/>
      <c r="K1067" s="68"/>
      <c r="L1067" s="68"/>
      <c r="M1067" s="68"/>
      <c r="N1067" s="348"/>
      <c r="O1067" s="348"/>
      <c r="P1067" s="214">
        <v>0</v>
      </c>
      <c r="Q1067" s="214">
        <v>434480.68</v>
      </c>
      <c r="R1067" s="68" t="s">
        <v>1479</v>
      </c>
      <c r="S1067" s="349"/>
      <c r="T1067" s="272"/>
    </row>
    <row r="1068" spans="1:20" ht="51">
      <c r="A1068" s="191" t="s">
        <v>544</v>
      </c>
      <c r="B1068" s="68"/>
      <c r="C1068" s="212" t="s">
        <v>679</v>
      </c>
      <c r="D1068" s="213">
        <v>45688</v>
      </c>
      <c r="E1068" s="191" t="s">
        <v>2693</v>
      </c>
      <c r="F1068" s="191" t="s">
        <v>6</v>
      </c>
      <c r="G1068" s="191">
        <v>2163411</v>
      </c>
      <c r="H1068" s="68"/>
      <c r="I1068" s="197" t="s">
        <v>3729</v>
      </c>
      <c r="J1068" s="68"/>
      <c r="K1068" s="68"/>
      <c r="L1068" s="68"/>
      <c r="M1068" s="68"/>
      <c r="N1068" s="348"/>
      <c r="O1068" s="348"/>
      <c r="P1068" s="214">
        <v>0</v>
      </c>
      <c r="Q1068" s="214">
        <v>4663</v>
      </c>
      <c r="R1068" s="68" t="s">
        <v>1479</v>
      </c>
      <c r="S1068" s="349"/>
      <c r="T1068" s="272"/>
    </row>
    <row r="1069" spans="1:20" ht="63.75">
      <c r="A1069" s="191">
        <v>862</v>
      </c>
      <c r="B1069" s="68"/>
      <c r="C1069" s="212" t="s">
        <v>187</v>
      </c>
      <c r="D1069" s="213">
        <v>45688</v>
      </c>
      <c r="E1069" s="191" t="s">
        <v>2694</v>
      </c>
      <c r="F1069" s="191" t="s">
        <v>635</v>
      </c>
      <c r="G1069" s="191">
        <v>10876215</v>
      </c>
      <c r="H1069" s="68"/>
      <c r="I1069" s="197" t="s">
        <v>3730</v>
      </c>
      <c r="J1069" s="68"/>
      <c r="K1069" s="68"/>
      <c r="L1069" s="68"/>
      <c r="M1069" s="68"/>
      <c r="N1069" s="348"/>
      <c r="O1069" s="348"/>
      <c r="P1069" s="214">
        <v>0</v>
      </c>
      <c r="Q1069" s="214">
        <v>1284.24</v>
      </c>
      <c r="R1069" s="68" t="s">
        <v>1479</v>
      </c>
      <c r="S1069" s="349"/>
      <c r="T1069" s="272"/>
    </row>
    <row r="1070" spans="1:20" ht="63.75">
      <c r="A1070" s="191">
        <v>862</v>
      </c>
      <c r="B1070" s="68"/>
      <c r="C1070" s="212" t="s">
        <v>187</v>
      </c>
      <c r="D1070" s="213">
        <v>45688</v>
      </c>
      <c r="E1070" s="191" t="s">
        <v>2695</v>
      </c>
      <c r="F1070" s="191" t="s">
        <v>635</v>
      </c>
      <c r="G1070" s="191">
        <v>10876213</v>
      </c>
      <c r="H1070" s="68"/>
      <c r="I1070" s="197" t="s">
        <v>3731</v>
      </c>
      <c r="J1070" s="68"/>
      <c r="K1070" s="68"/>
      <c r="L1070" s="68"/>
      <c r="M1070" s="68"/>
      <c r="N1070" s="348"/>
      <c r="O1070" s="348"/>
      <c r="P1070" s="214">
        <v>0</v>
      </c>
      <c r="Q1070" s="214">
        <v>264.82</v>
      </c>
      <c r="R1070" s="68" t="s">
        <v>1479</v>
      </c>
      <c r="S1070" s="349"/>
      <c r="T1070" s="272"/>
    </row>
    <row r="1071" spans="1:20" ht="63.75">
      <c r="A1071" s="191">
        <v>862</v>
      </c>
      <c r="B1071" s="68"/>
      <c r="C1071" s="212" t="s">
        <v>187</v>
      </c>
      <c r="D1071" s="213">
        <v>45688</v>
      </c>
      <c r="E1071" s="191" t="s">
        <v>2696</v>
      </c>
      <c r="F1071" s="191" t="s">
        <v>635</v>
      </c>
      <c r="G1071" s="191">
        <v>10876217</v>
      </c>
      <c r="H1071" s="68"/>
      <c r="I1071" s="197" t="s">
        <v>3732</v>
      </c>
      <c r="J1071" s="68"/>
      <c r="K1071" s="68"/>
      <c r="L1071" s="68"/>
      <c r="M1071" s="68"/>
      <c r="N1071" s="348"/>
      <c r="O1071" s="348"/>
      <c r="P1071" s="214">
        <v>0</v>
      </c>
      <c r="Q1071" s="214">
        <v>294.75</v>
      </c>
      <c r="R1071" s="68" t="s">
        <v>1479</v>
      </c>
      <c r="S1071" s="349"/>
      <c r="T1071" s="272"/>
    </row>
    <row r="1072" spans="1:20" ht="76.5">
      <c r="A1072" s="191">
        <v>862</v>
      </c>
      <c r="B1072" s="68"/>
      <c r="C1072" s="212" t="s">
        <v>187</v>
      </c>
      <c r="D1072" s="213">
        <v>45688</v>
      </c>
      <c r="E1072" s="191" t="s">
        <v>2697</v>
      </c>
      <c r="F1072" s="191" t="s">
        <v>635</v>
      </c>
      <c r="G1072" s="191">
        <v>10876220</v>
      </c>
      <c r="H1072" s="68"/>
      <c r="I1072" s="197" t="s">
        <v>3733</v>
      </c>
      <c r="J1072" s="68"/>
      <c r="K1072" s="68"/>
      <c r="L1072" s="68"/>
      <c r="M1072" s="68"/>
      <c r="N1072" s="348"/>
      <c r="O1072" s="348"/>
      <c r="P1072" s="214">
        <v>0</v>
      </c>
      <c r="Q1072" s="214">
        <v>4031.66</v>
      </c>
      <c r="R1072" s="68" t="s">
        <v>1479</v>
      </c>
      <c r="S1072" s="349"/>
      <c r="T1072" s="272"/>
    </row>
    <row r="1073" spans="1:20" ht="89.25">
      <c r="A1073" s="191">
        <v>389</v>
      </c>
      <c r="B1073" s="68"/>
      <c r="C1073" s="212" t="s">
        <v>1401</v>
      </c>
      <c r="D1073" s="213">
        <v>45688</v>
      </c>
      <c r="E1073" s="191" t="s">
        <v>2698</v>
      </c>
      <c r="F1073" s="191" t="s">
        <v>10</v>
      </c>
      <c r="G1073" s="191">
        <v>1118357</v>
      </c>
      <c r="H1073" s="68"/>
      <c r="I1073" s="197" t="s">
        <v>3734</v>
      </c>
      <c r="J1073" s="68"/>
      <c r="K1073" s="68"/>
      <c r="L1073" s="68"/>
      <c r="M1073" s="68"/>
      <c r="N1073" s="348"/>
      <c r="O1073" s="348"/>
      <c r="P1073" s="214">
        <v>60</v>
      </c>
      <c r="Q1073" s="214">
        <v>0</v>
      </c>
      <c r="R1073" s="68" t="s">
        <v>1479</v>
      </c>
      <c r="S1073" s="349"/>
      <c r="T1073" s="272"/>
    </row>
    <row r="1074" spans="1:20" ht="89.25">
      <c r="A1074" s="191">
        <v>389</v>
      </c>
      <c r="B1074" s="68"/>
      <c r="C1074" s="212" t="s">
        <v>1401</v>
      </c>
      <c r="D1074" s="213">
        <v>45688</v>
      </c>
      <c r="E1074" s="191" t="s">
        <v>2699</v>
      </c>
      <c r="F1074" s="191" t="s">
        <v>10</v>
      </c>
      <c r="G1074" s="191">
        <v>1118307</v>
      </c>
      <c r="H1074" s="68"/>
      <c r="I1074" s="197" t="s">
        <v>3735</v>
      </c>
      <c r="J1074" s="68"/>
      <c r="K1074" s="68"/>
      <c r="L1074" s="68"/>
      <c r="M1074" s="68"/>
      <c r="N1074" s="348"/>
      <c r="O1074" s="348"/>
      <c r="P1074" s="214">
        <v>60</v>
      </c>
      <c r="Q1074" s="214">
        <v>0</v>
      </c>
      <c r="R1074" s="68" t="s">
        <v>1479</v>
      </c>
      <c r="S1074" s="349"/>
      <c r="T1074" s="272"/>
    </row>
    <row r="1075" spans="1:20" ht="76.5">
      <c r="A1075" s="191">
        <v>117</v>
      </c>
      <c r="B1075" s="68"/>
      <c r="C1075" s="212" t="s">
        <v>54</v>
      </c>
      <c r="D1075" s="213">
        <v>45688</v>
      </c>
      <c r="E1075" s="191" t="s">
        <v>2700</v>
      </c>
      <c r="F1075" s="191" t="s">
        <v>10</v>
      </c>
      <c r="G1075" s="191">
        <v>1118308</v>
      </c>
      <c r="H1075" s="68"/>
      <c r="I1075" s="197" t="s">
        <v>3736</v>
      </c>
      <c r="J1075" s="68"/>
      <c r="K1075" s="68"/>
      <c r="L1075" s="68"/>
      <c r="M1075" s="68"/>
      <c r="N1075" s="348"/>
      <c r="O1075" s="348"/>
      <c r="P1075" s="214">
        <v>60</v>
      </c>
      <c r="Q1075" s="214">
        <v>0</v>
      </c>
      <c r="R1075" s="68" t="s">
        <v>1479</v>
      </c>
      <c r="S1075" s="349"/>
      <c r="T1075" s="272"/>
    </row>
    <row r="1076" spans="1:20" ht="76.5">
      <c r="A1076" s="191">
        <v>117</v>
      </c>
      <c r="B1076" s="68"/>
      <c r="C1076" s="212" t="s">
        <v>54</v>
      </c>
      <c r="D1076" s="213">
        <v>45688</v>
      </c>
      <c r="E1076" s="191" t="s">
        <v>2701</v>
      </c>
      <c r="F1076" s="191" t="s">
        <v>10</v>
      </c>
      <c r="G1076" s="191">
        <v>1118341</v>
      </c>
      <c r="H1076" s="68"/>
      <c r="I1076" s="197" t="s">
        <v>3737</v>
      </c>
      <c r="J1076" s="68"/>
      <c r="K1076" s="68"/>
      <c r="L1076" s="68"/>
      <c r="M1076" s="68"/>
      <c r="N1076" s="348"/>
      <c r="O1076" s="348"/>
      <c r="P1076" s="214">
        <v>60</v>
      </c>
      <c r="Q1076" s="214">
        <v>0</v>
      </c>
      <c r="R1076" s="68" t="s">
        <v>1479</v>
      </c>
      <c r="S1076" s="349"/>
      <c r="T1076" s="272"/>
    </row>
    <row r="1077" spans="1:20" ht="76.5">
      <c r="A1077" s="191">
        <v>117</v>
      </c>
      <c r="B1077" s="68"/>
      <c r="C1077" s="212" t="s">
        <v>54</v>
      </c>
      <c r="D1077" s="213">
        <v>45688</v>
      </c>
      <c r="E1077" s="191" t="s">
        <v>2702</v>
      </c>
      <c r="F1077" s="191" t="s">
        <v>10</v>
      </c>
      <c r="G1077" s="191">
        <v>1118343</v>
      </c>
      <c r="H1077" s="68"/>
      <c r="I1077" s="197" t="s">
        <v>3738</v>
      </c>
      <c r="J1077" s="68"/>
      <c r="K1077" s="68"/>
      <c r="L1077" s="68"/>
      <c r="M1077" s="68"/>
      <c r="N1077" s="348"/>
      <c r="O1077" s="348"/>
      <c r="P1077" s="214">
        <v>60</v>
      </c>
      <c r="Q1077" s="214">
        <v>0</v>
      </c>
      <c r="R1077" s="68" t="s">
        <v>1479</v>
      </c>
      <c r="S1077" s="349"/>
      <c r="T1077" s="272"/>
    </row>
    <row r="1078" spans="1:20" ht="63.75">
      <c r="A1078" s="191">
        <v>513</v>
      </c>
      <c r="B1078" s="68"/>
      <c r="C1078" s="212" t="s">
        <v>160</v>
      </c>
      <c r="D1078" s="213">
        <v>45688</v>
      </c>
      <c r="E1078" s="191" t="s">
        <v>2703</v>
      </c>
      <c r="F1078" s="191" t="s">
        <v>14</v>
      </c>
      <c r="G1078" s="191">
        <v>3014160</v>
      </c>
      <c r="H1078" s="68"/>
      <c r="I1078" s="197" t="s">
        <v>3739</v>
      </c>
      <c r="J1078" s="68"/>
      <c r="K1078" s="68"/>
      <c r="L1078" s="68"/>
      <c r="M1078" s="68"/>
      <c r="N1078" s="348"/>
      <c r="O1078" s="348"/>
      <c r="P1078" s="214">
        <v>60</v>
      </c>
      <c r="Q1078" s="214">
        <v>0</v>
      </c>
      <c r="R1078" s="68" t="s">
        <v>1479</v>
      </c>
      <c r="S1078" s="349"/>
      <c r="T1078" s="272"/>
    </row>
    <row r="1079" spans="1:20" ht="76.5">
      <c r="A1079" s="191">
        <v>862</v>
      </c>
      <c r="B1079" s="68"/>
      <c r="C1079" s="212" t="s">
        <v>187</v>
      </c>
      <c r="D1079" s="213">
        <v>45688</v>
      </c>
      <c r="E1079" s="191" t="s">
        <v>2704</v>
      </c>
      <c r="F1079" s="191" t="s">
        <v>635</v>
      </c>
      <c r="G1079" s="191">
        <v>10883103</v>
      </c>
      <c r="H1079" s="68"/>
      <c r="I1079" s="197" t="s">
        <v>3740</v>
      </c>
      <c r="J1079" s="68"/>
      <c r="K1079" s="68"/>
      <c r="L1079" s="68"/>
      <c r="M1079" s="68"/>
      <c r="N1079" s="348"/>
      <c r="O1079" s="348"/>
      <c r="P1079" s="214">
        <v>0</v>
      </c>
      <c r="Q1079" s="214">
        <v>30572.93</v>
      </c>
      <c r="R1079" s="68" t="s">
        <v>1479</v>
      </c>
      <c r="S1079" s="349"/>
      <c r="T1079" s="272"/>
    </row>
    <row r="1080" spans="1:20" ht="63.75">
      <c r="A1080" s="191">
        <v>862</v>
      </c>
      <c r="B1080" s="68"/>
      <c r="C1080" s="212" t="s">
        <v>187</v>
      </c>
      <c r="D1080" s="213">
        <v>45688</v>
      </c>
      <c r="E1080" s="191" t="s">
        <v>2705</v>
      </c>
      <c r="F1080" s="191" t="s">
        <v>635</v>
      </c>
      <c r="G1080" s="191">
        <v>10877397</v>
      </c>
      <c r="H1080" s="68"/>
      <c r="I1080" s="197" t="s">
        <v>3741</v>
      </c>
      <c r="J1080" s="68"/>
      <c r="K1080" s="68"/>
      <c r="L1080" s="68"/>
      <c r="M1080" s="68"/>
      <c r="N1080" s="348"/>
      <c r="O1080" s="348"/>
      <c r="P1080" s="214">
        <v>0</v>
      </c>
      <c r="Q1080" s="214">
        <v>2219.19</v>
      </c>
      <c r="R1080" s="68" t="s">
        <v>1479</v>
      </c>
      <c r="S1080" s="349"/>
      <c r="T1080" s="272"/>
    </row>
    <row r="1081" spans="1:20" ht="76.5">
      <c r="A1081" s="191">
        <v>862</v>
      </c>
      <c r="B1081" s="68"/>
      <c r="C1081" s="212" t="s">
        <v>187</v>
      </c>
      <c r="D1081" s="213">
        <v>45688</v>
      </c>
      <c r="E1081" s="191" t="s">
        <v>2706</v>
      </c>
      <c r="F1081" s="191" t="s">
        <v>635</v>
      </c>
      <c r="G1081" s="191">
        <v>10884865</v>
      </c>
      <c r="H1081" s="68"/>
      <c r="I1081" s="197" t="s">
        <v>3742</v>
      </c>
      <c r="J1081" s="68"/>
      <c r="K1081" s="68"/>
      <c r="L1081" s="68"/>
      <c r="M1081" s="68"/>
      <c r="N1081" s="348"/>
      <c r="O1081" s="348"/>
      <c r="P1081" s="214">
        <v>0</v>
      </c>
      <c r="Q1081" s="214">
        <v>2340.7399999999998</v>
      </c>
      <c r="R1081" s="68" t="s">
        <v>1479</v>
      </c>
      <c r="S1081" s="349"/>
      <c r="T1081" s="272"/>
    </row>
    <row r="1082" spans="1:20" ht="63.75">
      <c r="A1082" s="191">
        <v>862</v>
      </c>
      <c r="B1082" s="68"/>
      <c r="C1082" s="212" t="s">
        <v>187</v>
      </c>
      <c r="D1082" s="213">
        <v>45688</v>
      </c>
      <c r="E1082" s="191" t="s">
        <v>2707</v>
      </c>
      <c r="F1082" s="191" t="s">
        <v>635</v>
      </c>
      <c r="G1082" s="191">
        <v>10884858</v>
      </c>
      <c r="H1082" s="68"/>
      <c r="I1082" s="197" t="s">
        <v>3743</v>
      </c>
      <c r="J1082" s="68"/>
      <c r="K1082" s="68"/>
      <c r="L1082" s="68"/>
      <c r="M1082" s="68"/>
      <c r="N1082" s="348"/>
      <c r="O1082" s="348"/>
      <c r="P1082" s="214">
        <v>0</v>
      </c>
      <c r="Q1082" s="214">
        <v>3885.21</v>
      </c>
      <c r="R1082" s="68" t="s">
        <v>1479</v>
      </c>
      <c r="S1082" s="349"/>
      <c r="T1082" s="272"/>
    </row>
    <row r="1083" spans="1:20" ht="63.75">
      <c r="A1083" s="191">
        <v>862</v>
      </c>
      <c r="B1083" s="68"/>
      <c r="C1083" s="212" t="s">
        <v>187</v>
      </c>
      <c r="D1083" s="213">
        <v>45688</v>
      </c>
      <c r="E1083" s="191" t="s">
        <v>2708</v>
      </c>
      <c r="F1083" s="191" t="s">
        <v>635</v>
      </c>
      <c r="G1083" s="191">
        <v>10884867</v>
      </c>
      <c r="H1083" s="68"/>
      <c r="I1083" s="197" t="s">
        <v>3744</v>
      </c>
      <c r="J1083" s="68"/>
      <c r="K1083" s="68"/>
      <c r="L1083" s="68"/>
      <c r="M1083" s="68"/>
      <c r="N1083" s="348"/>
      <c r="O1083" s="348"/>
      <c r="P1083" s="214">
        <v>0</v>
      </c>
      <c r="Q1083" s="214">
        <v>1025.55</v>
      </c>
      <c r="R1083" s="68" t="s">
        <v>1479</v>
      </c>
      <c r="S1083" s="349"/>
      <c r="T1083" s="272"/>
    </row>
    <row r="1084" spans="1:20" ht="63.75">
      <c r="A1084" s="191">
        <v>862</v>
      </c>
      <c r="B1084" s="68"/>
      <c r="C1084" s="212" t="s">
        <v>187</v>
      </c>
      <c r="D1084" s="213">
        <v>45688</v>
      </c>
      <c r="E1084" s="191" t="s">
        <v>2709</v>
      </c>
      <c r="F1084" s="191" t="s">
        <v>635</v>
      </c>
      <c r="G1084" s="191">
        <v>10884882</v>
      </c>
      <c r="H1084" s="68"/>
      <c r="I1084" s="197" t="s">
        <v>3745</v>
      </c>
      <c r="J1084" s="68"/>
      <c r="K1084" s="68"/>
      <c r="L1084" s="68"/>
      <c r="M1084" s="68"/>
      <c r="N1084" s="348"/>
      <c r="O1084" s="348"/>
      <c r="P1084" s="214">
        <v>0</v>
      </c>
      <c r="Q1084" s="214">
        <v>2406.38</v>
      </c>
      <c r="R1084" s="68" t="s">
        <v>1479</v>
      </c>
      <c r="S1084" s="349"/>
      <c r="T1084" s="272"/>
    </row>
    <row r="1085" spans="1:20" ht="63.75">
      <c r="A1085" s="191">
        <v>862</v>
      </c>
      <c r="B1085" s="68"/>
      <c r="C1085" s="212" t="s">
        <v>187</v>
      </c>
      <c r="D1085" s="213">
        <v>45688</v>
      </c>
      <c r="E1085" s="191" t="s">
        <v>2710</v>
      </c>
      <c r="F1085" s="191" t="s">
        <v>635</v>
      </c>
      <c r="G1085" s="191">
        <v>10884909</v>
      </c>
      <c r="H1085" s="68"/>
      <c r="I1085" s="197" t="s">
        <v>3746</v>
      </c>
      <c r="J1085" s="68"/>
      <c r="K1085" s="68"/>
      <c r="L1085" s="68"/>
      <c r="M1085" s="68"/>
      <c r="N1085" s="348"/>
      <c r="O1085" s="348"/>
      <c r="P1085" s="214">
        <v>0</v>
      </c>
      <c r="Q1085" s="214">
        <v>5461.18</v>
      </c>
      <c r="R1085" s="68" t="s">
        <v>1479</v>
      </c>
      <c r="S1085" s="349"/>
      <c r="T1085" s="272"/>
    </row>
    <row r="1086" spans="1:20" ht="89.25">
      <c r="A1086" s="191">
        <v>862</v>
      </c>
      <c r="B1086" s="68"/>
      <c r="C1086" s="212" t="s">
        <v>187</v>
      </c>
      <c r="D1086" s="213">
        <v>45688</v>
      </c>
      <c r="E1086" s="191" t="s">
        <v>2711</v>
      </c>
      <c r="F1086" s="191" t="s">
        <v>10</v>
      </c>
      <c r="G1086" s="191">
        <v>1118429</v>
      </c>
      <c r="H1086" s="68"/>
      <c r="I1086" s="197" t="s">
        <v>3747</v>
      </c>
      <c r="J1086" s="68"/>
      <c r="K1086" s="68"/>
      <c r="L1086" s="68"/>
      <c r="M1086" s="68"/>
      <c r="N1086" s="348"/>
      <c r="O1086" s="348"/>
      <c r="P1086" s="214">
        <v>60</v>
      </c>
      <c r="Q1086" s="214">
        <v>0</v>
      </c>
      <c r="R1086" s="68" t="s">
        <v>1479</v>
      </c>
      <c r="S1086" s="349"/>
      <c r="T1086" s="272"/>
    </row>
    <row r="1087" spans="1:20">
      <c r="A1087" s="369"/>
      <c r="C1087" s="370"/>
      <c r="D1087" s="371"/>
      <c r="E1087" s="369"/>
      <c r="F1087" s="369"/>
      <c r="G1087" s="369"/>
      <c r="I1087" s="372"/>
      <c r="N1087" s="362"/>
      <c r="O1087" s="362"/>
      <c r="P1087" s="232"/>
      <c r="Q1087" s="232"/>
      <c r="S1087" s="376"/>
    </row>
    <row r="1088" spans="1:20" ht="18.75">
      <c r="A1088" s="178"/>
      <c r="B1088" s="179"/>
      <c r="I1088" s="458" t="s">
        <v>554</v>
      </c>
      <c r="J1088" s="458"/>
      <c r="K1088" s="458"/>
      <c r="L1088" s="458"/>
      <c r="M1088" s="458"/>
      <c r="N1088" s="176">
        <f>+SUBTOTAL(9,N8:N415)</f>
        <v>0</v>
      </c>
      <c r="O1088" s="176">
        <f>+SUBTOTAL(9,O8:O415)</f>
        <v>0</v>
      </c>
      <c r="P1088" s="176">
        <f>+SUBTOTAL(9,P8:P1086)</f>
        <v>514275902.50000006</v>
      </c>
      <c r="Q1088" s="176">
        <f>+SUBTOTAL(9,Q8:Q1086)</f>
        <v>154325408.22</v>
      </c>
    </row>
    <row r="1089" spans="1:17">
      <c r="N1089" s="157"/>
      <c r="O1089" s="157"/>
      <c r="P1089" s="157"/>
      <c r="Q1089" s="157"/>
    </row>
    <row r="1090" spans="1:17">
      <c r="N1090" s="157"/>
      <c r="O1090" s="157"/>
      <c r="P1090" s="157"/>
      <c r="Q1090" s="157"/>
    </row>
    <row r="1091" spans="1:17">
      <c r="N1091" s="157"/>
      <c r="O1091" s="157"/>
      <c r="P1091" s="157"/>
      <c r="Q1091" s="157"/>
    </row>
    <row r="1092" spans="1:17">
      <c r="N1092" s="157"/>
      <c r="O1092" s="157"/>
      <c r="P1092" s="157"/>
      <c r="Q1092" s="157"/>
    </row>
    <row r="1093" spans="1:17">
      <c r="N1093" s="157"/>
      <c r="O1093" s="157"/>
      <c r="P1093" s="157"/>
      <c r="Q1093" s="157"/>
    </row>
    <row r="1094" spans="1:17">
      <c r="N1094" s="157"/>
      <c r="O1094" s="157"/>
      <c r="P1094" s="157"/>
      <c r="Q1094" s="157"/>
    </row>
    <row r="1095" spans="1:17">
      <c r="N1095" s="157"/>
      <c r="O1095" s="157"/>
      <c r="P1095" s="157"/>
      <c r="Q1095" s="157"/>
    </row>
    <row r="1096" spans="1:17">
      <c r="N1096" s="157"/>
      <c r="O1096" s="157"/>
      <c r="P1096" s="157"/>
      <c r="Q1096" s="157"/>
    </row>
    <row r="1097" spans="1:17">
      <c r="N1097" s="157"/>
      <c r="O1097" s="157"/>
      <c r="P1097" s="157"/>
      <c r="Q1097" s="157"/>
    </row>
    <row r="1098" spans="1:17">
      <c r="N1098" s="157"/>
      <c r="O1098" s="157"/>
      <c r="P1098" s="157"/>
      <c r="Q1098" s="157"/>
    </row>
    <row r="1099" spans="1:17">
      <c r="N1099" s="157"/>
      <c r="O1099" s="157"/>
      <c r="P1099" s="157"/>
      <c r="Q1099" s="157"/>
    </row>
    <row r="1100" spans="1:17">
      <c r="N1100" s="157"/>
      <c r="O1100" s="157"/>
      <c r="P1100" s="157"/>
      <c r="Q1100" s="157"/>
    </row>
    <row r="1101" spans="1:17">
      <c r="A1101" s="352" t="s">
        <v>1470</v>
      </c>
    </row>
    <row r="1102" spans="1:17">
      <c r="A1102" s="351" t="s">
        <v>1471</v>
      </c>
    </row>
    <row r="1103" spans="1:17">
      <c r="A1103" s="351" t="s">
        <v>1472</v>
      </c>
    </row>
    <row r="1104" spans="1:17">
      <c r="A1104" s="351"/>
    </row>
    <row r="1105" spans="1:1">
      <c r="A1105" s="351" t="s">
        <v>1473</v>
      </c>
    </row>
    <row r="1106" spans="1:1">
      <c r="A1106" s="351" t="s">
        <v>1474</v>
      </c>
    </row>
  </sheetData>
  <sheetProtection formatCells="0" formatColumns="0" formatRows="0" autoFilter="0"/>
  <protectedRanges>
    <protectedRange sqref="B8:B1087" name="Rango2"/>
    <protectedRange sqref="J8:M1087" name="Compr"/>
    <protectedRange sqref="H8:H1087" name="Rango3"/>
    <protectedRange sqref="T8:T1087" name="Rango4"/>
  </protectedRanges>
  <autoFilter ref="A7:T1086" xr:uid="{00000000-0001-0000-0400-000000000000}"/>
  <mergeCells count="6">
    <mergeCell ref="I1088:M1088"/>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278"/>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672</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DE 2025</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6 de febrero de 2025 Hrs. 14:00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1" t="s">
        <v>1463</v>
      </c>
      <c r="B6" s="462"/>
      <c r="C6" s="103"/>
      <c r="D6" s="122"/>
      <c r="E6" s="122"/>
      <c r="F6" s="67"/>
      <c r="G6" s="67"/>
      <c r="H6" s="67"/>
      <c r="I6" s="71"/>
      <c r="J6" s="461" t="s">
        <v>1465</v>
      </c>
      <c r="K6" s="462"/>
      <c r="L6" s="461" t="s">
        <v>1466</v>
      </c>
      <c r="M6" s="462"/>
      <c r="N6" s="459" t="s">
        <v>1467</v>
      </c>
      <c r="O6" s="460"/>
      <c r="P6" s="459" t="s">
        <v>1468</v>
      </c>
      <c r="Q6" s="460"/>
      <c r="R6" s="67"/>
      <c r="S6" s="67"/>
    </row>
    <row r="7" spans="1:20" s="66" customFormat="1" ht="44.25" customHeight="1">
      <c r="A7" s="337" t="s">
        <v>653</v>
      </c>
      <c r="B7" s="337" t="s">
        <v>654</v>
      </c>
      <c r="C7" s="338" t="s">
        <v>660</v>
      </c>
      <c r="D7" s="338" t="s">
        <v>1462</v>
      </c>
      <c r="E7" s="356" t="s">
        <v>648</v>
      </c>
      <c r="F7" s="338" t="s">
        <v>649</v>
      </c>
      <c r="G7" s="338" t="s">
        <v>651</v>
      </c>
      <c r="H7" s="340" t="s">
        <v>1464</v>
      </c>
      <c r="I7" s="338" t="s">
        <v>652</v>
      </c>
      <c r="J7" s="337" t="s">
        <v>655</v>
      </c>
      <c r="K7" s="337" t="s">
        <v>658</v>
      </c>
      <c r="L7" s="337" t="s">
        <v>656</v>
      </c>
      <c r="M7" s="337" t="s">
        <v>657</v>
      </c>
      <c r="N7" s="339" t="s">
        <v>1301</v>
      </c>
      <c r="O7" s="339" t="s">
        <v>1302</v>
      </c>
      <c r="P7" s="339" t="s">
        <v>1287</v>
      </c>
      <c r="Q7" s="339" t="s">
        <v>1288</v>
      </c>
      <c r="R7" s="338" t="s">
        <v>662</v>
      </c>
      <c r="S7" s="338" t="s">
        <v>1469</v>
      </c>
      <c r="T7" s="340" t="s">
        <v>1353</v>
      </c>
    </row>
    <row r="8" spans="1:20" ht="51">
      <c r="A8" s="68" t="s">
        <v>542</v>
      </c>
      <c r="B8" s="68"/>
      <c r="C8" s="69" t="s">
        <v>687</v>
      </c>
      <c r="D8" s="108">
        <v>45663</v>
      </c>
      <c r="E8" s="108" t="s">
        <v>1503</v>
      </c>
      <c r="F8" s="191" t="s">
        <v>19</v>
      </c>
      <c r="G8" s="191">
        <v>19592</v>
      </c>
      <c r="H8" s="68"/>
      <c r="I8" s="328" t="s">
        <v>3748</v>
      </c>
      <c r="J8" s="68"/>
      <c r="K8" s="68"/>
      <c r="L8" s="68"/>
      <c r="M8" s="68"/>
      <c r="N8" s="329">
        <v>4159380.97</v>
      </c>
      <c r="O8" s="329">
        <v>0</v>
      </c>
      <c r="P8" s="330">
        <v>28533353.449999999</v>
      </c>
      <c r="Q8" s="330">
        <v>0</v>
      </c>
      <c r="R8" s="331" t="s">
        <v>1479</v>
      </c>
      <c r="S8" s="350"/>
      <c r="T8" s="272"/>
    </row>
    <row r="9" spans="1:20" ht="51">
      <c r="A9" s="68" t="s">
        <v>541</v>
      </c>
      <c r="B9" s="68"/>
      <c r="C9" s="69" t="s">
        <v>590</v>
      </c>
      <c r="D9" s="108">
        <v>45663</v>
      </c>
      <c r="E9" s="108" t="s">
        <v>1504</v>
      </c>
      <c r="F9" s="191" t="s">
        <v>22</v>
      </c>
      <c r="G9" s="191">
        <v>25920</v>
      </c>
      <c r="H9" s="68"/>
      <c r="I9" s="328" t="s">
        <v>3749</v>
      </c>
      <c r="J9" s="68"/>
      <c r="K9" s="68"/>
      <c r="L9" s="68"/>
      <c r="M9" s="68"/>
      <c r="N9" s="329">
        <v>0</v>
      </c>
      <c r="O9" s="329">
        <v>0</v>
      </c>
      <c r="P9" s="330">
        <v>0.01</v>
      </c>
      <c r="Q9" s="330">
        <v>0</v>
      </c>
      <c r="R9" s="331" t="s">
        <v>1479</v>
      </c>
      <c r="S9" s="350"/>
      <c r="T9" s="272"/>
    </row>
    <row r="10" spans="1:20" ht="63.75">
      <c r="A10" s="68" t="s">
        <v>542</v>
      </c>
      <c r="B10" s="68"/>
      <c r="C10" s="69" t="s">
        <v>687</v>
      </c>
      <c r="D10" s="108">
        <v>45664</v>
      </c>
      <c r="E10" s="108" t="s">
        <v>1505</v>
      </c>
      <c r="F10" s="191" t="s">
        <v>19</v>
      </c>
      <c r="G10" s="191">
        <v>19562</v>
      </c>
      <c r="H10" s="68"/>
      <c r="I10" s="328" t="s">
        <v>3750</v>
      </c>
      <c r="J10" s="68"/>
      <c r="K10" s="68"/>
      <c r="L10" s="68"/>
      <c r="M10" s="68"/>
      <c r="N10" s="329">
        <v>528325.9</v>
      </c>
      <c r="O10" s="329">
        <v>0</v>
      </c>
      <c r="P10" s="330">
        <v>3624315.67</v>
      </c>
      <c r="Q10" s="330">
        <v>0</v>
      </c>
      <c r="R10" s="331" t="s">
        <v>1479</v>
      </c>
      <c r="S10" s="350"/>
      <c r="T10" s="272"/>
    </row>
    <row r="11" spans="1:20" ht="51">
      <c r="A11" s="68" t="s">
        <v>541</v>
      </c>
      <c r="B11" s="68"/>
      <c r="C11" s="69" t="s">
        <v>590</v>
      </c>
      <c r="D11" s="108">
        <v>45664</v>
      </c>
      <c r="E11" s="108" t="s">
        <v>1506</v>
      </c>
      <c r="F11" s="191" t="s">
        <v>22</v>
      </c>
      <c r="G11" s="191">
        <v>25925</v>
      </c>
      <c r="H11" s="68"/>
      <c r="I11" s="328" t="s">
        <v>3751</v>
      </c>
      <c r="J11" s="68"/>
      <c r="K11" s="68"/>
      <c r="L11" s="68"/>
      <c r="M11" s="68"/>
      <c r="N11" s="329">
        <v>0</v>
      </c>
      <c r="O11" s="329">
        <v>0</v>
      </c>
      <c r="P11" s="330">
        <v>0.01</v>
      </c>
      <c r="Q11" s="330">
        <v>0</v>
      </c>
      <c r="R11" s="331" t="s">
        <v>1479</v>
      </c>
      <c r="S11" s="350"/>
      <c r="T11" s="272"/>
    </row>
    <row r="12" spans="1:20" ht="63.75">
      <c r="A12" s="68">
        <v>513</v>
      </c>
      <c r="B12" s="68"/>
      <c r="C12" s="69" t="s">
        <v>160</v>
      </c>
      <c r="D12" s="108">
        <v>45665</v>
      </c>
      <c r="E12" s="108" t="s">
        <v>1507</v>
      </c>
      <c r="F12" s="191" t="s">
        <v>6</v>
      </c>
      <c r="G12" s="191">
        <v>2984859</v>
      </c>
      <c r="H12" s="68"/>
      <c r="I12" s="328" t="s">
        <v>3752</v>
      </c>
      <c r="J12" s="68"/>
      <c r="K12" s="68"/>
      <c r="L12" s="68"/>
      <c r="M12" s="68"/>
      <c r="N12" s="329">
        <v>0</v>
      </c>
      <c r="O12" s="329">
        <v>60776.800000000003</v>
      </c>
      <c r="P12" s="330">
        <v>0</v>
      </c>
      <c r="Q12" s="330">
        <v>416928.85</v>
      </c>
      <c r="R12" s="331" t="s">
        <v>1479</v>
      </c>
      <c r="S12" s="350"/>
      <c r="T12" s="272"/>
    </row>
    <row r="13" spans="1:20" ht="51">
      <c r="A13" s="68" t="s">
        <v>541</v>
      </c>
      <c r="B13" s="68"/>
      <c r="C13" s="69" t="s">
        <v>590</v>
      </c>
      <c r="D13" s="108">
        <v>45665</v>
      </c>
      <c r="E13" s="108" t="s">
        <v>1508</v>
      </c>
      <c r="F13" s="191" t="s">
        <v>22</v>
      </c>
      <c r="G13" s="191">
        <v>25931</v>
      </c>
      <c r="H13" s="68"/>
      <c r="I13" s="328" t="s">
        <v>3753</v>
      </c>
      <c r="J13" s="68"/>
      <c r="K13" s="68"/>
      <c r="L13" s="68"/>
      <c r="M13" s="68"/>
      <c r="N13" s="329">
        <v>0</v>
      </c>
      <c r="O13" s="329">
        <v>0</v>
      </c>
      <c r="P13" s="330">
        <v>0.01</v>
      </c>
      <c r="Q13" s="330">
        <v>0</v>
      </c>
      <c r="R13" s="331" t="s">
        <v>1479</v>
      </c>
      <c r="S13" s="350"/>
      <c r="T13" s="272"/>
    </row>
    <row r="14" spans="1:20" ht="51">
      <c r="A14" s="68" t="s">
        <v>541</v>
      </c>
      <c r="B14" s="68"/>
      <c r="C14" s="69" t="s">
        <v>590</v>
      </c>
      <c r="D14" s="108">
        <v>45667</v>
      </c>
      <c r="E14" s="108" t="s">
        <v>1509</v>
      </c>
      <c r="F14" s="191" t="s">
        <v>22</v>
      </c>
      <c r="G14" s="191">
        <v>25940</v>
      </c>
      <c r="H14" s="68"/>
      <c r="I14" s="328" t="s">
        <v>3754</v>
      </c>
      <c r="J14" s="68"/>
      <c r="K14" s="68"/>
      <c r="L14" s="68"/>
      <c r="M14" s="68"/>
      <c r="N14" s="329">
        <v>0</v>
      </c>
      <c r="O14" s="329">
        <v>0</v>
      </c>
      <c r="P14" s="330">
        <v>0.01</v>
      </c>
      <c r="Q14" s="330">
        <v>0</v>
      </c>
      <c r="R14" s="331" t="s">
        <v>1479</v>
      </c>
      <c r="S14" s="350"/>
      <c r="T14" s="272"/>
    </row>
    <row r="15" spans="1:20" ht="51">
      <c r="A15" s="68" t="s">
        <v>541</v>
      </c>
      <c r="B15" s="68"/>
      <c r="C15" s="69" t="s">
        <v>590</v>
      </c>
      <c r="D15" s="108">
        <v>45669</v>
      </c>
      <c r="E15" s="108" t="s">
        <v>1510</v>
      </c>
      <c r="F15" s="191" t="s">
        <v>22</v>
      </c>
      <c r="G15" s="191">
        <v>25951</v>
      </c>
      <c r="H15" s="68"/>
      <c r="I15" s="328" t="s">
        <v>3755</v>
      </c>
      <c r="J15" s="68"/>
      <c r="K15" s="68"/>
      <c r="L15" s="68"/>
      <c r="M15" s="68"/>
      <c r="N15" s="329">
        <v>0</v>
      </c>
      <c r="O15" s="329">
        <v>0</v>
      </c>
      <c r="P15" s="330">
        <v>0</v>
      </c>
      <c r="Q15" s="330">
        <v>0.01</v>
      </c>
      <c r="R15" s="331" t="s">
        <v>1479</v>
      </c>
      <c r="S15" s="350"/>
      <c r="T15" s="272"/>
    </row>
    <row r="16" spans="1:20" ht="76.5">
      <c r="A16" s="68">
        <v>513</v>
      </c>
      <c r="B16" s="68"/>
      <c r="C16" s="69" t="s">
        <v>160</v>
      </c>
      <c r="D16" s="108">
        <v>45670</v>
      </c>
      <c r="E16" s="108" t="s">
        <v>1511</v>
      </c>
      <c r="F16" s="191" t="s">
        <v>6</v>
      </c>
      <c r="G16" s="191">
        <v>2990721</v>
      </c>
      <c r="H16" s="68"/>
      <c r="I16" s="328" t="s">
        <v>3756</v>
      </c>
      <c r="J16" s="68"/>
      <c r="K16" s="68"/>
      <c r="L16" s="68"/>
      <c r="M16" s="68"/>
      <c r="N16" s="329">
        <v>0</v>
      </c>
      <c r="O16" s="329">
        <v>564846.72</v>
      </c>
      <c r="P16" s="330">
        <v>0</v>
      </c>
      <c r="Q16" s="330">
        <v>3874848.5</v>
      </c>
      <c r="R16" s="331" t="s">
        <v>1479</v>
      </c>
      <c r="S16" s="350"/>
      <c r="T16" s="272"/>
    </row>
    <row r="17" spans="1:20" ht="51">
      <c r="A17" s="68" t="s">
        <v>541</v>
      </c>
      <c r="B17" s="68"/>
      <c r="C17" s="69" t="s">
        <v>590</v>
      </c>
      <c r="D17" s="108">
        <v>45670</v>
      </c>
      <c r="E17" s="108" t="s">
        <v>1512</v>
      </c>
      <c r="F17" s="191" t="s">
        <v>22</v>
      </c>
      <c r="G17" s="191">
        <v>25957</v>
      </c>
      <c r="H17" s="68"/>
      <c r="I17" s="328" t="s">
        <v>3757</v>
      </c>
      <c r="J17" s="68"/>
      <c r="K17" s="68"/>
      <c r="L17" s="68"/>
      <c r="M17" s="68"/>
      <c r="N17" s="329">
        <v>0</v>
      </c>
      <c r="O17" s="329">
        <v>0</v>
      </c>
      <c r="P17" s="330">
        <v>0.01</v>
      </c>
      <c r="Q17" s="330">
        <v>0</v>
      </c>
      <c r="R17" s="331" t="s">
        <v>1479</v>
      </c>
      <c r="S17" s="350"/>
      <c r="T17" s="272"/>
    </row>
    <row r="18" spans="1:20" ht="76.5">
      <c r="A18" s="68">
        <v>66</v>
      </c>
      <c r="B18" s="68"/>
      <c r="C18" s="69" t="s">
        <v>46</v>
      </c>
      <c r="D18" s="108">
        <v>45671</v>
      </c>
      <c r="E18" s="108" t="s">
        <v>1513</v>
      </c>
      <c r="F18" s="191" t="s">
        <v>6</v>
      </c>
      <c r="G18" s="191">
        <v>22403</v>
      </c>
      <c r="H18" s="68"/>
      <c r="I18" s="328" t="s">
        <v>3758</v>
      </c>
      <c r="J18" s="68"/>
      <c r="K18" s="68"/>
      <c r="L18" s="68"/>
      <c r="M18" s="68"/>
      <c r="N18" s="329">
        <v>0</v>
      </c>
      <c r="O18" s="329">
        <v>208119.02</v>
      </c>
      <c r="P18" s="330">
        <v>0</v>
      </c>
      <c r="Q18" s="330">
        <v>1427696.48</v>
      </c>
      <c r="R18" s="331" t="s">
        <v>1479</v>
      </c>
      <c r="S18" s="350"/>
      <c r="T18" s="272"/>
    </row>
    <row r="19" spans="1:20" ht="51">
      <c r="A19" s="68" t="s">
        <v>541</v>
      </c>
      <c r="B19" s="68"/>
      <c r="C19" s="69" t="s">
        <v>590</v>
      </c>
      <c r="D19" s="108">
        <v>45671</v>
      </c>
      <c r="E19" s="108" t="s">
        <v>1523</v>
      </c>
      <c r="F19" s="191" t="s">
        <v>22</v>
      </c>
      <c r="G19" s="191">
        <v>25962</v>
      </c>
      <c r="H19" s="68"/>
      <c r="I19" s="328" t="s">
        <v>3759</v>
      </c>
      <c r="J19" s="68"/>
      <c r="K19" s="68"/>
      <c r="L19" s="68"/>
      <c r="M19" s="68"/>
      <c r="N19" s="329">
        <v>0</v>
      </c>
      <c r="O19" s="329">
        <v>0</v>
      </c>
      <c r="P19" s="330">
        <v>0.02</v>
      </c>
      <c r="Q19" s="330">
        <v>0</v>
      </c>
      <c r="R19" s="331" t="s">
        <v>1479</v>
      </c>
      <c r="S19" s="350"/>
      <c r="T19" s="272"/>
    </row>
    <row r="20" spans="1:20" ht="63.75">
      <c r="A20" s="68" t="s">
        <v>542</v>
      </c>
      <c r="B20" s="68"/>
      <c r="C20" s="69" t="s">
        <v>687</v>
      </c>
      <c r="D20" s="108">
        <v>45672</v>
      </c>
      <c r="E20" s="108" t="s">
        <v>1524</v>
      </c>
      <c r="F20" s="191" t="s">
        <v>19</v>
      </c>
      <c r="G20" s="191">
        <v>19545</v>
      </c>
      <c r="H20" s="68"/>
      <c r="I20" s="328" t="s">
        <v>3760</v>
      </c>
      <c r="J20" s="68"/>
      <c r="K20" s="68"/>
      <c r="L20" s="68"/>
      <c r="M20" s="68"/>
      <c r="N20" s="329">
        <v>227725.37</v>
      </c>
      <c r="O20" s="329">
        <v>0</v>
      </c>
      <c r="P20" s="330">
        <v>1562196.04</v>
      </c>
      <c r="Q20" s="330">
        <v>0</v>
      </c>
      <c r="R20" s="331" t="s">
        <v>1479</v>
      </c>
      <c r="S20" s="350"/>
      <c r="T20" s="272"/>
    </row>
    <row r="21" spans="1:20" ht="51">
      <c r="A21" s="68" t="s">
        <v>542</v>
      </c>
      <c r="B21" s="68"/>
      <c r="C21" s="69" t="s">
        <v>687</v>
      </c>
      <c r="D21" s="108">
        <v>45672</v>
      </c>
      <c r="E21" s="108" t="s">
        <v>1525</v>
      </c>
      <c r="F21" s="191" t="s">
        <v>19</v>
      </c>
      <c r="G21" s="191">
        <v>19538</v>
      </c>
      <c r="H21" s="68"/>
      <c r="I21" s="328" t="s">
        <v>3761</v>
      </c>
      <c r="J21" s="68"/>
      <c r="K21" s="68"/>
      <c r="L21" s="68"/>
      <c r="M21" s="68"/>
      <c r="N21" s="329">
        <v>209178.65</v>
      </c>
      <c r="O21" s="329">
        <v>0</v>
      </c>
      <c r="P21" s="330">
        <v>1434965.54</v>
      </c>
      <c r="Q21" s="330">
        <v>0</v>
      </c>
      <c r="R21" s="331" t="s">
        <v>1479</v>
      </c>
      <c r="S21" s="350"/>
      <c r="T21" s="272"/>
    </row>
    <row r="22" spans="1:20" ht="51">
      <c r="A22" s="68" t="s">
        <v>542</v>
      </c>
      <c r="B22" s="68"/>
      <c r="C22" s="69" t="s">
        <v>687</v>
      </c>
      <c r="D22" s="108">
        <v>45672</v>
      </c>
      <c r="E22" s="108" t="s">
        <v>1526</v>
      </c>
      <c r="F22" s="191" t="s">
        <v>19</v>
      </c>
      <c r="G22" s="191">
        <v>19591</v>
      </c>
      <c r="H22" s="68"/>
      <c r="I22" s="328" t="s">
        <v>3762</v>
      </c>
      <c r="J22" s="68"/>
      <c r="K22" s="68"/>
      <c r="L22" s="68"/>
      <c r="M22" s="68"/>
      <c r="N22" s="329">
        <v>1760118.66</v>
      </c>
      <c r="O22" s="329">
        <v>0</v>
      </c>
      <c r="P22" s="330">
        <v>12074414.01</v>
      </c>
      <c r="Q22" s="330">
        <v>0</v>
      </c>
      <c r="R22" s="331" t="s">
        <v>1479</v>
      </c>
      <c r="S22" s="350"/>
      <c r="T22" s="272"/>
    </row>
    <row r="23" spans="1:20" ht="51">
      <c r="A23" s="68" t="s">
        <v>542</v>
      </c>
      <c r="B23" s="68"/>
      <c r="C23" s="69" t="s">
        <v>687</v>
      </c>
      <c r="D23" s="108">
        <v>45672</v>
      </c>
      <c r="E23" s="108" t="s">
        <v>1527</v>
      </c>
      <c r="F23" s="191" t="s">
        <v>19</v>
      </c>
      <c r="G23" s="191">
        <v>19596</v>
      </c>
      <c r="H23" s="68"/>
      <c r="I23" s="328" t="s">
        <v>3763</v>
      </c>
      <c r="J23" s="68"/>
      <c r="K23" s="68"/>
      <c r="L23" s="68"/>
      <c r="M23" s="68"/>
      <c r="N23" s="329">
        <v>265406.07</v>
      </c>
      <c r="O23" s="329">
        <v>0</v>
      </c>
      <c r="P23" s="330">
        <v>1820685.64</v>
      </c>
      <c r="Q23" s="330">
        <v>0</v>
      </c>
      <c r="R23" s="331" t="s">
        <v>1479</v>
      </c>
      <c r="S23" s="350"/>
      <c r="T23" s="272"/>
    </row>
    <row r="24" spans="1:20" ht="63.75">
      <c r="A24" s="68" t="s">
        <v>542</v>
      </c>
      <c r="B24" s="68"/>
      <c r="C24" s="69" t="s">
        <v>687</v>
      </c>
      <c r="D24" s="108">
        <v>45672</v>
      </c>
      <c r="E24" s="108" t="s">
        <v>1528</v>
      </c>
      <c r="F24" s="191" t="s">
        <v>19</v>
      </c>
      <c r="G24" s="191">
        <v>19534</v>
      </c>
      <c r="H24" s="68"/>
      <c r="I24" s="328" t="s">
        <v>3764</v>
      </c>
      <c r="J24" s="68"/>
      <c r="K24" s="68"/>
      <c r="L24" s="68"/>
      <c r="M24" s="68"/>
      <c r="N24" s="329">
        <v>1406435.73</v>
      </c>
      <c r="O24" s="329">
        <v>0</v>
      </c>
      <c r="P24" s="330">
        <v>9648149.1099999994</v>
      </c>
      <c r="Q24" s="330">
        <v>0</v>
      </c>
      <c r="R24" s="331" t="s">
        <v>1479</v>
      </c>
      <c r="S24" s="350"/>
      <c r="T24" s="272"/>
    </row>
    <row r="25" spans="1:20" ht="63.75">
      <c r="A25" s="68" t="s">
        <v>542</v>
      </c>
      <c r="B25" s="68"/>
      <c r="C25" s="69" t="s">
        <v>687</v>
      </c>
      <c r="D25" s="108">
        <v>45672</v>
      </c>
      <c r="E25" s="108" t="s">
        <v>1529</v>
      </c>
      <c r="F25" s="191" t="s">
        <v>19</v>
      </c>
      <c r="G25" s="191">
        <v>19641</v>
      </c>
      <c r="H25" s="68"/>
      <c r="I25" s="328" t="s">
        <v>3765</v>
      </c>
      <c r="J25" s="68"/>
      <c r="K25" s="68"/>
      <c r="L25" s="68"/>
      <c r="M25" s="68"/>
      <c r="N25" s="329">
        <v>7731914.0899999999</v>
      </c>
      <c r="O25" s="329">
        <v>0</v>
      </c>
      <c r="P25" s="330">
        <v>53040930.659999996</v>
      </c>
      <c r="Q25" s="330">
        <v>0</v>
      </c>
      <c r="R25" s="331" t="s">
        <v>1479</v>
      </c>
      <c r="S25" s="350"/>
      <c r="T25" s="272"/>
    </row>
    <row r="26" spans="1:20" ht="51">
      <c r="A26" s="68" t="s">
        <v>542</v>
      </c>
      <c r="B26" s="68"/>
      <c r="C26" s="69" t="s">
        <v>687</v>
      </c>
      <c r="D26" s="108">
        <v>45672</v>
      </c>
      <c r="E26" s="108" t="s">
        <v>1530</v>
      </c>
      <c r="F26" s="191" t="s">
        <v>19</v>
      </c>
      <c r="G26" s="191">
        <v>19597</v>
      </c>
      <c r="H26" s="68"/>
      <c r="I26" s="328" t="s">
        <v>3766</v>
      </c>
      <c r="J26" s="68"/>
      <c r="K26" s="68"/>
      <c r="L26" s="68"/>
      <c r="M26" s="68"/>
      <c r="N26" s="329">
        <v>1219.5899999999999</v>
      </c>
      <c r="O26" s="329">
        <v>0</v>
      </c>
      <c r="P26" s="330">
        <v>8366.39</v>
      </c>
      <c r="Q26" s="330">
        <v>0</v>
      </c>
      <c r="R26" s="331" t="s">
        <v>1479</v>
      </c>
      <c r="S26" s="350"/>
      <c r="T26" s="272"/>
    </row>
    <row r="27" spans="1:20" ht="102">
      <c r="A27" s="68" t="s">
        <v>542</v>
      </c>
      <c r="B27" s="68"/>
      <c r="C27" s="69" t="s">
        <v>687</v>
      </c>
      <c r="D27" s="108">
        <v>45672</v>
      </c>
      <c r="E27" s="108" t="s">
        <v>1531</v>
      </c>
      <c r="F27" s="191" t="s">
        <v>6</v>
      </c>
      <c r="G27" s="191">
        <v>1116985</v>
      </c>
      <c r="H27" s="68"/>
      <c r="I27" s="328" t="s">
        <v>3767</v>
      </c>
      <c r="J27" s="68"/>
      <c r="K27" s="68"/>
      <c r="L27" s="68"/>
      <c r="M27" s="68"/>
      <c r="N27" s="329">
        <v>0</v>
      </c>
      <c r="O27" s="329">
        <v>36399.870000000003</v>
      </c>
      <c r="P27" s="330">
        <v>0</v>
      </c>
      <c r="Q27" s="330">
        <v>249703.11</v>
      </c>
      <c r="R27" s="331" t="s">
        <v>1479</v>
      </c>
      <c r="S27" s="350"/>
      <c r="T27" s="272"/>
    </row>
    <row r="28" spans="1:20" ht="102">
      <c r="A28" s="68" t="s">
        <v>542</v>
      </c>
      <c r="B28" s="68"/>
      <c r="C28" s="69" t="s">
        <v>687</v>
      </c>
      <c r="D28" s="108">
        <v>45672</v>
      </c>
      <c r="E28" s="108" t="s">
        <v>1532</v>
      </c>
      <c r="F28" s="191" t="s">
        <v>6</v>
      </c>
      <c r="G28" s="191">
        <v>1116989</v>
      </c>
      <c r="H28" s="68"/>
      <c r="I28" s="328" t="s">
        <v>3767</v>
      </c>
      <c r="J28" s="68"/>
      <c r="K28" s="68"/>
      <c r="L28" s="68"/>
      <c r="M28" s="68"/>
      <c r="N28" s="329">
        <v>0</v>
      </c>
      <c r="O28" s="329">
        <v>12278.89</v>
      </c>
      <c r="P28" s="330">
        <v>0</v>
      </c>
      <c r="Q28" s="330">
        <v>84233.19</v>
      </c>
      <c r="R28" s="331" t="s">
        <v>1479</v>
      </c>
      <c r="S28" s="350"/>
      <c r="T28" s="272"/>
    </row>
    <row r="29" spans="1:20" ht="51">
      <c r="A29" s="68" t="s">
        <v>541</v>
      </c>
      <c r="B29" s="68"/>
      <c r="C29" s="69" t="s">
        <v>590</v>
      </c>
      <c r="D29" s="108">
        <v>45672</v>
      </c>
      <c r="E29" s="108" t="s">
        <v>1533</v>
      </c>
      <c r="F29" s="191" t="s">
        <v>22</v>
      </c>
      <c r="G29" s="191">
        <v>25967</v>
      </c>
      <c r="H29" s="68"/>
      <c r="I29" s="328" t="s">
        <v>3768</v>
      </c>
      <c r="J29" s="68"/>
      <c r="K29" s="68"/>
      <c r="L29" s="68"/>
      <c r="M29" s="68"/>
      <c r="N29" s="329">
        <v>0</v>
      </c>
      <c r="O29" s="329">
        <v>0</v>
      </c>
      <c r="P29" s="330">
        <v>0</v>
      </c>
      <c r="Q29" s="330">
        <v>0.02</v>
      </c>
      <c r="R29" s="331" t="s">
        <v>1479</v>
      </c>
      <c r="S29" s="350"/>
      <c r="T29" s="272"/>
    </row>
    <row r="30" spans="1:20" ht="102">
      <c r="A30" s="68" t="s">
        <v>542</v>
      </c>
      <c r="B30" s="68"/>
      <c r="C30" s="69" t="s">
        <v>687</v>
      </c>
      <c r="D30" s="108">
        <v>45673</v>
      </c>
      <c r="E30" s="108" t="s">
        <v>1534</v>
      </c>
      <c r="F30" s="191" t="s">
        <v>6</v>
      </c>
      <c r="G30" s="191">
        <v>1117055</v>
      </c>
      <c r="H30" s="68"/>
      <c r="I30" s="328" t="s">
        <v>3769</v>
      </c>
      <c r="J30" s="68"/>
      <c r="K30" s="68"/>
      <c r="L30" s="68"/>
      <c r="M30" s="68"/>
      <c r="N30" s="329">
        <v>0</v>
      </c>
      <c r="O30" s="329">
        <v>199075000</v>
      </c>
      <c r="P30" s="330">
        <v>0</v>
      </c>
      <c r="Q30" s="330">
        <v>1365654500</v>
      </c>
      <c r="R30" s="331" t="s">
        <v>1479</v>
      </c>
      <c r="S30" s="350"/>
      <c r="T30" s="272"/>
    </row>
    <row r="31" spans="1:20" ht="76.5">
      <c r="A31" s="68">
        <v>513</v>
      </c>
      <c r="B31" s="68"/>
      <c r="C31" s="69" t="s">
        <v>160</v>
      </c>
      <c r="D31" s="108">
        <v>45674</v>
      </c>
      <c r="E31" s="108" t="s">
        <v>1535</v>
      </c>
      <c r="F31" s="191" t="s">
        <v>6</v>
      </c>
      <c r="G31" s="191">
        <v>2997082</v>
      </c>
      <c r="H31" s="68"/>
      <c r="I31" s="328" t="s">
        <v>3770</v>
      </c>
      <c r="J31" s="68"/>
      <c r="K31" s="68"/>
      <c r="L31" s="68"/>
      <c r="M31" s="68"/>
      <c r="N31" s="329">
        <v>0</v>
      </c>
      <c r="O31" s="329">
        <v>122854.98</v>
      </c>
      <c r="P31" s="330">
        <v>0</v>
      </c>
      <c r="Q31" s="330">
        <v>842785.16</v>
      </c>
      <c r="R31" s="331" t="s">
        <v>1479</v>
      </c>
      <c r="S31" s="350"/>
      <c r="T31" s="272"/>
    </row>
    <row r="32" spans="1:20" ht="76.5">
      <c r="A32" s="68">
        <v>291</v>
      </c>
      <c r="B32" s="68"/>
      <c r="C32" s="69" t="s">
        <v>119</v>
      </c>
      <c r="D32" s="108">
        <v>45674</v>
      </c>
      <c r="E32" s="108" t="s">
        <v>1536</v>
      </c>
      <c r="F32" s="191" t="s">
        <v>6</v>
      </c>
      <c r="G32" s="191">
        <v>2997086</v>
      </c>
      <c r="H32" s="68"/>
      <c r="I32" s="328" t="s">
        <v>3771</v>
      </c>
      <c r="J32" s="68"/>
      <c r="K32" s="68"/>
      <c r="L32" s="68"/>
      <c r="M32" s="68"/>
      <c r="N32" s="329">
        <v>0</v>
      </c>
      <c r="O32" s="329">
        <v>13900000</v>
      </c>
      <c r="P32" s="330">
        <v>0</v>
      </c>
      <c r="Q32" s="330">
        <v>95354000</v>
      </c>
      <c r="R32" s="331" t="s">
        <v>1479</v>
      </c>
      <c r="S32" s="350"/>
      <c r="T32" s="272"/>
    </row>
    <row r="33" spans="1:20" ht="76.5">
      <c r="A33" s="68">
        <v>585</v>
      </c>
      <c r="B33" s="68"/>
      <c r="C33" s="69" t="s">
        <v>171</v>
      </c>
      <c r="D33" s="108">
        <v>45674</v>
      </c>
      <c r="E33" s="108" t="s">
        <v>1537</v>
      </c>
      <c r="F33" s="191" t="s">
        <v>6</v>
      </c>
      <c r="G33" s="191">
        <v>1117142</v>
      </c>
      <c r="H33" s="68"/>
      <c r="I33" s="328" t="s">
        <v>3772</v>
      </c>
      <c r="J33" s="68"/>
      <c r="K33" s="68"/>
      <c r="L33" s="68"/>
      <c r="M33" s="68"/>
      <c r="N33" s="329">
        <v>0</v>
      </c>
      <c r="O33" s="329">
        <v>1880</v>
      </c>
      <c r="P33" s="330">
        <v>0</v>
      </c>
      <c r="Q33" s="330">
        <v>12896.8</v>
      </c>
      <c r="R33" s="331" t="s">
        <v>1479</v>
      </c>
      <c r="S33" s="350"/>
      <c r="T33" s="272"/>
    </row>
    <row r="34" spans="1:20" ht="51">
      <c r="A34" s="68" t="s">
        <v>541</v>
      </c>
      <c r="B34" s="68"/>
      <c r="C34" s="69" t="s">
        <v>590</v>
      </c>
      <c r="D34" s="108">
        <v>45674</v>
      </c>
      <c r="E34" s="108" t="s">
        <v>1538</v>
      </c>
      <c r="F34" s="191" t="s">
        <v>22</v>
      </c>
      <c r="G34" s="191">
        <v>25977</v>
      </c>
      <c r="H34" s="68"/>
      <c r="I34" s="328" t="s">
        <v>3773</v>
      </c>
      <c r="J34" s="68"/>
      <c r="K34" s="68"/>
      <c r="L34" s="68"/>
      <c r="M34" s="68"/>
      <c r="N34" s="329">
        <v>0</v>
      </c>
      <c r="O34" s="329">
        <v>0</v>
      </c>
      <c r="P34" s="330">
        <v>0.01</v>
      </c>
      <c r="Q34" s="330">
        <v>0</v>
      </c>
      <c r="R34" s="331" t="s">
        <v>1479</v>
      </c>
      <c r="S34" s="350"/>
      <c r="T34" s="272"/>
    </row>
    <row r="35" spans="1:20" ht="51">
      <c r="A35" s="68" t="s">
        <v>542</v>
      </c>
      <c r="B35" s="68"/>
      <c r="C35" s="69" t="s">
        <v>687</v>
      </c>
      <c r="D35" s="108">
        <v>45677</v>
      </c>
      <c r="E35" s="108" t="s">
        <v>1539</v>
      </c>
      <c r="F35" s="191" t="s">
        <v>19</v>
      </c>
      <c r="G35" s="191">
        <v>19640</v>
      </c>
      <c r="H35" s="68"/>
      <c r="I35" s="328" t="s">
        <v>3774</v>
      </c>
      <c r="J35" s="68"/>
      <c r="K35" s="68"/>
      <c r="L35" s="68"/>
      <c r="M35" s="68"/>
      <c r="N35" s="329">
        <v>261921.42</v>
      </c>
      <c r="O35" s="329">
        <v>0</v>
      </c>
      <c r="P35" s="330">
        <v>1796780.94</v>
      </c>
      <c r="Q35" s="330">
        <v>0</v>
      </c>
      <c r="R35" s="331" t="s">
        <v>1479</v>
      </c>
      <c r="S35" s="350"/>
      <c r="T35" s="272"/>
    </row>
    <row r="36" spans="1:20" ht="51">
      <c r="A36" s="68" t="s">
        <v>541</v>
      </c>
      <c r="B36" s="68"/>
      <c r="C36" s="69" t="s">
        <v>590</v>
      </c>
      <c r="D36" s="108">
        <v>45677</v>
      </c>
      <c r="E36" s="108" t="s">
        <v>1540</v>
      </c>
      <c r="F36" s="191" t="s">
        <v>22</v>
      </c>
      <c r="G36" s="191">
        <v>25991</v>
      </c>
      <c r="H36" s="68"/>
      <c r="I36" s="328" t="s">
        <v>3775</v>
      </c>
      <c r="J36" s="68"/>
      <c r="K36" s="68"/>
      <c r="L36" s="68"/>
      <c r="M36" s="68"/>
      <c r="N36" s="329">
        <v>0</v>
      </c>
      <c r="O36" s="329">
        <v>0</v>
      </c>
      <c r="P36" s="330">
        <v>0.01</v>
      </c>
      <c r="Q36" s="330">
        <v>0</v>
      </c>
      <c r="R36" s="331" t="s">
        <v>1479</v>
      </c>
      <c r="S36" s="350"/>
      <c r="T36" s="272"/>
    </row>
    <row r="37" spans="1:20" ht="51">
      <c r="A37" s="68" t="s">
        <v>542</v>
      </c>
      <c r="B37" s="68"/>
      <c r="C37" s="69" t="s">
        <v>687</v>
      </c>
      <c r="D37" s="108">
        <v>45678</v>
      </c>
      <c r="E37" s="108" t="s">
        <v>1541</v>
      </c>
      <c r="F37" s="191" t="s">
        <v>19</v>
      </c>
      <c r="G37" s="191">
        <v>19601</v>
      </c>
      <c r="H37" s="68"/>
      <c r="I37" s="328" t="s">
        <v>3776</v>
      </c>
      <c r="J37" s="68"/>
      <c r="K37" s="68"/>
      <c r="L37" s="68"/>
      <c r="M37" s="68"/>
      <c r="N37" s="329">
        <v>114467.82</v>
      </c>
      <c r="O37" s="329">
        <v>0</v>
      </c>
      <c r="P37" s="330">
        <v>785249.25</v>
      </c>
      <c r="Q37" s="330">
        <v>0</v>
      </c>
      <c r="R37" s="331" t="s">
        <v>1479</v>
      </c>
      <c r="S37" s="350"/>
      <c r="T37" s="272"/>
    </row>
    <row r="38" spans="1:20" ht="76.5">
      <c r="A38" s="68" t="s">
        <v>542</v>
      </c>
      <c r="B38" s="68"/>
      <c r="C38" s="69" t="s">
        <v>687</v>
      </c>
      <c r="D38" s="108">
        <v>45678</v>
      </c>
      <c r="E38" s="108" t="s">
        <v>1542</v>
      </c>
      <c r="F38" s="191" t="s">
        <v>12</v>
      </c>
      <c r="G38" s="191">
        <v>19581</v>
      </c>
      <c r="H38" s="68"/>
      <c r="I38" s="328" t="s">
        <v>3777</v>
      </c>
      <c r="J38" s="68"/>
      <c r="K38" s="68"/>
      <c r="L38" s="68"/>
      <c r="M38" s="68"/>
      <c r="N38" s="329">
        <v>10</v>
      </c>
      <c r="O38" s="329">
        <v>0</v>
      </c>
      <c r="P38" s="330">
        <v>68.599999999999994</v>
      </c>
      <c r="Q38" s="330">
        <v>0</v>
      </c>
      <c r="R38" s="331" t="s">
        <v>1479</v>
      </c>
      <c r="S38" s="350"/>
      <c r="T38" s="272"/>
    </row>
    <row r="39" spans="1:20" ht="89.25">
      <c r="A39" s="68" t="s">
        <v>542</v>
      </c>
      <c r="B39" s="68"/>
      <c r="C39" s="69" t="s">
        <v>687</v>
      </c>
      <c r="D39" s="108">
        <v>45678</v>
      </c>
      <c r="E39" s="108" t="s">
        <v>1543</v>
      </c>
      <c r="F39" s="191" t="s">
        <v>19</v>
      </c>
      <c r="G39" s="191">
        <v>19636</v>
      </c>
      <c r="H39" s="68"/>
      <c r="I39" s="328" t="s">
        <v>3778</v>
      </c>
      <c r="J39" s="68"/>
      <c r="K39" s="68"/>
      <c r="L39" s="68"/>
      <c r="M39" s="68"/>
      <c r="N39" s="329">
        <v>24586879.41</v>
      </c>
      <c r="O39" s="329">
        <v>0</v>
      </c>
      <c r="P39" s="330">
        <v>168665992.75</v>
      </c>
      <c r="Q39" s="330">
        <v>0</v>
      </c>
      <c r="R39" s="331" t="s">
        <v>1479</v>
      </c>
      <c r="S39" s="350"/>
      <c r="T39" s="272"/>
    </row>
    <row r="40" spans="1:20" ht="89.25">
      <c r="A40" s="68" t="s">
        <v>542</v>
      </c>
      <c r="B40" s="68"/>
      <c r="C40" s="69" t="s">
        <v>687</v>
      </c>
      <c r="D40" s="108">
        <v>45678</v>
      </c>
      <c r="E40" s="108" t="s">
        <v>1544</v>
      </c>
      <c r="F40" s="191" t="s">
        <v>12</v>
      </c>
      <c r="G40" s="191">
        <v>19636</v>
      </c>
      <c r="H40" s="68"/>
      <c r="I40" s="328" t="s">
        <v>3779</v>
      </c>
      <c r="J40" s="68"/>
      <c r="K40" s="68"/>
      <c r="L40" s="68"/>
      <c r="M40" s="68"/>
      <c r="N40" s="329">
        <v>10</v>
      </c>
      <c r="O40" s="329">
        <v>0</v>
      </c>
      <c r="P40" s="330">
        <v>68.599999999999994</v>
      </c>
      <c r="Q40" s="330">
        <v>0</v>
      </c>
      <c r="R40" s="331" t="s">
        <v>1479</v>
      </c>
      <c r="S40" s="350"/>
      <c r="T40" s="272"/>
    </row>
    <row r="41" spans="1:20" ht="76.5">
      <c r="A41" s="68" t="s">
        <v>542</v>
      </c>
      <c r="B41" s="68"/>
      <c r="C41" s="69" t="s">
        <v>687</v>
      </c>
      <c r="D41" s="108">
        <v>45678</v>
      </c>
      <c r="E41" s="108" t="s">
        <v>1545</v>
      </c>
      <c r="F41" s="191" t="s">
        <v>12</v>
      </c>
      <c r="G41" s="191">
        <v>19608</v>
      </c>
      <c r="H41" s="68"/>
      <c r="I41" s="328" t="s">
        <v>3780</v>
      </c>
      <c r="J41" s="68"/>
      <c r="K41" s="68"/>
      <c r="L41" s="68"/>
      <c r="M41" s="68"/>
      <c r="N41" s="329">
        <v>10</v>
      </c>
      <c r="O41" s="329">
        <v>0</v>
      </c>
      <c r="P41" s="330">
        <v>68.599999999999994</v>
      </c>
      <c r="Q41" s="330">
        <v>0</v>
      </c>
      <c r="R41" s="331" t="s">
        <v>1479</v>
      </c>
      <c r="S41" s="350"/>
      <c r="T41" s="272"/>
    </row>
    <row r="42" spans="1:20" ht="76.5">
      <c r="A42" s="68" t="s">
        <v>542</v>
      </c>
      <c r="B42" s="68"/>
      <c r="C42" s="69" t="s">
        <v>687</v>
      </c>
      <c r="D42" s="108">
        <v>45678</v>
      </c>
      <c r="E42" s="108" t="s">
        <v>1546</v>
      </c>
      <c r="F42" s="191" t="s">
        <v>12</v>
      </c>
      <c r="G42" s="191">
        <v>19580</v>
      </c>
      <c r="H42" s="68"/>
      <c r="I42" s="328" t="s">
        <v>3781</v>
      </c>
      <c r="J42" s="68"/>
      <c r="K42" s="68"/>
      <c r="L42" s="68"/>
      <c r="M42" s="68"/>
      <c r="N42" s="329">
        <v>10</v>
      </c>
      <c r="O42" s="329">
        <v>0</v>
      </c>
      <c r="P42" s="330">
        <v>68.599999999999994</v>
      </c>
      <c r="Q42" s="330">
        <v>0</v>
      </c>
      <c r="R42" s="331" t="s">
        <v>1479</v>
      </c>
      <c r="S42" s="350"/>
      <c r="T42" s="272"/>
    </row>
    <row r="43" spans="1:20" ht="76.5">
      <c r="A43" s="68">
        <v>20</v>
      </c>
      <c r="B43" s="68"/>
      <c r="C43" s="69" t="s">
        <v>41</v>
      </c>
      <c r="D43" s="108">
        <v>45678</v>
      </c>
      <c r="E43" s="108" t="s">
        <v>1547</v>
      </c>
      <c r="F43" s="191" t="s">
        <v>10</v>
      </c>
      <c r="G43" s="191">
        <v>1117398</v>
      </c>
      <c r="H43" s="68"/>
      <c r="I43" s="328" t="s">
        <v>3782</v>
      </c>
      <c r="J43" s="68"/>
      <c r="K43" s="68"/>
      <c r="L43" s="68"/>
      <c r="M43" s="68"/>
      <c r="N43" s="329">
        <v>8.75</v>
      </c>
      <c r="O43" s="329">
        <v>0</v>
      </c>
      <c r="P43" s="330">
        <v>60.03</v>
      </c>
      <c r="Q43" s="330">
        <v>0</v>
      </c>
      <c r="R43" s="331" t="s">
        <v>1479</v>
      </c>
      <c r="S43" s="350"/>
      <c r="T43" s="272"/>
    </row>
    <row r="44" spans="1:20" ht="51">
      <c r="A44" s="68" t="s">
        <v>541</v>
      </c>
      <c r="B44" s="68"/>
      <c r="C44" s="69" t="s">
        <v>590</v>
      </c>
      <c r="D44" s="108">
        <v>45678</v>
      </c>
      <c r="E44" s="108" t="s">
        <v>1548</v>
      </c>
      <c r="F44" s="191" t="s">
        <v>22</v>
      </c>
      <c r="G44" s="191">
        <v>25996</v>
      </c>
      <c r="H44" s="68"/>
      <c r="I44" s="328" t="s">
        <v>3783</v>
      </c>
      <c r="J44" s="68"/>
      <c r="K44" s="68"/>
      <c r="L44" s="68"/>
      <c r="M44" s="68"/>
      <c r="N44" s="329">
        <v>0</v>
      </c>
      <c r="O44" s="329">
        <v>0</v>
      </c>
      <c r="P44" s="330">
        <v>0</v>
      </c>
      <c r="Q44" s="330">
        <v>0.02</v>
      </c>
      <c r="R44" s="331" t="s">
        <v>1479</v>
      </c>
      <c r="S44" s="350"/>
      <c r="T44" s="272"/>
    </row>
    <row r="45" spans="1:20" ht="51">
      <c r="A45" s="68" t="s">
        <v>542</v>
      </c>
      <c r="B45" s="68"/>
      <c r="C45" s="69" t="s">
        <v>687</v>
      </c>
      <c r="D45" s="108">
        <v>45680</v>
      </c>
      <c r="E45" s="108" t="s">
        <v>1549</v>
      </c>
      <c r="F45" s="191" t="s">
        <v>19</v>
      </c>
      <c r="G45" s="191">
        <v>19594</v>
      </c>
      <c r="H45" s="68"/>
      <c r="I45" s="328" t="s">
        <v>3784</v>
      </c>
      <c r="J45" s="68"/>
      <c r="K45" s="68"/>
      <c r="L45" s="68"/>
      <c r="M45" s="68"/>
      <c r="N45" s="329">
        <v>3149185.63</v>
      </c>
      <c r="O45" s="329">
        <v>0</v>
      </c>
      <c r="P45" s="330">
        <v>21603413.420000002</v>
      </c>
      <c r="Q45" s="330">
        <v>0</v>
      </c>
      <c r="R45" s="331" t="s">
        <v>1479</v>
      </c>
      <c r="S45" s="350"/>
      <c r="T45" s="272"/>
    </row>
    <row r="46" spans="1:20" ht="76.5">
      <c r="A46" s="68">
        <v>513</v>
      </c>
      <c r="B46" s="68"/>
      <c r="C46" s="69" t="s">
        <v>160</v>
      </c>
      <c r="D46" s="108">
        <v>45680</v>
      </c>
      <c r="E46" s="108" t="s">
        <v>1550</v>
      </c>
      <c r="F46" s="191" t="s">
        <v>6</v>
      </c>
      <c r="G46" s="191">
        <v>3002675</v>
      </c>
      <c r="H46" s="68"/>
      <c r="I46" s="328" t="s">
        <v>3785</v>
      </c>
      <c r="J46" s="68"/>
      <c r="K46" s="68"/>
      <c r="L46" s="68"/>
      <c r="M46" s="68"/>
      <c r="N46" s="329">
        <v>0</v>
      </c>
      <c r="O46" s="329">
        <v>32073.24</v>
      </c>
      <c r="P46" s="330">
        <v>0</v>
      </c>
      <c r="Q46" s="330">
        <v>220022.43</v>
      </c>
      <c r="R46" s="331" t="s">
        <v>1479</v>
      </c>
      <c r="S46" s="350"/>
      <c r="T46" s="272"/>
    </row>
    <row r="47" spans="1:20" ht="76.5">
      <c r="A47" s="68">
        <v>348</v>
      </c>
      <c r="B47" s="68"/>
      <c r="C47" s="69" t="s">
        <v>143</v>
      </c>
      <c r="D47" s="108">
        <v>45680</v>
      </c>
      <c r="E47" s="108" t="s">
        <v>1551</v>
      </c>
      <c r="F47" s="191" t="s">
        <v>6</v>
      </c>
      <c r="G47" s="191">
        <v>1117514</v>
      </c>
      <c r="H47" s="68"/>
      <c r="I47" s="328" t="s">
        <v>3786</v>
      </c>
      <c r="J47" s="68"/>
      <c r="K47" s="68"/>
      <c r="L47" s="68"/>
      <c r="M47" s="68"/>
      <c r="N47" s="329">
        <v>0</v>
      </c>
      <c r="O47" s="329">
        <v>40000</v>
      </c>
      <c r="P47" s="330">
        <v>0</v>
      </c>
      <c r="Q47" s="330">
        <v>274400</v>
      </c>
      <c r="R47" s="331" t="s">
        <v>1479</v>
      </c>
      <c r="S47" s="350"/>
      <c r="T47" s="272"/>
    </row>
    <row r="48" spans="1:20" ht="76.5">
      <c r="A48" s="68">
        <v>348</v>
      </c>
      <c r="B48" s="68"/>
      <c r="C48" s="69" t="s">
        <v>143</v>
      </c>
      <c r="D48" s="108">
        <v>45680</v>
      </c>
      <c r="E48" s="108" t="s">
        <v>1552</v>
      </c>
      <c r="F48" s="191" t="s">
        <v>10</v>
      </c>
      <c r="G48" s="191">
        <v>1117515</v>
      </c>
      <c r="H48" s="68"/>
      <c r="I48" s="328" t="s">
        <v>3787</v>
      </c>
      <c r="J48" s="68"/>
      <c r="K48" s="68"/>
      <c r="L48" s="68"/>
      <c r="M48" s="68"/>
      <c r="N48" s="329">
        <v>8.75</v>
      </c>
      <c r="O48" s="329">
        <v>0</v>
      </c>
      <c r="P48" s="330">
        <v>60.03</v>
      </c>
      <c r="Q48" s="330">
        <v>0</v>
      </c>
      <c r="R48" s="331" t="s">
        <v>1479</v>
      </c>
      <c r="S48" s="350"/>
      <c r="T48" s="272"/>
    </row>
    <row r="49" spans="1:20" ht="51">
      <c r="A49" s="68" t="s">
        <v>541</v>
      </c>
      <c r="B49" s="68"/>
      <c r="C49" s="69" t="s">
        <v>590</v>
      </c>
      <c r="D49" s="108">
        <v>45681</v>
      </c>
      <c r="E49" s="108" t="s">
        <v>1553</v>
      </c>
      <c r="F49" s="191" t="s">
        <v>22</v>
      </c>
      <c r="G49" s="191">
        <v>26014</v>
      </c>
      <c r="H49" s="68"/>
      <c r="I49" s="328" t="s">
        <v>3788</v>
      </c>
      <c r="J49" s="68"/>
      <c r="K49" s="68"/>
      <c r="L49" s="68"/>
      <c r="M49" s="68"/>
      <c r="N49" s="329">
        <v>0</v>
      </c>
      <c r="O49" s="329">
        <v>0</v>
      </c>
      <c r="P49" s="330">
        <v>0</v>
      </c>
      <c r="Q49" s="330">
        <v>0.01</v>
      </c>
      <c r="R49" s="331" t="s">
        <v>1479</v>
      </c>
      <c r="S49" s="350"/>
      <c r="T49" s="272"/>
    </row>
    <row r="50" spans="1:20" ht="51">
      <c r="A50" s="68" t="s">
        <v>541</v>
      </c>
      <c r="B50" s="68"/>
      <c r="C50" s="69" t="s">
        <v>590</v>
      </c>
      <c r="D50" s="108">
        <v>45683</v>
      </c>
      <c r="E50" s="108" t="s">
        <v>1554</v>
      </c>
      <c r="F50" s="191" t="s">
        <v>22</v>
      </c>
      <c r="G50" s="191">
        <v>26023</v>
      </c>
      <c r="H50" s="68"/>
      <c r="I50" s="328" t="s">
        <v>3789</v>
      </c>
      <c r="J50" s="68"/>
      <c r="K50" s="68"/>
      <c r="L50" s="68"/>
      <c r="M50" s="68"/>
      <c r="N50" s="329">
        <v>0</v>
      </c>
      <c r="O50" s="329">
        <v>0</v>
      </c>
      <c r="P50" s="330">
        <v>0.01</v>
      </c>
      <c r="Q50" s="330">
        <v>0</v>
      </c>
      <c r="R50" s="331" t="s">
        <v>1479</v>
      </c>
      <c r="S50" s="350"/>
      <c r="T50" s="272"/>
    </row>
    <row r="51" spans="1:20" ht="63.75">
      <c r="A51" s="68">
        <v>513</v>
      </c>
      <c r="B51" s="68"/>
      <c r="C51" s="69" t="s">
        <v>160</v>
      </c>
      <c r="D51" s="108">
        <v>45684</v>
      </c>
      <c r="E51" s="108" t="s">
        <v>1555</v>
      </c>
      <c r="F51" s="191" t="s">
        <v>6</v>
      </c>
      <c r="G51" s="191">
        <v>1117733</v>
      </c>
      <c r="H51" s="68"/>
      <c r="I51" s="328" t="s">
        <v>3790</v>
      </c>
      <c r="J51" s="68"/>
      <c r="K51" s="68"/>
      <c r="L51" s="68"/>
      <c r="M51" s="68"/>
      <c r="N51" s="329">
        <v>0</v>
      </c>
      <c r="O51" s="329">
        <v>41871217</v>
      </c>
      <c r="P51" s="330">
        <v>0</v>
      </c>
      <c r="Q51" s="330">
        <v>287236548.62</v>
      </c>
      <c r="R51" s="331" t="s">
        <v>1479</v>
      </c>
      <c r="S51" s="350"/>
      <c r="T51" s="272"/>
    </row>
    <row r="52" spans="1:20" ht="51">
      <c r="A52" s="68" t="s">
        <v>541</v>
      </c>
      <c r="B52" s="68"/>
      <c r="C52" s="69" t="s">
        <v>590</v>
      </c>
      <c r="D52" s="108">
        <v>45684</v>
      </c>
      <c r="E52" s="108" t="s">
        <v>1556</v>
      </c>
      <c r="F52" s="191" t="s">
        <v>22</v>
      </c>
      <c r="G52" s="191">
        <v>26028</v>
      </c>
      <c r="H52" s="68"/>
      <c r="I52" s="328" t="s">
        <v>3791</v>
      </c>
      <c r="J52" s="68"/>
      <c r="K52" s="68"/>
      <c r="L52" s="68"/>
      <c r="M52" s="68"/>
      <c r="N52" s="329">
        <v>0</v>
      </c>
      <c r="O52" s="329">
        <v>0</v>
      </c>
      <c r="P52" s="330">
        <v>0</v>
      </c>
      <c r="Q52" s="330">
        <v>0.01</v>
      </c>
      <c r="R52" s="331" t="s">
        <v>1479</v>
      </c>
      <c r="S52" s="350"/>
      <c r="T52" s="272"/>
    </row>
    <row r="53" spans="1:20" ht="51">
      <c r="A53" s="68" t="s">
        <v>542</v>
      </c>
      <c r="B53" s="68"/>
      <c r="C53" s="69" t="s">
        <v>687</v>
      </c>
      <c r="D53" s="108">
        <v>45685</v>
      </c>
      <c r="E53" s="108" t="s">
        <v>1557</v>
      </c>
      <c r="F53" s="191" t="s">
        <v>19</v>
      </c>
      <c r="G53" s="191">
        <v>19598</v>
      </c>
      <c r="H53" s="68"/>
      <c r="I53" s="328" t="s">
        <v>3792</v>
      </c>
      <c r="J53" s="68"/>
      <c r="K53" s="68"/>
      <c r="L53" s="68"/>
      <c r="M53" s="68"/>
      <c r="N53" s="329">
        <v>1443822.92</v>
      </c>
      <c r="O53" s="329">
        <v>0</v>
      </c>
      <c r="P53" s="330">
        <v>9904625.2300000004</v>
      </c>
      <c r="Q53" s="330">
        <v>0</v>
      </c>
      <c r="R53" s="331" t="s">
        <v>1479</v>
      </c>
      <c r="S53" s="350"/>
      <c r="T53" s="272"/>
    </row>
    <row r="54" spans="1:20" ht="51">
      <c r="A54" s="68" t="s">
        <v>542</v>
      </c>
      <c r="B54" s="68"/>
      <c r="C54" s="69" t="s">
        <v>687</v>
      </c>
      <c r="D54" s="108">
        <v>45685</v>
      </c>
      <c r="E54" s="108" t="s">
        <v>1558</v>
      </c>
      <c r="F54" s="191" t="s">
        <v>19</v>
      </c>
      <c r="G54" s="191">
        <v>19542</v>
      </c>
      <c r="H54" s="68"/>
      <c r="I54" s="328" t="s">
        <v>3793</v>
      </c>
      <c r="J54" s="68"/>
      <c r="K54" s="68"/>
      <c r="L54" s="68"/>
      <c r="M54" s="68"/>
      <c r="N54" s="329">
        <v>451022.98</v>
      </c>
      <c r="O54" s="329">
        <v>0</v>
      </c>
      <c r="P54" s="330">
        <v>3094017.64</v>
      </c>
      <c r="Q54" s="330">
        <v>0</v>
      </c>
      <c r="R54" s="331" t="s">
        <v>1479</v>
      </c>
      <c r="S54" s="350"/>
      <c r="T54" s="272"/>
    </row>
    <row r="55" spans="1:20" ht="89.25">
      <c r="A55" s="68" t="s">
        <v>542</v>
      </c>
      <c r="B55" s="68"/>
      <c r="C55" s="69" t="s">
        <v>687</v>
      </c>
      <c r="D55" s="108">
        <v>45685</v>
      </c>
      <c r="E55" s="108" t="s">
        <v>1559</v>
      </c>
      <c r="F55" s="191" t="s">
        <v>12</v>
      </c>
      <c r="G55" s="191">
        <v>1117832</v>
      </c>
      <c r="H55" s="68"/>
      <c r="I55" s="328" t="s">
        <v>3794</v>
      </c>
      <c r="J55" s="68"/>
      <c r="K55" s="68"/>
      <c r="L55" s="68"/>
      <c r="M55" s="68"/>
      <c r="N55" s="329">
        <v>132.21</v>
      </c>
      <c r="O55" s="329">
        <v>0</v>
      </c>
      <c r="P55" s="330">
        <v>906.96</v>
      </c>
      <c r="Q55" s="330">
        <v>0</v>
      </c>
      <c r="R55" s="331" t="s">
        <v>1479</v>
      </c>
      <c r="S55" s="350"/>
      <c r="T55" s="272"/>
    </row>
    <row r="56" spans="1:20" ht="51">
      <c r="A56" s="68" t="s">
        <v>541</v>
      </c>
      <c r="B56" s="68"/>
      <c r="C56" s="69" t="s">
        <v>590</v>
      </c>
      <c r="D56" s="108">
        <v>45685</v>
      </c>
      <c r="E56" s="108" t="s">
        <v>1560</v>
      </c>
      <c r="F56" s="191" t="s">
        <v>22</v>
      </c>
      <c r="G56" s="191">
        <v>26033</v>
      </c>
      <c r="H56" s="68"/>
      <c r="I56" s="328" t="s">
        <v>3795</v>
      </c>
      <c r="J56" s="68"/>
      <c r="K56" s="68"/>
      <c r="L56" s="68"/>
      <c r="M56" s="68"/>
      <c r="N56" s="329">
        <v>0</v>
      </c>
      <c r="O56" s="329">
        <v>0</v>
      </c>
      <c r="P56" s="330">
        <v>0.01</v>
      </c>
      <c r="Q56" s="330">
        <v>0</v>
      </c>
      <c r="R56" s="331" t="s">
        <v>1479</v>
      </c>
      <c r="S56" s="350"/>
      <c r="T56" s="272"/>
    </row>
    <row r="57" spans="1:20" ht="51">
      <c r="A57" s="68" t="s">
        <v>541</v>
      </c>
      <c r="B57" s="68"/>
      <c r="C57" s="69" t="s">
        <v>590</v>
      </c>
      <c r="D57" s="108">
        <v>45686</v>
      </c>
      <c r="E57" s="108" t="s">
        <v>1561</v>
      </c>
      <c r="F57" s="191" t="s">
        <v>22</v>
      </c>
      <c r="G57" s="191">
        <v>26037</v>
      </c>
      <c r="H57" s="68"/>
      <c r="I57" s="328" t="s">
        <v>3796</v>
      </c>
      <c r="J57" s="68"/>
      <c r="K57" s="68"/>
      <c r="L57" s="68"/>
      <c r="M57" s="68"/>
      <c r="N57" s="329">
        <v>0</v>
      </c>
      <c r="O57" s="329">
        <v>0</v>
      </c>
      <c r="P57" s="330">
        <v>0</v>
      </c>
      <c r="Q57" s="330">
        <v>0.01</v>
      </c>
      <c r="R57" s="331" t="s">
        <v>1479</v>
      </c>
      <c r="S57" s="350"/>
      <c r="T57" s="272"/>
    </row>
    <row r="58" spans="1:20" ht="63.75">
      <c r="A58" s="68">
        <v>291</v>
      </c>
      <c r="B58" s="68"/>
      <c r="C58" s="69" t="s">
        <v>119</v>
      </c>
      <c r="D58" s="108">
        <v>45687</v>
      </c>
      <c r="E58" s="108" t="s">
        <v>1562</v>
      </c>
      <c r="F58" s="191" t="s">
        <v>6</v>
      </c>
      <c r="G58" s="191">
        <v>3011179</v>
      </c>
      <c r="H58" s="68"/>
      <c r="I58" s="328" t="s">
        <v>3797</v>
      </c>
      <c r="J58" s="68"/>
      <c r="K58" s="68"/>
      <c r="L58" s="68"/>
      <c r="M58" s="68"/>
      <c r="N58" s="329">
        <v>0</v>
      </c>
      <c r="O58" s="329">
        <v>1512757.99</v>
      </c>
      <c r="P58" s="330">
        <v>0</v>
      </c>
      <c r="Q58" s="330">
        <v>10377519.810000001</v>
      </c>
      <c r="R58" s="331" t="s">
        <v>1479</v>
      </c>
      <c r="S58" s="350"/>
      <c r="T58" s="272"/>
    </row>
    <row r="59" spans="1:20" ht="51">
      <c r="A59" s="68" t="s">
        <v>541</v>
      </c>
      <c r="B59" s="68"/>
      <c r="C59" s="69" t="s">
        <v>590</v>
      </c>
      <c r="D59" s="108">
        <v>45687</v>
      </c>
      <c r="E59" s="108" t="s">
        <v>1581</v>
      </c>
      <c r="F59" s="191" t="s">
        <v>22</v>
      </c>
      <c r="G59" s="191">
        <v>26043</v>
      </c>
      <c r="H59" s="68"/>
      <c r="I59" s="328" t="s">
        <v>3798</v>
      </c>
      <c r="J59" s="68"/>
      <c r="K59" s="68"/>
      <c r="L59" s="68"/>
      <c r="M59" s="68"/>
      <c r="N59" s="329">
        <v>0</v>
      </c>
      <c r="O59" s="329">
        <v>0</v>
      </c>
      <c r="P59" s="330">
        <v>0.01</v>
      </c>
      <c r="Q59" s="330">
        <v>0</v>
      </c>
      <c r="R59" s="331" t="s">
        <v>1479</v>
      </c>
      <c r="S59" s="350"/>
      <c r="T59" s="272"/>
    </row>
    <row r="60" spans="1:20">
      <c r="F60" s="369"/>
      <c r="G60" s="369"/>
      <c r="N60" s="334"/>
      <c r="O60" s="334"/>
      <c r="P60" s="335"/>
      <c r="Q60" s="335"/>
      <c r="R60" s="88"/>
      <c r="S60" s="375"/>
    </row>
    <row r="61" spans="1:20">
      <c r="I61" s="465" t="s">
        <v>554</v>
      </c>
      <c r="J61" s="466"/>
      <c r="K61" s="466"/>
      <c r="L61" s="466"/>
      <c r="M61" s="467"/>
      <c r="N61" s="113">
        <f>+SUBTOTAL(9,N8:N59)</f>
        <v>46297194.920000002</v>
      </c>
      <c r="O61" s="113">
        <f>+SUBTOTAL(9,O8:O59)</f>
        <v>257438204.51000002</v>
      </c>
      <c r="P61" s="113">
        <f>+SUBTOTAL(9,P8:P59)</f>
        <v>317598757.27999997</v>
      </c>
      <c r="Q61" s="113">
        <f>+SUBTOTAL(9,Q8:Q59)</f>
        <v>1766026083.0300002</v>
      </c>
    </row>
    <row r="63" spans="1:20">
      <c r="D63" s="66"/>
      <c r="E63" s="66"/>
      <c r="I63" s="66"/>
      <c r="L63" s="72"/>
      <c r="N63" s="66"/>
      <c r="O63" s="157"/>
      <c r="P63" s="157"/>
      <c r="Q63" s="66"/>
      <c r="R63" s="64"/>
      <c r="S63" s="64"/>
    </row>
    <row r="64" spans="1:20">
      <c r="D64" s="66"/>
      <c r="E64" s="66"/>
      <c r="I64" s="66"/>
      <c r="L64" s="72"/>
      <c r="N64" s="66"/>
      <c r="O64" s="157"/>
      <c r="P64" s="157"/>
      <c r="Q64" s="66"/>
      <c r="R64" s="64"/>
      <c r="S64" s="64"/>
    </row>
    <row r="65" spans="1:19">
      <c r="D65" s="66"/>
      <c r="E65" s="66"/>
      <c r="I65" s="66"/>
      <c r="L65" s="72"/>
      <c r="N65" s="66"/>
      <c r="O65" s="157"/>
      <c r="P65" s="157"/>
      <c r="Q65" s="66"/>
      <c r="R65" s="64"/>
      <c r="S65" s="64"/>
    </row>
    <row r="66" spans="1:19">
      <c r="D66" s="66"/>
      <c r="E66" s="66"/>
      <c r="I66" s="66"/>
      <c r="L66" s="72"/>
      <c r="N66" s="66"/>
      <c r="O66" s="157"/>
      <c r="P66" s="157"/>
      <c r="Q66" s="66"/>
      <c r="R66" s="64"/>
      <c r="S66" s="64"/>
    </row>
    <row r="67" spans="1:19">
      <c r="D67" s="66"/>
      <c r="E67" s="66"/>
      <c r="I67" s="66"/>
      <c r="L67" s="72"/>
      <c r="N67" s="66"/>
      <c r="O67" s="157"/>
      <c r="P67" s="157"/>
      <c r="Q67" s="66"/>
      <c r="R67" s="64"/>
      <c r="S67" s="64"/>
    </row>
    <row r="68" spans="1:19">
      <c r="D68" s="66"/>
      <c r="E68" s="66"/>
      <c r="I68" s="66"/>
      <c r="L68" s="72"/>
      <c r="N68" s="66"/>
      <c r="O68" s="157"/>
      <c r="P68" s="157"/>
      <c r="Q68" s="66"/>
      <c r="R68" s="64"/>
      <c r="S68" s="64"/>
    </row>
    <row r="69" spans="1:19">
      <c r="D69" s="66"/>
      <c r="E69" s="66"/>
      <c r="I69" s="66"/>
      <c r="L69" s="72"/>
      <c r="N69" s="157"/>
      <c r="O69" s="157"/>
      <c r="P69" s="66"/>
      <c r="Q69" s="64"/>
      <c r="R69" s="64"/>
      <c r="S69" s="64"/>
    </row>
    <row r="70" spans="1:19">
      <c r="C70" s="463"/>
      <c r="D70" s="463"/>
      <c r="E70" s="463"/>
      <c r="F70" s="463"/>
      <c r="G70" s="177"/>
      <c r="H70" s="177"/>
      <c r="I70" s="180"/>
      <c r="J70" s="177"/>
      <c r="K70" s="177"/>
      <c r="L70" s="64"/>
      <c r="M70" s="177"/>
      <c r="N70" s="464"/>
      <c r="O70" s="464"/>
      <c r="P70" s="464"/>
      <c r="Q70" s="64"/>
      <c r="R70" s="64"/>
      <c r="S70" s="64"/>
    </row>
    <row r="71" spans="1:19">
      <c r="N71" s="157"/>
      <c r="O71" s="157"/>
      <c r="P71" s="157"/>
      <c r="Q71" s="157"/>
    </row>
    <row r="73" spans="1:19">
      <c r="A73" s="352" t="s">
        <v>1470</v>
      </c>
    </row>
    <row r="74" spans="1:19">
      <c r="A74" s="351" t="s">
        <v>1471</v>
      </c>
    </row>
    <row r="75" spans="1:19">
      <c r="A75" s="351" t="s">
        <v>1472</v>
      </c>
    </row>
    <row r="76" spans="1:19">
      <c r="A76" s="351"/>
    </row>
    <row r="77" spans="1:19">
      <c r="A77" s="351" t="s">
        <v>1473</v>
      </c>
    </row>
    <row r="78" spans="1:19">
      <c r="A78" s="351" t="s">
        <v>1474</v>
      </c>
    </row>
    <row r="685" spans="20:20">
      <c r="T685" s="273"/>
    </row>
    <row r="686" spans="20:20">
      <c r="T686" s="272"/>
    </row>
    <row r="687" spans="20:20">
      <c r="T687" s="272"/>
    </row>
    <row r="688" spans="20:20">
      <c r="T688" s="272"/>
    </row>
    <row r="689" spans="20:20">
      <c r="T689" s="272"/>
    </row>
    <row r="690" spans="20:20">
      <c r="T690" s="272"/>
    </row>
    <row r="691" spans="20:20">
      <c r="T691" s="272"/>
    </row>
    <row r="692" spans="20:20">
      <c r="T692" s="272"/>
    </row>
    <row r="693" spans="20:20">
      <c r="T693" s="272"/>
    </row>
    <row r="694" spans="20:20">
      <c r="T694" s="272"/>
    </row>
    <row r="695" spans="20:20">
      <c r="T695" s="272"/>
    </row>
    <row r="696" spans="20:20">
      <c r="T696" s="272"/>
    </row>
    <row r="697" spans="20:20">
      <c r="T697" s="272"/>
    </row>
    <row r="698" spans="20:20">
      <c r="T698" s="272"/>
    </row>
    <row r="699" spans="20:20">
      <c r="T699" s="272"/>
    </row>
    <row r="700" spans="20:20">
      <c r="T700" s="272"/>
    </row>
    <row r="701" spans="20:20">
      <c r="T701" s="272"/>
    </row>
    <row r="702" spans="20:20">
      <c r="T702" s="272"/>
    </row>
    <row r="703" spans="20:20">
      <c r="T703" s="272"/>
    </row>
    <row r="704" spans="20:20">
      <c r="T704" s="272"/>
    </row>
    <row r="705" spans="20:20">
      <c r="T705" s="272"/>
    </row>
    <row r="706" spans="20:20">
      <c r="T706" s="272"/>
    </row>
    <row r="707" spans="20:20">
      <c r="T707" s="272"/>
    </row>
    <row r="708" spans="20:20">
      <c r="T708" s="272"/>
    </row>
    <row r="709" spans="20:20">
      <c r="T709" s="272"/>
    </row>
    <row r="710" spans="20:20">
      <c r="T710" s="272"/>
    </row>
    <row r="711" spans="20:20">
      <c r="T711" s="272"/>
    </row>
    <row r="712" spans="20:20">
      <c r="T712" s="272"/>
    </row>
    <row r="713" spans="20:20">
      <c r="T713" s="272"/>
    </row>
    <row r="714" spans="20:20">
      <c r="T714" s="272"/>
    </row>
    <row r="715" spans="20:20">
      <c r="T715" s="272"/>
    </row>
    <row r="716" spans="20:20">
      <c r="T716" s="272"/>
    </row>
    <row r="717" spans="20:20">
      <c r="T717" s="272"/>
    </row>
    <row r="718" spans="20:20">
      <c r="T718" s="272"/>
    </row>
    <row r="719" spans="20:20">
      <c r="T719" s="272"/>
    </row>
    <row r="720" spans="20:20">
      <c r="T720" s="272"/>
    </row>
    <row r="721" spans="20:20">
      <c r="T721" s="272"/>
    </row>
    <row r="722" spans="20:20">
      <c r="T722" s="272"/>
    </row>
    <row r="723" spans="20:20">
      <c r="T723" s="272"/>
    </row>
    <row r="724" spans="20:20">
      <c r="T724" s="272"/>
    </row>
    <row r="725" spans="20:20">
      <c r="T725" s="272"/>
    </row>
    <row r="726" spans="20:20">
      <c r="T726" s="272"/>
    </row>
    <row r="727" spans="20:20">
      <c r="T727" s="272"/>
    </row>
    <row r="728" spans="20:20">
      <c r="T728" s="272"/>
    </row>
    <row r="729" spans="20:20">
      <c r="T729" s="272"/>
    </row>
    <row r="730" spans="20:20">
      <c r="T730" s="272"/>
    </row>
    <row r="731" spans="20:20">
      <c r="T731" s="272"/>
    </row>
    <row r="732" spans="20:20">
      <c r="T732" s="272"/>
    </row>
    <row r="733" spans="20:20">
      <c r="T733" s="272"/>
    </row>
    <row r="734" spans="20:20">
      <c r="T734" s="272"/>
    </row>
    <row r="735" spans="20:20">
      <c r="T735" s="272"/>
    </row>
    <row r="736" spans="20:20">
      <c r="T736" s="272"/>
    </row>
    <row r="737" spans="20:20">
      <c r="T737" s="272"/>
    </row>
    <row r="738" spans="20:20">
      <c r="T738" s="272"/>
    </row>
    <row r="739" spans="20:20">
      <c r="T739" s="272"/>
    </row>
    <row r="740" spans="20:20">
      <c r="T740" s="272"/>
    </row>
    <row r="741" spans="20:20">
      <c r="T741" s="272"/>
    </row>
    <row r="742" spans="20:20">
      <c r="T742" s="272"/>
    </row>
    <row r="743" spans="20:20">
      <c r="T743" s="272"/>
    </row>
    <row r="744" spans="20:20">
      <c r="T744" s="272"/>
    </row>
    <row r="745" spans="20:20">
      <c r="T745" s="272"/>
    </row>
    <row r="746" spans="20:20">
      <c r="T746" s="272"/>
    </row>
    <row r="747" spans="20:20">
      <c r="T747" s="272"/>
    </row>
    <row r="748" spans="20:20">
      <c r="T748" s="272"/>
    </row>
    <row r="749" spans="20:20">
      <c r="T749" s="272"/>
    </row>
    <row r="750" spans="20:20">
      <c r="T750" s="272"/>
    </row>
    <row r="751" spans="20:20">
      <c r="T751" s="272"/>
    </row>
    <row r="752" spans="20:20">
      <c r="T752" s="272"/>
    </row>
    <row r="753" spans="20:20">
      <c r="T753" s="272"/>
    </row>
    <row r="754" spans="20:20">
      <c r="T754" s="272"/>
    </row>
    <row r="755" spans="20:20">
      <c r="T755" s="272"/>
    </row>
    <row r="756" spans="20:20">
      <c r="T756" s="272"/>
    </row>
    <row r="757" spans="20:20">
      <c r="T757" s="272"/>
    </row>
    <row r="758" spans="20:20">
      <c r="T758" s="272"/>
    </row>
    <row r="759" spans="20:20">
      <c r="T759" s="272"/>
    </row>
    <row r="760" spans="20:20">
      <c r="T760" s="272"/>
    </row>
    <row r="761" spans="20:20">
      <c r="T761" s="272"/>
    </row>
    <row r="762" spans="20:20">
      <c r="T762" s="272"/>
    </row>
    <row r="763" spans="20:20">
      <c r="T763" s="272"/>
    </row>
    <row r="764" spans="20:20">
      <c r="T764" s="272"/>
    </row>
    <row r="765" spans="20:20">
      <c r="T765" s="272"/>
    </row>
    <row r="766" spans="20:20">
      <c r="T766" s="272"/>
    </row>
    <row r="767" spans="20:20">
      <c r="T767" s="272"/>
    </row>
    <row r="768" spans="20:20">
      <c r="T768" s="272"/>
    </row>
    <row r="769" spans="20:20">
      <c r="T769" s="272"/>
    </row>
    <row r="770" spans="20:20">
      <c r="T770" s="272"/>
    </row>
    <row r="771" spans="20:20">
      <c r="T771" s="272"/>
    </row>
    <row r="772" spans="20:20">
      <c r="T772" s="272"/>
    </row>
    <row r="773" spans="20:20">
      <c r="T773" s="272"/>
    </row>
    <row r="774" spans="20:20">
      <c r="T774" s="272"/>
    </row>
    <row r="775" spans="20:20">
      <c r="T775" s="272"/>
    </row>
    <row r="776" spans="20:20">
      <c r="T776" s="272"/>
    </row>
    <row r="777" spans="20:20">
      <c r="T777" s="272"/>
    </row>
    <row r="778" spans="20:20">
      <c r="T778" s="272"/>
    </row>
    <row r="779" spans="20:20">
      <c r="T779" s="272"/>
    </row>
    <row r="780" spans="20:20">
      <c r="T780" s="272"/>
    </row>
    <row r="781" spans="20:20">
      <c r="T781" s="272"/>
    </row>
    <row r="782" spans="20:20">
      <c r="T782" s="272"/>
    </row>
    <row r="783" spans="20:20">
      <c r="T783" s="272"/>
    </row>
    <row r="784" spans="20:20">
      <c r="T784" s="272"/>
    </row>
    <row r="785" spans="20:20">
      <c r="T785" s="272"/>
    </row>
    <row r="786" spans="20:20">
      <c r="T786" s="272"/>
    </row>
    <row r="787" spans="20:20">
      <c r="T787" s="272"/>
    </row>
    <row r="788" spans="20:20">
      <c r="T788" s="272"/>
    </row>
    <row r="789" spans="20:20">
      <c r="T789" s="272"/>
    </row>
    <row r="790" spans="20:20">
      <c r="T790" s="272"/>
    </row>
    <row r="791" spans="20:20">
      <c r="T791" s="272"/>
    </row>
    <row r="792" spans="20:20">
      <c r="T792" s="272"/>
    </row>
    <row r="793" spans="20:20">
      <c r="T793" s="272"/>
    </row>
    <row r="794" spans="20:20">
      <c r="T794" s="272"/>
    </row>
    <row r="795" spans="20:20">
      <c r="T795" s="272"/>
    </row>
    <row r="796" spans="20:20">
      <c r="T796" s="272"/>
    </row>
    <row r="797" spans="20:20">
      <c r="T797" s="272"/>
    </row>
    <row r="798" spans="20:20">
      <c r="T798" s="272"/>
    </row>
    <row r="799" spans="20:20">
      <c r="T799" s="272"/>
    </row>
    <row r="800" spans="20:20">
      <c r="T800" s="272"/>
    </row>
    <row r="801" spans="20:20">
      <c r="T801" s="272"/>
    </row>
    <row r="802" spans="20:20">
      <c r="T802" s="272"/>
    </row>
    <row r="803" spans="20:20">
      <c r="T803" s="272"/>
    </row>
    <row r="804" spans="20:20">
      <c r="T804" s="272"/>
    </row>
    <row r="805" spans="20:20">
      <c r="T805" s="272"/>
    </row>
    <row r="806" spans="20:20">
      <c r="T806" s="272"/>
    </row>
    <row r="807" spans="20:20">
      <c r="T807" s="272"/>
    </row>
    <row r="808" spans="20:20">
      <c r="T808" s="272"/>
    </row>
    <row r="809" spans="20:20">
      <c r="T809" s="272"/>
    </row>
    <row r="810" spans="20:20">
      <c r="T810" s="272"/>
    </row>
    <row r="811" spans="20:20">
      <c r="T811" s="272"/>
    </row>
    <row r="812" spans="20:20">
      <c r="T812" s="272"/>
    </row>
    <row r="813" spans="20:20">
      <c r="T813" s="272"/>
    </row>
    <row r="814" spans="20:20">
      <c r="T814" s="272"/>
    </row>
    <row r="815" spans="20:20">
      <c r="T815" s="272"/>
    </row>
    <row r="816" spans="20:20">
      <c r="T816" s="272"/>
    </row>
    <row r="817" spans="20:20">
      <c r="T817" s="272"/>
    </row>
    <row r="818" spans="20:20">
      <c r="T818" s="272"/>
    </row>
    <row r="819" spans="20:20">
      <c r="T819" s="272"/>
    </row>
    <row r="820" spans="20:20">
      <c r="T820" s="272"/>
    </row>
    <row r="821" spans="20:20">
      <c r="T821" s="272"/>
    </row>
    <row r="822" spans="20:20">
      <c r="T822" s="272"/>
    </row>
    <row r="823" spans="20:20">
      <c r="T823" s="272"/>
    </row>
    <row r="824" spans="20:20">
      <c r="T824" s="272"/>
    </row>
    <row r="825" spans="20:20">
      <c r="T825" s="272"/>
    </row>
    <row r="826" spans="20:20">
      <c r="T826" s="272"/>
    </row>
    <row r="827" spans="20:20">
      <c r="T827" s="272"/>
    </row>
    <row r="828" spans="20:20">
      <c r="T828" s="272"/>
    </row>
    <row r="829" spans="20:20">
      <c r="T829" s="272"/>
    </row>
    <row r="830" spans="20:20">
      <c r="T830" s="272"/>
    </row>
    <row r="831" spans="20:20">
      <c r="T831" s="272"/>
    </row>
    <row r="832" spans="20:20">
      <c r="T832" s="272"/>
    </row>
    <row r="833" spans="20:20">
      <c r="T833" s="272"/>
    </row>
    <row r="834" spans="20:20">
      <c r="T834" s="272"/>
    </row>
    <row r="835" spans="20:20">
      <c r="T835" s="272"/>
    </row>
    <row r="836" spans="20:20">
      <c r="T836" s="272"/>
    </row>
    <row r="837" spans="20:20">
      <c r="T837" s="272"/>
    </row>
    <row r="838" spans="20:20">
      <c r="T838" s="272"/>
    </row>
    <row r="839" spans="20:20">
      <c r="T839" s="272"/>
    </row>
    <row r="840" spans="20:20">
      <c r="T840" s="272"/>
    </row>
    <row r="841" spans="20:20">
      <c r="T841" s="272"/>
    </row>
    <row r="842" spans="20:20">
      <c r="T842" s="272"/>
    </row>
    <row r="843" spans="20:20">
      <c r="T843" s="272"/>
    </row>
    <row r="844" spans="20:20">
      <c r="T844" s="272"/>
    </row>
    <row r="845" spans="20:20">
      <c r="T845" s="272"/>
    </row>
    <row r="846" spans="20:20">
      <c r="T846" s="272"/>
    </row>
    <row r="847" spans="20:20">
      <c r="T847" s="272"/>
    </row>
    <row r="848" spans="20:20">
      <c r="T848" s="272"/>
    </row>
    <row r="849" spans="20:20">
      <c r="T849" s="272"/>
    </row>
    <row r="850" spans="20:20">
      <c r="T850" s="272"/>
    </row>
    <row r="851" spans="20:20">
      <c r="T851" s="272"/>
    </row>
    <row r="852" spans="20:20">
      <c r="T852" s="272"/>
    </row>
    <row r="853" spans="20:20">
      <c r="T853" s="272"/>
    </row>
    <row r="854" spans="20:20">
      <c r="T854" s="272"/>
    </row>
    <row r="855" spans="20:20">
      <c r="T855" s="272"/>
    </row>
    <row r="856" spans="20:20">
      <c r="T856" s="272"/>
    </row>
    <row r="857" spans="20:20">
      <c r="T857" s="272"/>
    </row>
    <row r="858" spans="20:20">
      <c r="T858" s="272"/>
    </row>
    <row r="859" spans="20:20">
      <c r="T859" s="272"/>
    </row>
    <row r="860" spans="20:20">
      <c r="T860" s="272"/>
    </row>
    <row r="861" spans="20:20">
      <c r="T861" s="272"/>
    </row>
    <row r="862" spans="20:20">
      <c r="T862" s="272"/>
    </row>
    <row r="863" spans="20:20">
      <c r="T863" s="272"/>
    </row>
    <row r="864" spans="20:20">
      <c r="T864" s="272"/>
    </row>
    <row r="865" spans="20:20">
      <c r="T865" s="272"/>
    </row>
    <row r="866" spans="20:20">
      <c r="T866" s="272"/>
    </row>
    <row r="867" spans="20:20">
      <c r="T867" s="272"/>
    </row>
    <row r="868" spans="20:20">
      <c r="T868" s="272"/>
    </row>
    <row r="869" spans="20:20">
      <c r="T869" s="272"/>
    </row>
    <row r="870" spans="20:20">
      <c r="T870" s="272"/>
    </row>
    <row r="871" spans="20:20">
      <c r="T871" s="272"/>
    </row>
    <row r="872" spans="20:20">
      <c r="T872" s="272"/>
    </row>
    <row r="873" spans="20:20">
      <c r="T873" s="272"/>
    </row>
    <row r="874" spans="20:20">
      <c r="T874" s="272"/>
    </row>
    <row r="875" spans="20:20">
      <c r="T875" s="272"/>
    </row>
    <row r="876" spans="20:20">
      <c r="T876" s="272"/>
    </row>
    <row r="877" spans="20:20">
      <c r="T877" s="272"/>
    </row>
    <row r="878" spans="20:20">
      <c r="T878" s="272"/>
    </row>
    <row r="879" spans="20:20">
      <c r="T879" s="272"/>
    </row>
    <row r="880" spans="20:20">
      <c r="T880" s="272"/>
    </row>
    <row r="881" spans="20:20">
      <c r="T881" s="272"/>
    </row>
    <row r="882" spans="20:20">
      <c r="T882" s="272"/>
    </row>
    <row r="883" spans="20:20">
      <c r="T883" s="272"/>
    </row>
    <row r="884" spans="20:20">
      <c r="T884" s="272"/>
    </row>
    <row r="885" spans="20:20">
      <c r="T885" s="272"/>
    </row>
    <row r="886" spans="20:20">
      <c r="T886" s="272"/>
    </row>
    <row r="887" spans="20:20">
      <c r="T887" s="272"/>
    </row>
    <row r="888" spans="20:20">
      <c r="T888" s="272"/>
    </row>
    <row r="889" spans="20:20">
      <c r="T889" s="272"/>
    </row>
    <row r="890" spans="20:20">
      <c r="T890" s="272"/>
    </row>
    <row r="891" spans="20:20">
      <c r="T891" s="272"/>
    </row>
    <row r="892" spans="20:20">
      <c r="T892" s="272"/>
    </row>
    <row r="893" spans="20:20">
      <c r="T893" s="272"/>
    </row>
    <row r="894" spans="20:20">
      <c r="T894" s="272"/>
    </row>
    <row r="895" spans="20:20">
      <c r="T895" s="272"/>
    </row>
    <row r="896" spans="20:20">
      <c r="T896" s="272"/>
    </row>
    <row r="897" spans="20:20">
      <c r="T897" s="272"/>
    </row>
    <row r="898" spans="20:20">
      <c r="T898" s="272"/>
    </row>
    <row r="899" spans="20:20">
      <c r="T899" s="272"/>
    </row>
    <row r="900" spans="20:20">
      <c r="T900" s="272"/>
    </row>
    <row r="901" spans="20:20">
      <c r="T901" s="272"/>
    </row>
    <row r="902" spans="20:20">
      <c r="T902" s="272"/>
    </row>
    <row r="903" spans="20:20">
      <c r="T903" s="272"/>
    </row>
    <row r="904" spans="20:20">
      <c r="T904" s="272"/>
    </row>
    <row r="905" spans="20:20">
      <c r="T905" s="272"/>
    </row>
    <row r="906" spans="20:20">
      <c r="T906" s="272"/>
    </row>
    <row r="907" spans="20:20">
      <c r="T907" s="272"/>
    </row>
    <row r="908" spans="20:20">
      <c r="T908" s="272"/>
    </row>
    <row r="909" spans="20:20">
      <c r="T909" s="272"/>
    </row>
    <row r="910" spans="20:20">
      <c r="T910" s="272"/>
    </row>
    <row r="911" spans="20:20">
      <c r="T911" s="272"/>
    </row>
    <row r="912" spans="20:20">
      <c r="T912" s="272"/>
    </row>
    <row r="913" spans="20:20">
      <c r="T913" s="272"/>
    </row>
    <row r="914" spans="20:20">
      <c r="T914" s="272"/>
    </row>
    <row r="915" spans="20:20">
      <c r="T915" s="272"/>
    </row>
    <row r="916" spans="20:20">
      <c r="T916" s="272"/>
    </row>
    <row r="917" spans="20:20">
      <c r="T917" s="272"/>
    </row>
    <row r="918" spans="20:20">
      <c r="T918" s="272"/>
    </row>
    <row r="919" spans="20:20">
      <c r="T919" s="272"/>
    </row>
    <row r="920" spans="20:20">
      <c r="T920" s="272"/>
    </row>
    <row r="921" spans="20:20">
      <c r="T921" s="272"/>
    </row>
    <row r="922" spans="20:20">
      <c r="T922" s="272"/>
    </row>
    <row r="923" spans="20:20">
      <c r="T923" s="272"/>
    </row>
    <row r="924" spans="20:20">
      <c r="T924" s="272"/>
    </row>
    <row r="925" spans="20:20">
      <c r="T925" s="272"/>
    </row>
    <row r="926" spans="20:20">
      <c r="T926" s="272"/>
    </row>
    <row r="927" spans="20:20">
      <c r="T927" s="272"/>
    </row>
    <row r="928" spans="20:20">
      <c r="T928" s="272"/>
    </row>
    <row r="929" spans="20:20">
      <c r="T929" s="272"/>
    </row>
    <row r="930" spans="20:20">
      <c r="T930" s="272"/>
    </row>
    <row r="931" spans="20:20">
      <c r="T931" s="272"/>
    </row>
    <row r="932" spans="20:20">
      <c r="T932" s="272"/>
    </row>
    <row r="933" spans="20:20">
      <c r="T933" s="272"/>
    </row>
    <row r="934" spans="20:20">
      <c r="T934" s="272"/>
    </row>
    <row r="935" spans="20:20">
      <c r="T935" s="272"/>
    </row>
    <row r="936" spans="20:20">
      <c r="T936" s="272"/>
    </row>
    <row r="937" spans="20:20">
      <c r="T937" s="272"/>
    </row>
    <row r="938" spans="20:20">
      <c r="T938" s="272"/>
    </row>
    <row r="939" spans="20:20">
      <c r="T939" s="272"/>
    </row>
    <row r="940" spans="20:20">
      <c r="T940" s="272"/>
    </row>
    <row r="941" spans="20:20">
      <c r="T941" s="272"/>
    </row>
    <row r="942" spans="20:20">
      <c r="T942" s="272"/>
    </row>
    <row r="943" spans="20:20">
      <c r="T943" s="272"/>
    </row>
    <row r="944" spans="20:20">
      <c r="T944" s="272"/>
    </row>
    <row r="945" spans="20:20">
      <c r="T945" s="272"/>
    </row>
    <row r="946" spans="20:20">
      <c r="T946" s="272"/>
    </row>
    <row r="947" spans="20:20">
      <c r="T947" s="272"/>
    </row>
    <row r="948" spans="20:20">
      <c r="T948" s="272"/>
    </row>
    <row r="949" spans="20:20">
      <c r="T949" s="272"/>
    </row>
    <row r="950" spans="20:20">
      <c r="T950" s="272"/>
    </row>
    <row r="951" spans="20:20">
      <c r="T951" s="272"/>
    </row>
    <row r="952" spans="20:20">
      <c r="T952" s="272"/>
    </row>
    <row r="953" spans="20:20">
      <c r="T953" s="272"/>
    </row>
    <row r="954" spans="20:20">
      <c r="T954" s="272"/>
    </row>
    <row r="955" spans="20:20">
      <c r="T955" s="272"/>
    </row>
    <row r="956" spans="20:20">
      <c r="T956" s="272"/>
    </row>
    <row r="957" spans="20:20">
      <c r="T957" s="272"/>
    </row>
    <row r="958" spans="20:20">
      <c r="T958" s="272"/>
    </row>
    <row r="959" spans="20:20">
      <c r="T959" s="272"/>
    </row>
    <row r="960" spans="20:20">
      <c r="T960" s="272"/>
    </row>
    <row r="961" spans="20:20">
      <c r="T961" s="272"/>
    </row>
    <row r="962" spans="20:20">
      <c r="T962" s="272"/>
    </row>
    <row r="963" spans="20:20">
      <c r="T963" s="272"/>
    </row>
    <row r="964" spans="20:20">
      <c r="T964" s="272"/>
    </row>
    <row r="965" spans="20:20">
      <c r="T965" s="272"/>
    </row>
    <row r="966" spans="20:20">
      <c r="T966" s="272"/>
    </row>
    <row r="967" spans="20:20">
      <c r="T967" s="272"/>
    </row>
    <row r="968" spans="20:20">
      <c r="T968" s="272"/>
    </row>
    <row r="969" spans="20:20">
      <c r="T969" s="272"/>
    </row>
    <row r="970" spans="20:20">
      <c r="T970" s="272"/>
    </row>
    <row r="971" spans="20:20">
      <c r="T971" s="272"/>
    </row>
    <row r="972" spans="20:20">
      <c r="T972" s="272"/>
    </row>
    <row r="973" spans="20:20">
      <c r="T973" s="272"/>
    </row>
    <row r="974" spans="20:20">
      <c r="T974" s="272"/>
    </row>
    <row r="975" spans="20:20">
      <c r="T975" s="272"/>
    </row>
    <row r="976" spans="20:20">
      <c r="T976" s="272"/>
    </row>
    <row r="977" spans="20:20">
      <c r="T977" s="272"/>
    </row>
    <row r="978" spans="20:20">
      <c r="T978" s="272"/>
    </row>
    <row r="979" spans="20:20">
      <c r="T979" s="272"/>
    </row>
    <row r="980" spans="20:20">
      <c r="T980" s="272"/>
    </row>
    <row r="981" spans="20:20">
      <c r="T981" s="272"/>
    </row>
    <row r="982" spans="20:20">
      <c r="T982" s="272"/>
    </row>
    <row r="983" spans="20:20">
      <c r="T983" s="272"/>
    </row>
    <row r="984" spans="20:20">
      <c r="T984" s="272"/>
    </row>
    <row r="985" spans="20:20">
      <c r="T985" s="272"/>
    </row>
    <row r="986" spans="20:20">
      <c r="T986" s="272"/>
    </row>
    <row r="987" spans="20:20">
      <c r="T987" s="272"/>
    </row>
    <row r="988" spans="20:20">
      <c r="T988" s="272"/>
    </row>
    <row r="989" spans="20:20">
      <c r="T989" s="272"/>
    </row>
    <row r="990" spans="20:20">
      <c r="T990" s="272"/>
    </row>
    <row r="991" spans="20:20">
      <c r="T991" s="272"/>
    </row>
    <row r="992" spans="20:20">
      <c r="T992" s="272"/>
    </row>
    <row r="993" spans="20:20">
      <c r="T993" s="272"/>
    </row>
    <row r="994" spans="20:20">
      <c r="T994" s="272"/>
    </row>
    <row r="995" spans="20:20">
      <c r="T995" s="272"/>
    </row>
    <row r="996" spans="20:20">
      <c r="T996" s="272"/>
    </row>
    <row r="997" spans="20:20">
      <c r="T997" s="272"/>
    </row>
    <row r="998" spans="20:20">
      <c r="T998" s="272"/>
    </row>
    <row r="999" spans="20:20">
      <c r="T999" s="272"/>
    </row>
    <row r="1000" spans="20:20">
      <c r="T1000" s="272"/>
    </row>
    <row r="1001" spans="20:20">
      <c r="T1001" s="272"/>
    </row>
    <row r="1002" spans="20:20">
      <c r="T1002" s="272"/>
    </row>
    <row r="1003" spans="20:20">
      <c r="T1003" s="272"/>
    </row>
    <row r="1004" spans="20:20">
      <c r="T1004" s="272"/>
    </row>
    <row r="1005" spans="20:20">
      <c r="T1005" s="272"/>
    </row>
    <row r="1006" spans="20:20">
      <c r="T1006" s="272"/>
    </row>
    <row r="1007" spans="20:20">
      <c r="T1007" s="272"/>
    </row>
    <row r="1008" spans="20:20">
      <c r="T1008" s="272"/>
    </row>
    <row r="1009" spans="20:20">
      <c r="T1009" s="272"/>
    </row>
    <row r="1010" spans="20:20">
      <c r="T1010" s="272"/>
    </row>
    <row r="1011" spans="20:20">
      <c r="T1011" s="272"/>
    </row>
    <row r="1012" spans="20:20">
      <c r="T1012" s="272"/>
    </row>
    <row r="1013" spans="20:20">
      <c r="T1013" s="272"/>
    </row>
    <row r="1014" spans="20:20">
      <c r="T1014" s="272"/>
    </row>
    <row r="1015" spans="20:20">
      <c r="T1015" s="272"/>
    </row>
    <row r="1016" spans="20:20">
      <c r="T1016" s="272"/>
    </row>
    <row r="1017" spans="20:20">
      <c r="T1017" s="272"/>
    </row>
    <row r="1018" spans="20:20">
      <c r="T1018" s="272"/>
    </row>
    <row r="1019" spans="20:20">
      <c r="T1019" s="272"/>
    </row>
    <row r="1020" spans="20:20">
      <c r="T1020" s="272"/>
    </row>
    <row r="1021" spans="20:20">
      <c r="T1021" s="272"/>
    </row>
    <row r="1022" spans="20:20">
      <c r="T1022" s="272"/>
    </row>
    <row r="1023" spans="20:20">
      <c r="T1023" s="272"/>
    </row>
    <row r="1024" spans="20:20">
      <c r="T1024" s="272"/>
    </row>
    <row r="1025" spans="20:20">
      <c r="T1025" s="272"/>
    </row>
    <row r="1026" spans="20:20">
      <c r="T1026" s="272"/>
    </row>
    <row r="1027" spans="20:20">
      <c r="T1027" s="272"/>
    </row>
    <row r="1028" spans="20:20">
      <c r="T1028" s="272"/>
    </row>
    <row r="1029" spans="20:20">
      <c r="T1029" s="272"/>
    </row>
    <row r="1030" spans="20:20">
      <c r="T1030" s="272"/>
    </row>
    <row r="1031" spans="20:20">
      <c r="T1031" s="272"/>
    </row>
    <row r="1032" spans="20:20">
      <c r="T1032" s="272"/>
    </row>
    <row r="1033" spans="20:20">
      <c r="T1033" s="272"/>
    </row>
    <row r="1034" spans="20:20">
      <c r="T1034" s="272"/>
    </row>
    <row r="1035" spans="20:20">
      <c r="T1035" s="272"/>
    </row>
    <row r="1036" spans="20:20">
      <c r="T1036" s="272"/>
    </row>
    <row r="1037" spans="20:20">
      <c r="T1037" s="272"/>
    </row>
    <row r="1038" spans="20:20">
      <c r="T1038" s="272"/>
    </row>
    <row r="1039" spans="20:20">
      <c r="T1039" s="272"/>
    </row>
    <row r="1040" spans="20:20">
      <c r="T1040" s="272"/>
    </row>
    <row r="1041" spans="20:20">
      <c r="T1041" s="272"/>
    </row>
    <row r="1042" spans="20:20">
      <c r="T1042" s="272"/>
    </row>
    <row r="1043" spans="20:20">
      <c r="T1043" s="272"/>
    </row>
    <row r="1044" spans="20:20">
      <c r="T1044" s="272"/>
    </row>
    <row r="1045" spans="20:20">
      <c r="T1045" s="272"/>
    </row>
    <row r="1046" spans="20:20">
      <c r="T1046" s="272"/>
    </row>
    <row r="1047" spans="20:20">
      <c r="T1047" s="272"/>
    </row>
    <row r="1048" spans="20:20">
      <c r="T1048" s="272"/>
    </row>
    <row r="1049" spans="20:20">
      <c r="T1049" s="272"/>
    </row>
    <row r="1050" spans="20:20">
      <c r="T1050" s="272"/>
    </row>
    <row r="1051" spans="20:20">
      <c r="T1051" s="272"/>
    </row>
    <row r="1052" spans="20:20">
      <c r="T1052" s="272"/>
    </row>
    <row r="1053" spans="20:20">
      <c r="T1053" s="272"/>
    </row>
    <row r="1054" spans="20:20">
      <c r="T1054" s="272"/>
    </row>
    <row r="1055" spans="20:20">
      <c r="T1055" s="272"/>
    </row>
    <row r="1056" spans="20:20">
      <c r="T1056" s="272"/>
    </row>
    <row r="1057" spans="20:20">
      <c r="T1057" s="272"/>
    </row>
    <row r="1058" spans="20:20">
      <c r="T1058" s="272"/>
    </row>
    <row r="1059" spans="20:20">
      <c r="T1059" s="272"/>
    </row>
    <row r="1060" spans="20:20">
      <c r="T1060" s="272"/>
    </row>
    <row r="1061" spans="20:20">
      <c r="T1061" s="272"/>
    </row>
    <row r="1062" spans="20:20">
      <c r="T1062" s="272"/>
    </row>
    <row r="1063" spans="20:20">
      <c r="T1063" s="272"/>
    </row>
    <row r="1064" spans="20:20">
      <c r="T1064" s="272"/>
    </row>
    <row r="1065" spans="20:20">
      <c r="T1065" s="272"/>
    </row>
    <row r="1066" spans="20:20">
      <c r="T1066" s="272"/>
    </row>
    <row r="1067" spans="20:20">
      <c r="T1067" s="272"/>
    </row>
    <row r="1068" spans="20:20">
      <c r="T1068" s="272"/>
    </row>
    <row r="1069" spans="20:20">
      <c r="T1069" s="272"/>
    </row>
    <row r="1070" spans="20:20">
      <c r="T1070" s="272"/>
    </row>
    <row r="1071" spans="20:20">
      <c r="T1071" s="272"/>
    </row>
    <row r="1072" spans="20:20">
      <c r="T1072" s="272"/>
    </row>
    <row r="1073" spans="20:20">
      <c r="T1073" s="272"/>
    </row>
    <row r="1074" spans="20:20">
      <c r="T1074" s="272"/>
    </row>
    <row r="1075" spans="20:20">
      <c r="T1075" s="272"/>
    </row>
    <row r="1076" spans="20:20">
      <c r="T1076" s="272"/>
    </row>
    <row r="1077" spans="20:20">
      <c r="T1077" s="272"/>
    </row>
    <row r="1078" spans="20:20">
      <c r="T1078" s="272"/>
    </row>
    <row r="1079" spans="20:20">
      <c r="T1079" s="272"/>
    </row>
    <row r="1080" spans="20:20">
      <c r="T1080" s="272"/>
    </row>
    <row r="1081" spans="20:20">
      <c r="T1081" s="272"/>
    </row>
    <row r="1082" spans="20:20">
      <c r="T1082" s="272"/>
    </row>
    <row r="1083" spans="20:20">
      <c r="T1083" s="272"/>
    </row>
    <row r="1084" spans="20:20">
      <c r="T1084" s="272"/>
    </row>
    <row r="1085" spans="20:20">
      <c r="T1085" s="272"/>
    </row>
    <row r="1086" spans="20:20">
      <c r="T1086" s="272"/>
    </row>
    <row r="1087" spans="20:20">
      <c r="T1087" s="272"/>
    </row>
    <row r="1088" spans="20:20">
      <c r="T1088" s="272"/>
    </row>
    <row r="1089" spans="20:20">
      <c r="T1089" s="272"/>
    </row>
    <row r="1090" spans="20:20">
      <c r="T1090" s="272"/>
    </row>
    <row r="1091" spans="20:20">
      <c r="T1091" s="272"/>
    </row>
    <row r="1092" spans="20:20">
      <c r="T1092" s="272"/>
    </row>
    <row r="1093" spans="20:20">
      <c r="T1093" s="272"/>
    </row>
    <row r="1094" spans="20:20">
      <c r="T1094" s="272"/>
    </row>
    <row r="1095" spans="20:20">
      <c r="T1095" s="272"/>
    </row>
    <row r="1096" spans="20:20">
      <c r="T1096" s="272"/>
    </row>
    <row r="1097" spans="20:20">
      <c r="T1097" s="272"/>
    </row>
    <row r="1098" spans="20:20">
      <c r="T1098" s="272"/>
    </row>
    <row r="1099" spans="20:20">
      <c r="T1099" s="272"/>
    </row>
    <row r="1100" spans="20:20">
      <c r="T1100" s="272"/>
    </row>
    <row r="1101" spans="20:20">
      <c r="T1101" s="272"/>
    </row>
    <row r="1102" spans="20:20">
      <c r="T1102" s="272"/>
    </row>
    <row r="1103" spans="20:20">
      <c r="T1103" s="272"/>
    </row>
    <row r="1104" spans="20:20">
      <c r="T1104" s="272"/>
    </row>
    <row r="1105" spans="20:20">
      <c r="T1105" s="272"/>
    </row>
    <row r="1106" spans="20:20">
      <c r="T1106" s="272"/>
    </row>
    <row r="1107" spans="20:20">
      <c r="T1107" s="272"/>
    </row>
    <row r="1108" spans="20:20">
      <c r="T1108" s="272"/>
    </row>
    <row r="1109" spans="20:20">
      <c r="T1109" s="272"/>
    </row>
    <row r="1110" spans="20:20">
      <c r="T1110" s="272"/>
    </row>
    <row r="1111" spans="20:20">
      <c r="T1111" s="272"/>
    </row>
    <row r="1112" spans="20:20">
      <c r="T1112" s="272"/>
    </row>
    <row r="1113" spans="20:20">
      <c r="T1113" s="272"/>
    </row>
    <row r="1114" spans="20:20">
      <c r="T1114" s="272"/>
    </row>
    <row r="1115" spans="20:20">
      <c r="T1115" s="272"/>
    </row>
    <row r="1116" spans="20:20">
      <c r="T1116" s="272"/>
    </row>
    <row r="1117" spans="20:20">
      <c r="T1117" s="272"/>
    </row>
    <row r="1118" spans="20:20">
      <c r="T1118" s="272"/>
    </row>
    <row r="1119" spans="20:20">
      <c r="T1119" s="272"/>
    </row>
    <row r="1120" spans="20:20">
      <c r="T1120" s="272"/>
    </row>
    <row r="1121" spans="20:20">
      <c r="T1121" s="272"/>
    </row>
    <row r="1122" spans="20:20">
      <c r="T1122" s="272"/>
    </row>
    <row r="1123" spans="20:20">
      <c r="T1123" s="272"/>
    </row>
    <row r="1124" spans="20:20">
      <c r="T1124" s="272"/>
    </row>
    <row r="1125" spans="20:20">
      <c r="T1125" s="272"/>
    </row>
    <row r="1126" spans="20:20">
      <c r="T1126" s="272"/>
    </row>
    <row r="1127" spans="20:20">
      <c r="T1127" s="272"/>
    </row>
    <row r="1128" spans="20:20">
      <c r="T1128" s="272"/>
    </row>
    <row r="1129" spans="20:20">
      <c r="T1129" s="272"/>
    </row>
    <row r="1130" spans="20:20">
      <c r="T1130" s="272"/>
    </row>
    <row r="1131" spans="20:20">
      <c r="T1131" s="272"/>
    </row>
    <row r="1132" spans="20:20">
      <c r="T1132" s="272"/>
    </row>
    <row r="1133" spans="20:20">
      <c r="T1133" s="272"/>
    </row>
    <row r="1134" spans="20:20">
      <c r="T1134" s="272"/>
    </row>
    <row r="1135" spans="20:20">
      <c r="T1135" s="272"/>
    </row>
    <row r="1136" spans="20:20">
      <c r="T1136" s="272"/>
    </row>
    <row r="1137" spans="20:20">
      <c r="T1137" s="272"/>
    </row>
    <row r="1138" spans="20:20">
      <c r="T1138" s="272"/>
    </row>
    <row r="1139" spans="20:20">
      <c r="T1139" s="272"/>
    </row>
    <row r="1140" spans="20:20">
      <c r="T1140" s="272"/>
    </row>
    <row r="1141" spans="20:20">
      <c r="T1141" s="272"/>
    </row>
    <row r="1142" spans="20:20">
      <c r="T1142" s="272"/>
    </row>
    <row r="1143" spans="20:20">
      <c r="T1143" s="272"/>
    </row>
    <row r="1144" spans="20:20">
      <c r="T1144" s="272"/>
    </row>
    <row r="1145" spans="20:20">
      <c r="T1145" s="272"/>
    </row>
    <row r="1146" spans="20:20">
      <c r="T1146" s="272"/>
    </row>
    <row r="1147" spans="20:20">
      <c r="T1147" s="272"/>
    </row>
    <row r="1148" spans="20:20">
      <c r="T1148" s="272"/>
    </row>
    <row r="1149" spans="20:20">
      <c r="T1149" s="272"/>
    </row>
    <row r="1150" spans="20:20">
      <c r="T1150" s="272"/>
    </row>
    <row r="1151" spans="20:20">
      <c r="T1151" s="272"/>
    </row>
    <row r="1152" spans="20:20">
      <c r="T1152" s="272"/>
    </row>
    <row r="1153" spans="20:20">
      <c r="T1153" s="272"/>
    </row>
    <row r="1154" spans="20:20">
      <c r="T1154" s="272"/>
    </row>
    <row r="1155" spans="20:20">
      <c r="T1155" s="272"/>
    </row>
    <row r="1156" spans="20:20">
      <c r="T1156" s="272"/>
    </row>
    <row r="1157" spans="20:20">
      <c r="T1157" s="272"/>
    </row>
    <row r="1158" spans="20:20">
      <c r="T1158" s="272"/>
    </row>
    <row r="1159" spans="20:20">
      <c r="T1159" s="272"/>
    </row>
    <row r="1160" spans="20:20">
      <c r="T1160" s="272"/>
    </row>
    <row r="1161" spans="20:20">
      <c r="T1161" s="272"/>
    </row>
    <row r="1162" spans="20:20">
      <c r="T1162" s="272"/>
    </row>
    <row r="1163" spans="20:20">
      <c r="T1163" s="272"/>
    </row>
    <row r="1164" spans="20:20">
      <c r="T1164" s="272"/>
    </row>
    <row r="1165" spans="20:20">
      <c r="T1165" s="272"/>
    </row>
    <row r="1166" spans="20:20">
      <c r="T1166" s="272"/>
    </row>
    <row r="1167" spans="20:20">
      <c r="T1167" s="272"/>
    </row>
    <row r="1168" spans="20:20">
      <c r="T1168" s="272"/>
    </row>
    <row r="1169" spans="20:20">
      <c r="T1169" s="272"/>
    </row>
    <row r="1170" spans="20:20">
      <c r="T1170" s="272"/>
    </row>
    <row r="1171" spans="20:20">
      <c r="T1171" s="272"/>
    </row>
    <row r="1172" spans="20:20">
      <c r="T1172" s="272"/>
    </row>
    <row r="1173" spans="20:20">
      <c r="T1173" s="272"/>
    </row>
    <row r="1174" spans="20:20">
      <c r="T1174" s="272"/>
    </row>
    <row r="1175" spans="20:20">
      <c r="T1175" s="272"/>
    </row>
    <row r="1176" spans="20:20">
      <c r="T1176" s="272"/>
    </row>
    <row r="1177" spans="20:20">
      <c r="T1177" s="272"/>
    </row>
    <row r="1178" spans="20:20">
      <c r="T1178" s="272"/>
    </row>
    <row r="1179" spans="20:20">
      <c r="T1179" s="272"/>
    </row>
    <row r="1180" spans="20:20">
      <c r="T1180" s="272"/>
    </row>
    <row r="1181" spans="20:20">
      <c r="T1181" s="272"/>
    </row>
    <row r="1182" spans="20:20">
      <c r="T1182" s="272"/>
    </row>
    <row r="1183" spans="20:20">
      <c r="T1183" s="272"/>
    </row>
    <row r="1184" spans="20:20">
      <c r="T1184" s="272"/>
    </row>
    <row r="1185" spans="20:20">
      <c r="T1185" s="272"/>
    </row>
    <row r="1186" spans="20:20">
      <c r="T1186" s="272"/>
    </row>
    <row r="1187" spans="20:20">
      <c r="T1187" s="272"/>
    </row>
    <row r="1188" spans="20:20">
      <c r="T1188" s="272"/>
    </row>
    <row r="1189" spans="20:20">
      <c r="T1189" s="272"/>
    </row>
    <row r="1190" spans="20:20">
      <c r="T1190" s="272"/>
    </row>
    <row r="1191" spans="20:20">
      <c r="T1191" s="272"/>
    </row>
    <row r="1192" spans="20:20">
      <c r="T1192" s="272"/>
    </row>
    <row r="1193" spans="20:20">
      <c r="T1193" s="272"/>
    </row>
    <row r="1194" spans="20:20">
      <c r="T1194" s="272"/>
    </row>
    <row r="1195" spans="20:20">
      <c r="T1195" s="272"/>
    </row>
    <row r="1196" spans="20:20">
      <c r="T1196" s="272"/>
    </row>
    <row r="1197" spans="20:20">
      <c r="T1197" s="272"/>
    </row>
    <row r="1198" spans="20:20">
      <c r="T1198" s="272"/>
    </row>
    <row r="1199" spans="20:20">
      <c r="T1199" s="272"/>
    </row>
    <row r="1200" spans="20:20">
      <c r="T1200" s="272"/>
    </row>
    <row r="1201" spans="20:20">
      <c r="T1201" s="272"/>
    </row>
    <row r="1202" spans="20:20">
      <c r="T1202" s="272"/>
    </row>
    <row r="1203" spans="20:20">
      <c r="T1203" s="272"/>
    </row>
    <row r="1204" spans="20:20">
      <c r="T1204" s="272"/>
    </row>
    <row r="1205" spans="20:20">
      <c r="T1205" s="272"/>
    </row>
    <row r="1206" spans="20:20">
      <c r="T1206" s="272"/>
    </row>
    <row r="1207" spans="20:20">
      <c r="T1207" s="272"/>
    </row>
    <row r="1208" spans="20:20">
      <c r="T1208" s="272"/>
    </row>
    <row r="1209" spans="20:20">
      <c r="T1209" s="272"/>
    </row>
    <row r="1210" spans="20:20">
      <c r="T1210" s="272"/>
    </row>
    <row r="1211" spans="20:20">
      <c r="T1211" s="272"/>
    </row>
    <row r="1212" spans="20:20">
      <c r="T1212" s="272"/>
    </row>
    <row r="1213" spans="20:20">
      <c r="T1213" s="272"/>
    </row>
    <row r="1214" spans="20:20">
      <c r="T1214" s="272"/>
    </row>
    <row r="1215" spans="20:20">
      <c r="T1215" s="272"/>
    </row>
    <row r="1216" spans="20:20">
      <c r="T1216" s="272"/>
    </row>
    <row r="1217" spans="20:20">
      <c r="T1217" s="272"/>
    </row>
    <row r="1218" spans="20:20">
      <c r="T1218" s="272"/>
    </row>
    <row r="1219" spans="20:20">
      <c r="T1219" s="272"/>
    </row>
    <row r="1220" spans="20:20">
      <c r="T1220" s="272"/>
    </row>
    <row r="1221" spans="20:20">
      <c r="T1221" s="272"/>
    </row>
    <row r="1222" spans="20:20">
      <c r="T1222" s="272"/>
    </row>
    <row r="1223" spans="20:20">
      <c r="T1223" s="272"/>
    </row>
    <row r="1224" spans="20:20">
      <c r="T1224" s="272"/>
    </row>
    <row r="1225" spans="20:20">
      <c r="T1225" s="272"/>
    </row>
    <row r="1226" spans="20:20">
      <c r="T1226" s="272"/>
    </row>
    <row r="1227" spans="20:20">
      <c r="T1227" s="272"/>
    </row>
    <row r="1228" spans="20:20">
      <c r="T1228" s="272"/>
    </row>
    <row r="1229" spans="20:20">
      <c r="T1229" s="272"/>
    </row>
    <row r="1230" spans="20:20">
      <c r="T1230" s="272"/>
    </row>
    <row r="1231" spans="20:20">
      <c r="T1231" s="272"/>
    </row>
    <row r="1232" spans="20:20">
      <c r="T1232" s="272"/>
    </row>
    <row r="1233" spans="20:20">
      <c r="T1233" s="272"/>
    </row>
    <row r="1234" spans="20:20">
      <c r="T1234" s="272"/>
    </row>
    <row r="1235" spans="20:20">
      <c r="T1235" s="272"/>
    </row>
    <row r="1236" spans="20:20">
      <c r="T1236" s="272"/>
    </row>
    <row r="1237" spans="20:20">
      <c r="T1237" s="272"/>
    </row>
    <row r="1238" spans="20:20">
      <c r="T1238" s="272"/>
    </row>
    <row r="1239" spans="20:20">
      <c r="T1239" s="272"/>
    </row>
    <row r="1240" spans="20:20">
      <c r="T1240" s="272"/>
    </row>
    <row r="1241" spans="20:20">
      <c r="T1241" s="272"/>
    </row>
    <row r="1242" spans="20:20">
      <c r="T1242" s="272"/>
    </row>
    <row r="1243" spans="20:20">
      <c r="T1243" s="272"/>
    </row>
    <row r="1244" spans="20:20">
      <c r="T1244" s="272"/>
    </row>
    <row r="1245" spans="20:20">
      <c r="T1245" s="272"/>
    </row>
    <row r="1246" spans="20:20">
      <c r="T1246" s="272"/>
    </row>
    <row r="1247" spans="20:20">
      <c r="T1247" s="272"/>
    </row>
    <row r="1248" spans="20:20">
      <c r="T1248" s="272"/>
    </row>
    <row r="1249" spans="20:20">
      <c r="T1249" s="272"/>
    </row>
    <row r="1250" spans="20:20">
      <c r="T1250" s="272"/>
    </row>
    <row r="1251" spans="20:20">
      <c r="T1251" s="272"/>
    </row>
    <row r="1252" spans="20:20">
      <c r="T1252" s="272"/>
    </row>
    <row r="1253" spans="20:20">
      <c r="T1253" s="272"/>
    </row>
    <row r="1254" spans="20:20">
      <c r="T1254" s="272"/>
    </row>
    <row r="1255" spans="20:20">
      <c r="T1255" s="272"/>
    </row>
    <row r="1256" spans="20:20">
      <c r="T1256" s="272"/>
    </row>
    <row r="1257" spans="20:20">
      <c r="T1257" s="272"/>
    </row>
    <row r="1258" spans="20:20">
      <c r="T1258" s="272"/>
    </row>
    <row r="1259" spans="20:20">
      <c r="T1259" s="272"/>
    </row>
    <row r="1260" spans="20:20">
      <c r="T1260" s="272"/>
    </row>
    <row r="1261" spans="20:20">
      <c r="T1261" s="272"/>
    </row>
    <row r="1262" spans="20:20">
      <c r="T1262" s="272"/>
    </row>
    <row r="1263" spans="20:20">
      <c r="T1263" s="272"/>
    </row>
    <row r="1264" spans="20:20">
      <c r="T1264" s="272"/>
    </row>
    <row r="1265" spans="20:20">
      <c r="T1265" s="272"/>
    </row>
    <row r="1266" spans="20:20">
      <c r="T1266" s="272"/>
    </row>
    <row r="1267" spans="20:20">
      <c r="T1267" s="272"/>
    </row>
    <row r="1268" spans="20:20">
      <c r="T1268" s="272"/>
    </row>
    <row r="1269" spans="20:20">
      <c r="T1269" s="272"/>
    </row>
    <row r="1270" spans="20:20">
      <c r="T1270" s="272"/>
    </row>
    <row r="1271" spans="20:20">
      <c r="T1271" s="272"/>
    </row>
    <row r="1272" spans="20:20">
      <c r="T1272" s="272"/>
    </row>
    <row r="1273" spans="20:20">
      <c r="T1273" s="272"/>
    </row>
    <row r="1274" spans="20:20">
      <c r="T1274" s="272"/>
    </row>
    <row r="1275" spans="20:20">
      <c r="T1275" s="272"/>
    </row>
    <row r="1276" spans="20:20">
      <c r="T1276" s="272"/>
    </row>
    <row r="1277" spans="20:20">
      <c r="T1277" s="272"/>
    </row>
    <row r="1278" spans="20:20">
      <c r="T1278" s="272"/>
    </row>
    <row r="1279" spans="20:20">
      <c r="T1279" s="272"/>
    </row>
    <row r="1280" spans="20:20">
      <c r="T1280" s="272"/>
    </row>
    <row r="1281" spans="20:20">
      <c r="T1281" s="272"/>
    </row>
    <row r="1282" spans="20:20">
      <c r="T1282" s="272"/>
    </row>
    <row r="1283" spans="20:20">
      <c r="T1283" s="272"/>
    </row>
    <row r="1284" spans="20:20">
      <c r="T1284" s="272"/>
    </row>
    <row r="1285" spans="20:20">
      <c r="T1285" s="272"/>
    </row>
    <row r="1286" spans="20:20">
      <c r="T1286" s="272"/>
    </row>
    <row r="1287" spans="20:20">
      <c r="T1287" s="272"/>
    </row>
    <row r="1288" spans="20:20">
      <c r="T1288" s="272"/>
    </row>
    <row r="1289" spans="20:20">
      <c r="T1289" s="272"/>
    </row>
    <row r="1290" spans="20:20">
      <c r="T1290" s="272"/>
    </row>
    <row r="1291" spans="20:20">
      <c r="T1291" s="272"/>
    </row>
    <row r="1292" spans="20:20">
      <c r="T1292" s="272"/>
    </row>
    <row r="1293" spans="20:20">
      <c r="T1293" s="272"/>
    </row>
    <row r="1294" spans="20:20">
      <c r="T1294" s="272"/>
    </row>
    <row r="1295" spans="20:20">
      <c r="T1295" s="272"/>
    </row>
    <row r="1296" spans="20:20">
      <c r="T1296" s="272"/>
    </row>
    <row r="1297" spans="20:20">
      <c r="T1297" s="272"/>
    </row>
    <row r="1298" spans="20:20">
      <c r="T1298" s="272"/>
    </row>
    <row r="1299" spans="20:20">
      <c r="T1299" s="272"/>
    </row>
    <row r="1300" spans="20:20">
      <c r="T1300" s="272"/>
    </row>
    <row r="1301" spans="20:20">
      <c r="T1301" s="272"/>
    </row>
    <row r="1302" spans="20:20">
      <c r="T1302" s="272"/>
    </row>
    <row r="1303" spans="20:20">
      <c r="T1303" s="272"/>
    </row>
    <row r="1304" spans="20:20">
      <c r="T1304" s="272"/>
    </row>
    <row r="1305" spans="20:20">
      <c r="T1305" s="272"/>
    </row>
    <row r="1306" spans="20:20">
      <c r="T1306" s="272"/>
    </row>
    <row r="1307" spans="20:20">
      <c r="T1307" s="272"/>
    </row>
    <row r="1308" spans="20:20">
      <c r="T1308" s="272"/>
    </row>
    <row r="1309" spans="20:20">
      <c r="T1309" s="272"/>
    </row>
    <row r="1310" spans="20:20">
      <c r="T1310" s="272"/>
    </row>
    <row r="1311" spans="20:20">
      <c r="T1311" s="272"/>
    </row>
    <row r="1312" spans="20:20">
      <c r="T1312" s="272"/>
    </row>
    <row r="1313" spans="20:20">
      <c r="T1313" s="272"/>
    </row>
    <row r="1314" spans="20:20">
      <c r="T1314" s="272"/>
    </row>
    <row r="1315" spans="20:20">
      <c r="T1315" s="272"/>
    </row>
    <row r="1316" spans="20:20">
      <c r="T1316" s="272"/>
    </row>
    <row r="1317" spans="20:20">
      <c r="T1317" s="272"/>
    </row>
    <row r="1318" spans="20:20">
      <c r="T1318" s="272"/>
    </row>
    <row r="1319" spans="20:20">
      <c r="T1319" s="272"/>
    </row>
    <row r="1320" spans="20:20">
      <c r="T1320" s="272"/>
    </row>
    <row r="1321" spans="20:20">
      <c r="T1321" s="272"/>
    </row>
    <row r="1322" spans="20:20">
      <c r="T1322" s="272"/>
    </row>
    <row r="1323" spans="20:20">
      <c r="T1323" s="272"/>
    </row>
    <row r="1324" spans="20:20">
      <c r="T1324" s="272"/>
    </row>
    <row r="1325" spans="20:20">
      <c r="T1325" s="272"/>
    </row>
    <row r="1326" spans="20:20">
      <c r="T1326" s="272"/>
    </row>
    <row r="1327" spans="20:20">
      <c r="T1327" s="272"/>
    </row>
    <row r="1328" spans="20:20">
      <c r="T1328" s="272"/>
    </row>
    <row r="1329" spans="20:20">
      <c r="T1329" s="272"/>
    </row>
    <row r="1330" spans="20:20">
      <c r="T1330" s="272"/>
    </row>
    <row r="1331" spans="20:20">
      <c r="T1331" s="272"/>
    </row>
    <row r="1332" spans="20:20">
      <c r="T1332" s="272"/>
    </row>
    <row r="1333" spans="20:20">
      <c r="T1333" s="272"/>
    </row>
    <row r="1334" spans="20:20">
      <c r="T1334" s="272"/>
    </row>
    <row r="1335" spans="20:20">
      <c r="T1335" s="272"/>
    </row>
    <row r="1336" spans="20:20">
      <c r="T1336" s="272"/>
    </row>
    <row r="1337" spans="20:20">
      <c r="T1337" s="272"/>
    </row>
    <row r="1338" spans="20:20">
      <c r="T1338" s="272"/>
    </row>
    <row r="1339" spans="20:20">
      <c r="T1339" s="272"/>
    </row>
    <row r="1340" spans="20:20">
      <c r="T1340" s="272"/>
    </row>
    <row r="1341" spans="20:20">
      <c r="T1341" s="272"/>
    </row>
    <row r="1342" spans="20:20">
      <c r="T1342" s="272"/>
    </row>
    <row r="1343" spans="20:20">
      <c r="T1343" s="272"/>
    </row>
    <row r="1344" spans="20:20">
      <c r="T1344" s="272"/>
    </row>
    <row r="1345" spans="20:20">
      <c r="T1345" s="272"/>
    </row>
    <row r="1346" spans="20:20">
      <c r="T1346" s="272"/>
    </row>
    <row r="1347" spans="20:20">
      <c r="T1347" s="272"/>
    </row>
    <row r="1348" spans="20:20">
      <c r="T1348" s="272"/>
    </row>
    <row r="1349" spans="20:20">
      <c r="T1349" s="272"/>
    </row>
    <row r="1350" spans="20:20">
      <c r="T1350" s="272"/>
    </row>
    <row r="1351" spans="20:20">
      <c r="T1351" s="272"/>
    </row>
    <row r="1352" spans="20:20">
      <c r="T1352" s="272"/>
    </row>
    <row r="1353" spans="20:20">
      <c r="T1353" s="272"/>
    </row>
    <row r="1354" spans="20:20">
      <c r="T1354" s="272"/>
    </row>
    <row r="1355" spans="20:20">
      <c r="T1355" s="272"/>
    </row>
    <row r="1356" spans="20:20">
      <c r="T1356" s="272"/>
    </row>
    <row r="1357" spans="20:20">
      <c r="T1357" s="272"/>
    </row>
    <row r="1358" spans="20:20">
      <c r="T1358" s="272"/>
    </row>
    <row r="1359" spans="20:20">
      <c r="T1359" s="272"/>
    </row>
    <row r="1360" spans="20:20">
      <c r="T1360" s="272"/>
    </row>
    <row r="1361" spans="20:20">
      <c r="T1361" s="272"/>
    </row>
    <row r="1362" spans="20:20">
      <c r="T1362" s="272"/>
    </row>
    <row r="1363" spans="20:20">
      <c r="T1363" s="272"/>
    </row>
    <row r="1364" spans="20:20">
      <c r="T1364" s="272"/>
    </row>
    <row r="1365" spans="20:20">
      <c r="T1365" s="272"/>
    </row>
    <row r="1366" spans="20:20">
      <c r="T1366" s="272"/>
    </row>
    <row r="1367" spans="20:20">
      <c r="T1367" s="272"/>
    </row>
    <row r="1368" spans="20:20">
      <c r="T1368" s="272"/>
    </row>
    <row r="1369" spans="20:20">
      <c r="T1369" s="272"/>
    </row>
    <row r="1370" spans="20:20">
      <c r="T1370" s="272"/>
    </row>
    <row r="1371" spans="20:20">
      <c r="T1371" s="272"/>
    </row>
    <row r="1372" spans="20:20">
      <c r="T1372" s="272"/>
    </row>
    <row r="1373" spans="20:20">
      <c r="T1373" s="272"/>
    </row>
    <row r="1374" spans="20:20">
      <c r="T1374" s="272"/>
    </row>
    <row r="1375" spans="20:20">
      <c r="T1375" s="272"/>
    </row>
    <row r="1376" spans="20:20">
      <c r="T1376" s="272"/>
    </row>
    <row r="1377" spans="20:20">
      <c r="T1377" s="272"/>
    </row>
    <row r="1378" spans="20:20">
      <c r="T1378" s="272"/>
    </row>
    <row r="1379" spans="20:20">
      <c r="T1379" s="272"/>
    </row>
    <row r="1380" spans="20:20">
      <c r="T1380" s="272"/>
    </row>
    <row r="1381" spans="20:20">
      <c r="T1381" s="272"/>
    </row>
    <row r="1382" spans="20:20">
      <c r="T1382" s="272"/>
    </row>
    <row r="1383" spans="20:20">
      <c r="T1383" s="272"/>
    </row>
    <row r="1384" spans="20:20">
      <c r="T1384" s="272"/>
    </row>
    <row r="1385" spans="20:20">
      <c r="T1385" s="272"/>
    </row>
    <row r="1386" spans="20:20">
      <c r="T1386" s="272"/>
    </row>
    <row r="1387" spans="20:20">
      <c r="T1387" s="272"/>
    </row>
    <row r="1388" spans="20:20">
      <c r="T1388" s="272"/>
    </row>
    <row r="1389" spans="20:20">
      <c r="T1389" s="272"/>
    </row>
    <row r="1390" spans="20:20">
      <c r="T1390" s="272"/>
    </row>
    <row r="1391" spans="20:20">
      <c r="T1391" s="272"/>
    </row>
    <row r="1392" spans="20:20">
      <c r="T1392" s="272"/>
    </row>
    <row r="1393" spans="20:20">
      <c r="T1393" s="272"/>
    </row>
    <row r="1394" spans="20:20">
      <c r="T1394" s="272"/>
    </row>
    <row r="1395" spans="20:20">
      <c r="T1395" s="272"/>
    </row>
    <row r="1396" spans="20:20">
      <c r="T1396" s="272"/>
    </row>
    <row r="1397" spans="20:20">
      <c r="T1397" s="272"/>
    </row>
    <row r="1398" spans="20:20">
      <c r="T1398" s="272"/>
    </row>
    <row r="1399" spans="20:20">
      <c r="T1399" s="272"/>
    </row>
    <row r="1400" spans="20:20">
      <c r="T1400" s="272"/>
    </row>
    <row r="1401" spans="20:20">
      <c r="T1401" s="272"/>
    </row>
    <row r="1402" spans="20:20">
      <c r="T1402" s="272"/>
    </row>
    <row r="1403" spans="20:20">
      <c r="T1403" s="272"/>
    </row>
    <row r="1404" spans="20:20">
      <c r="T1404" s="272"/>
    </row>
    <row r="1405" spans="20:20">
      <c r="T1405" s="272"/>
    </row>
    <row r="1406" spans="20:20">
      <c r="T1406" s="272"/>
    </row>
    <row r="1407" spans="20:20">
      <c r="T1407" s="272"/>
    </row>
    <row r="1408" spans="20:20">
      <c r="T1408" s="272"/>
    </row>
    <row r="1409" spans="20:20">
      <c r="T1409" s="272"/>
    </row>
    <row r="1410" spans="20:20">
      <c r="T1410" s="272"/>
    </row>
    <row r="1411" spans="20:20">
      <c r="T1411" s="272"/>
    </row>
    <row r="1412" spans="20:20">
      <c r="T1412" s="272"/>
    </row>
    <row r="1413" spans="20:20">
      <c r="T1413" s="272"/>
    </row>
    <row r="1414" spans="20:20">
      <c r="T1414" s="272"/>
    </row>
    <row r="1415" spans="20:20">
      <c r="T1415" s="272"/>
    </row>
    <row r="1416" spans="20:20">
      <c r="T1416" s="272"/>
    </row>
    <row r="1417" spans="20:20">
      <c r="T1417" s="272"/>
    </row>
    <row r="1418" spans="20:20">
      <c r="T1418" s="272"/>
    </row>
    <row r="1419" spans="20:20">
      <c r="T1419" s="272"/>
    </row>
    <row r="1420" spans="20:20">
      <c r="T1420" s="272"/>
    </row>
    <row r="1421" spans="20:20">
      <c r="T1421" s="272"/>
    </row>
    <row r="1422" spans="20:20">
      <c r="T1422" s="272"/>
    </row>
    <row r="1423" spans="20:20">
      <c r="T1423" s="272"/>
    </row>
    <row r="1424" spans="20:20">
      <c r="T1424" s="272"/>
    </row>
    <row r="1425" spans="20:20">
      <c r="T1425" s="272"/>
    </row>
    <row r="1426" spans="20:20">
      <c r="T1426" s="272"/>
    </row>
    <row r="1427" spans="20:20">
      <c r="T1427" s="272"/>
    </row>
    <row r="1428" spans="20:20">
      <c r="T1428" s="272"/>
    </row>
    <row r="1429" spans="20:20">
      <c r="T1429" s="272"/>
    </row>
    <row r="1430" spans="20:20">
      <c r="T1430" s="272"/>
    </row>
    <row r="1431" spans="20:20">
      <c r="T1431" s="272"/>
    </row>
    <row r="1432" spans="20:20">
      <c r="T1432" s="272"/>
    </row>
    <row r="1433" spans="20:20">
      <c r="T1433" s="272"/>
    </row>
    <row r="1434" spans="20:20">
      <c r="T1434" s="272"/>
    </row>
    <row r="1435" spans="20:20">
      <c r="T1435" s="272"/>
    </row>
    <row r="1436" spans="20:20">
      <c r="T1436" s="272"/>
    </row>
    <row r="1437" spans="20:20">
      <c r="T1437" s="272"/>
    </row>
    <row r="1438" spans="20:20">
      <c r="T1438" s="272"/>
    </row>
    <row r="1439" spans="20:20">
      <c r="T1439" s="272"/>
    </row>
    <row r="1440" spans="20:20">
      <c r="T1440" s="272"/>
    </row>
    <row r="1441" spans="20:20">
      <c r="T1441" s="272"/>
    </row>
    <row r="1442" spans="20:20">
      <c r="T1442" s="272"/>
    </row>
    <row r="1443" spans="20:20">
      <c r="T1443" s="272"/>
    </row>
    <row r="1444" spans="20:20">
      <c r="T1444" s="272"/>
    </row>
    <row r="1445" spans="20:20">
      <c r="T1445" s="272"/>
    </row>
    <row r="1446" spans="20:20">
      <c r="T1446" s="272"/>
    </row>
    <row r="1447" spans="20:20">
      <c r="T1447" s="272"/>
    </row>
    <row r="1448" spans="20:20">
      <c r="T1448" s="272"/>
    </row>
    <row r="1449" spans="20:20">
      <c r="T1449" s="272"/>
    </row>
    <row r="1450" spans="20:20">
      <c r="T1450" s="272"/>
    </row>
    <row r="1451" spans="20:20">
      <c r="T1451" s="272"/>
    </row>
    <row r="1452" spans="20:20">
      <c r="T1452" s="272"/>
    </row>
    <row r="1453" spans="20:20">
      <c r="T1453" s="272"/>
    </row>
    <row r="1454" spans="20:20">
      <c r="T1454" s="272"/>
    </row>
    <row r="1455" spans="20:20">
      <c r="T1455" s="272"/>
    </row>
    <row r="1456" spans="20:20">
      <c r="T1456" s="272"/>
    </row>
    <row r="1457" spans="20:20">
      <c r="T1457" s="272"/>
    </row>
    <row r="1458" spans="20:20">
      <c r="T1458" s="272"/>
    </row>
    <row r="1459" spans="20:20">
      <c r="T1459" s="272"/>
    </row>
    <row r="1460" spans="20:20">
      <c r="T1460" s="272"/>
    </row>
    <row r="1461" spans="20:20">
      <c r="T1461" s="272"/>
    </row>
    <row r="1462" spans="20:20">
      <c r="T1462" s="272"/>
    </row>
    <row r="1463" spans="20:20">
      <c r="T1463" s="272"/>
    </row>
    <row r="1464" spans="20:20">
      <c r="T1464" s="272"/>
    </row>
    <row r="1465" spans="20:20">
      <c r="T1465" s="272"/>
    </row>
    <row r="1466" spans="20:20">
      <c r="T1466" s="272"/>
    </row>
    <row r="1467" spans="20:20">
      <c r="T1467" s="272"/>
    </row>
    <row r="1468" spans="20:20">
      <c r="T1468" s="272"/>
    </row>
    <row r="1469" spans="20:20">
      <c r="T1469" s="272"/>
    </row>
    <row r="1470" spans="20:20">
      <c r="T1470" s="272"/>
    </row>
    <row r="1471" spans="20:20">
      <c r="T1471" s="272"/>
    </row>
    <row r="1472" spans="20:20">
      <c r="T1472" s="272"/>
    </row>
    <row r="1473" spans="20:20">
      <c r="T1473" s="272"/>
    </row>
    <row r="1474" spans="20:20">
      <c r="T1474" s="272"/>
    </row>
    <row r="1475" spans="20:20">
      <c r="T1475" s="272"/>
    </row>
    <row r="1476" spans="20:20">
      <c r="T1476" s="272"/>
    </row>
    <row r="1477" spans="20:20">
      <c r="T1477" s="272"/>
    </row>
    <row r="1478" spans="20:20">
      <c r="T1478" s="272"/>
    </row>
    <row r="1479" spans="20:20">
      <c r="T1479" s="272"/>
    </row>
    <row r="1480" spans="20:20">
      <c r="T1480" s="272"/>
    </row>
    <row r="1481" spans="20:20">
      <c r="T1481" s="272"/>
    </row>
    <row r="1482" spans="20:20">
      <c r="T1482" s="272"/>
    </row>
    <row r="1483" spans="20:20">
      <c r="T1483" s="272"/>
    </row>
    <row r="1484" spans="20:20">
      <c r="T1484" s="272"/>
    </row>
    <row r="1485" spans="20:20">
      <c r="T1485" s="272"/>
    </row>
    <row r="1486" spans="20:20">
      <c r="T1486" s="272"/>
    </row>
    <row r="1487" spans="20:20">
      <c r="T1487" s="272"/>
    </row>
    <row r="1488" spans="20:20">
      <c r="T1488" s="272"/>
    </row>
    <row r="1489" spans="20:20">
      <c r="T1489" s="272"/>
    </row>
    <row r="1490" spans="20:20">
      <c r="T1490" s="272"/>
    </row>
    <row r="1491" spans="20:20">
      <c r="T1491" s="272"/>
    </row>
    <row r="1492" spans="20:20">
      <c r="T1492" s="272"/>
    </row>
    <row r="1493" spans="20:20">
      <c r="T1493" s="272"/>
    </row>
    <row r="1494" spans="20:20">
      <c r="T1494" s="272"/>
    </row>
    <row r="1495" spans="20:20">
      <c r="T1495" s="272"/>
    </row>
    <row r="1496" spans="20:20">
      <c r="T1496" s="272"/>
    </row>
    <row r="1497" spans="20:20">
      <c r="T1497" s="272"/>
    </row>
    <row r="1498" spans="20:20">
      <c r="T1498" s="272"/>
    </row>
    <row r="1499" spans="20:20">
      <c r="T1499" s="272"/>
    </row>
    <row r="1500" spans="20:20">
      <c r="T1500" s="272"/>
    </row>
    <row r="1501" spans="20:20">
      <c r="T1501" s="272"/>
    </row>
    <row r="1502" spans="20:20">
      <c r="T1502" s="272"/>
    </row>
    <row r="1503" spans="20:20">
      <c r="T1503" s="272"/>
    </row>
    <row r="1504" spans="20:20">
      <c r="T1504" s="272"/>
    </row>
    <row r="1505" spans="20:20">
      <c r="T1505" s="272"/>
    </row>
    <row r="1506" spans="20:20">
      <c r="T1506" s="272"/>
    </row>
    <row r="1507" spans="20:20">
      <c r="T1507" s="272"/>
    </row>
    <row r="1508" spans="20:20">
      <c r="T1508" s="272"/>
    </row>
    <row r="1509" spans="20:20">
      <c r="T1509" s="272"/>
    </row>
    <row r="1510" spans="20:20">
      <c r="T1510" s="272"/>
    </row>
    <row r="1511" spans="20:20">
      <c r="T1511" s="272"/>
    </row>
    <row r="1512" spans="20:20">
      <c r="T1512" s="272"/>
    </row>
    <row r="1513" spans="20:20">
      <c r="T1513" s="272"/>
    </row>
    <row r="1514" spans="20:20">
      <c r="T1514" s="272"/>
    </row>
    <row r="1515" spans="20:20">
      <c r="T1515" s="272"/>
    </row>
    <row r="1516" spans="20:20">
      <c r="T1516" s="272"/>
    </row>
    <row r="1517" spans="20:20">
      <c r="T1517" s="272"/>
    </row>
    <row r="1518" spans="20:20">
      <c r="T1518" s="272"/>
    </row>
    <row r="1519" spans="20:20">
      <c r="T1519" s="272"/>
    </row>
    <row r="1520" spans="20:20">
      <c r="T1520" s="272"/>
    </row>
    <row r="1521" spans="20:20">
      <c r="T1521" s="272"/>
    </row>
    <row r="1522" spans="20:20">
      <c r="T1522" s="272"/>
    </row>
    <row r="1523" spans="20:20">
      <c r="T1523" s="272"/>
    </row>
    <row r="1524" spans="20:20">
      <c r="T1524" s="272"/>
    </row>
    <row r="1525" spans="20:20">
      <c r="T1525" s="272"/>
    </row>
    <row r="1526" spans="20:20">
      <c r="T1526" s="272"/>
    </row>
    <row r="1527" spans="20:20">
      <c r="T1527" s="272"/>
    </row>
    <row r="1528" spans="20:20">
      <c r="T1528" s="272"/>
    </row>
    <row r="1529" spans="20:20">
      <c r="T1529" s="272"/>
    </row>
    <row r="1530" spans="20:20">
      <c r="T1530" s="272"/>
    </row>
    <row r="1531" spans="20:20">
      <c r="T1531" s="272"/>
    </row>
    <row r="1532" spans="20:20">
      <c r="T1532" s="272"/>
    </row>
    <row r="1533" spans="20:20">
      <c r="T1533" s="272"/>
    </row>
    <row r="1534" spans="20:20">
      <c r="T1534" s="272"/>
    </row>
    <row r="1535" spans="20:20">
      <c r="T1535" s="272"/>
    </row>
    <row r="1536" spans="20:20">
      <c r="T1536" s="272"/>
    </row>
    <row r="1537" spans="20:20">
      <c r="T1537" s="272"/>
    </row>
    <row r="1538" spans="20:20">
      <c r="T1538" s="272"/>
    </row>
    <row r="1539" spans="20:20">
      <c r="T1539" s="272"/>
    </row>
    <row r="1540" spans="20:20">
      <c r="T1540" s="272"/>
    </row>
    <row r="1541" spans="20:20">
      <c r="T1541" s="272"/>
    </row>
    <row r="1542" spans="20:20">
      <c r="T1542" s="272"/>
    </row>
    <row r="1543" spans="20:20">
      <c r="T1543" s="272"/>
    </row>
    <row r="1544" spans="20:20">
      <c r="T1544" s="272"/>
    </row>
    <row r="1545" spans="20:20">
      <c r="T1545" s="272"/>
    </row>
    <row r="1546" spans="20:20">
      <c r="T1546" s="272"/>
    </row>
    <row r="1547" spans="20:20">
      <c r="T1547" s="272"/>
    </row>
    <row r="1548" spans="20:20">
      <c r="T1548" s="272"/>
    </row>
    <row r="1549" spans="20:20">
      <c r="T1549" s="272"/>
    </row>
    <row r="1550" spans="20:20">
      <c r="T1550" s="272"/>
    </row>
    <row r="1551" spans="20:20">
      <c r="T1551" s="272"/>
    </row>
    <row r="1552" spans="20:20">
      <c r="T1552" s="272"/>
    </row>
    <row r="1553" spans="20:20">
      <c r="T1553" s="272"/>
    </row>
    <row r="1554" spans="20:20">
      <c r="T1554" s="272"/>
    </row>
    <row r="1555" spans="20:20">
      <c r="T1555" s="272"/>
    </row>
    <row r="1556" spans="20:20">
      <c r="T1556" s="272"/>
    </row>
    <row r="1557" spans="20:20">
      <c r="T1557" s="272"/>
    </row>
    <row r="1558" spans="20:20">
      <c r="T1558" s="272"/>
    </row>
    <row r="1559" spans="20:20">
      <c r="T1559" s="272"/>
    </row>
    <row r="1560" spans="20:20">
      <c r="T1560" s="272"/>
    </row>
    <row r="1561" spans="20:20">
      <c r="T1561" s="272"/>
    </row>
    <row r="1562" spans="20:20">
      <c r="T1562" s="272"/>
    </row>
    <row r="1563" spans="20:20">
      <c r="T1563" s="272"/>
    </row>
    <row r="1564" spans="20:20">
      <c r="T1564" s="272"/>
    </row>
    <row r="1565" spans="20:20">
      <c r="T1565" s="272"/>
    </row>
    <row r="1566" spans="20:20">
      <c r="T1566" s="272"/>
    </row>
    <row r="1567" spans="20:20">
      <c r="T1567" s="272"/>
    </row>
    <row r="1568" spans="20:20">
      <c r="T1568" s="272"/>
    </row>
    <row r="1569" spans="20:20">
      <c r="T1569" s="272"/>
    </row>
    <row r="1570" spans="20:20">
      <c r="T1570" s="272"/>
    </row>
    <row r="1571" spans="20:20">
      <c r="T1571" s="272"/>
    </row>
    <row r="1572" spans="20:20">
      <c r="T1572" s="272"/>
    </row>
    <row r="1573" spans="20:20">
      <c r="T1573" s="272"/>
    </row>
    <row r="1574" spans="20:20">
      <c r="T1574" s="272"/>
    </row>
    <row r="1575" spans="20:20">
      <c r="T1575" s="272"/>
    </row>
    <row r="1576" spans="20:20">
      <c r="T1576" s="272"/>
    </row>
    <row r="1577" spans="20:20">
      <c r="T1577" s="272"/>
    </row>
    <row r="1578" spans="20:20">
      <c r="T1578" s="272"/>
    </row>
    <row r="1579" spans="20:20">
      <c r="T1579" s="272"/>
    </row>
    <row r="1580" spans="20:20">
      <c r="T1580" s="272"/>
    </row>
    <row r="1581" spans="20:20">
      <c r="T1581" s="272"/>
    </row>
    <row r="1582" spans="20:20">
      <c r="T1582" s="272"/>
    </row>
    <row r="1583" spans="20:20">
      <c r="T1583" s="272"/>
    </row>
    <row r="1584" spans="20:20">
      <c r="T1584" s="272"/>
    </row>
    <row r="1585" spans="20:20">
      <c r="T1585" s="272"/>
    </row>
    <row r="1586" spans="20:20">
      <c r="T1586" s="272"/>
    </row>
    <row r="1587" spans="20:20">
      <c r="T1587" s="272"/>
    </row>
    <row r="1588" spans="20:20">
      <c r="T1588" s="272"/>
    </row>
    <row r="1589" spans="20:20">
      <c r="T1589" s="272"/>
    </row>
    <row r="1590" spans="20:20">
      <c r="T1590" s="272"/>
    </row>
    <row r="1591" spans="20:20">
      <c r="T1591" s="272"/>
    </row>
    <row r="1592" spans="20:20">
      <c r="T1592" s="272"/>
    </row>
    <row r="1593" spans="20:20">
      <c r="T1593" s="272"/>
    </row>
    <row r="1594" spans="20:20">
      <c r="T1594" s="272"/>
    </row>
    <row r="1595" spans="20:20">
      <c r="T1595" s="272"/>
    </row>
    <row r="1596" spans="20:20">
      <c r="T1596" s="272"/>
    </row>
    <row r="1597" spans="20:20">
      <c r="T1597" s="272"/>
    </row>
    <row r="1598" spans="20:20">
      <c r="T1598" s="272"/>
    </row>
    <row r="1599" spans="20:20">
      <c r="T1599" s="272"/>
    </row>
    <row r="1600" spans="20:20">
      <c r="T1600" s="272"/>
    </row>
    <row r="1601" spans="20:20">
      <c r="T1601" s="272"/>
    </row>
    <row r="1602" spans="20:20">
      <c r="T1602" s="272"/>
    </row>
    <row r="1603" spans="20:20">
      <c r="T1603" s="272"/>
    </row>
    <row r="1604" spans="20:20">
      <c r="T1604" s="272"/>
    </row>
    <row r="1605" spans="20:20">
      <c r="T1605" s="272"/>
    </row>
    <row r="1606" spans="20:20">
      <c r="T1606" s="272"/>
    </row>
    <row r="1607" spans="20:20">
      <c r="T1607" s="272"/>
    </row>
    <row r="1608" spans="20:20">
      <c r="T1608" s="272"/>
    </row>
    <row r="1609" spans="20:20">
      <c r="T1609" s="272"/>
    </row>
    <row r="1610" spans="20:20">
      <c r="T1610" s="272"/>
    </row>
    <row r="1611" spans="20:20">
      <c r="T1611" s="272"/>
    </row>
    <row r="1612" spans="20:20">
      <c r="T1612" s="272"/>
    </row>
    <row r="1613" spans="20:20">
      <c r="T1613" s="272"/>
    </row>
    <row r="1614" spans="20:20">
      <c r="T1614" s="272"/>
    </row>
    <row r="1615" spans="20:20">
      <c r="T1615" s="272"/>
    </row>
    <row r="1616" spans="20:20">
      <c r="T1616" s="272"/>
    </row>
    <row r="1617" spans="20:20">
      <c r="T1617" s="272"/>
    </row>
    <row r="1618" spans="20:20">
      <c r="T1618" s="272"/>
    </row>
    <row r="1619" spans="20:20">
      <c r="T1619" s="272"/>
    </row>
    <row r="1620" spans="20:20">
      <c r="T1620" s="272"/>
    </row>
    <row r="1621" spans="20:20">
      <c r="T1621" s="272"/>
    </row>
    <row r="1622" spans="20:20">
      <c r="T1622" s="272"/>
    </row>
    <row r="1623" spans="20:20">
      <c r="T1623" s="272"/>
    </row>
    <row r="1624" spans="20:20">
      <c r="T1624" s="272"/>
    </row>
    <row r="1625" spans="20:20">
      <c r="T1625" s="272"/>
    </row>
    <row r="1626" spans="20:20">
      <c r="T1626" s="272"/>
    </row>
    <row r="1627" spans="20:20">
      <c r="T1627" s="272"/>
    </row>
    <row r="1628" spans="20:20">
      <c r="T1628" s="272"/>
    </row>
    <row r="1629" spans="20:20">
      <c r="T1629" s="272"/>
    </row>
    <row r="1630" spans="20:20">
      <c r="T1630" s="272"/>
    </row>
    <row r="1631" spans="20:20">
      <c r="T1631" s="272"/>
    </row>
    <row r="1632" spans="20:20">
      <c r="T1632" s="272"/>
    </row>
    <row r="1633" spans="20:20">
      <c r="T1633" s="272"/>
    </row>
    <row r="1634" spans="20:20">
      <c r="T1634" s="272"/>
    </row>
    <row r="1635" spans="20:20">
      <c r="T1635" s="272"/>
    </row>
    <row r="1636" spans="20:20">
      <c r="T1636" s="272"/>
    </row>
    <row r="1637" spans="20:20">
      <c r="T1637" s="272"/>
    </row>
    <row r="1638" spans="20:20">
      <c r="T1638" s="272"/>
    </row>
    <row r="1639" spans="20:20">
      <c r="T1639" s="272"/>
    </row>
    <row r="1640" spans="20:20">
      <c r="T1640" s="272"/>
    </row>
    <row r="1641" spans="20:20">
      <c r="T1641" s="272"/>
    </row>
    <row r="1642" spans="20:20">
      <c r="T1642" s="272"/>
    </row>
    <row r="1643" spans="20:20">
      <c r="T1643" s="272"/>
    </row>
    <row r="1644" spans="20:20">
      <c r="T1644" s="272"/>
    </row>
    <row r="1645" spans="20:20">
      <c r="T1645" s="272"/>
    </row>
    <row r="1646" spans="20:20">
      <c r="T1646" s="272"/>
    </row>
    <row r="1647" spans="20:20">
      <c r="T1647" s="272"/>
    </row>
    <row r="1648" spans="20:20">
      <c r="T1648" s="272"/>
    </row>
    <row r="1649" spans="20:20">
      <c r="T1649" s="272"/>
    </row>
    <row r="1650" spans="20:20">
      <c r="T1650" s="272"/>
    </row>
    <row r="1651" spans="20:20">
      <c r="T1651" s="272"/>
    </row>
    <row r="1652" spans="20:20">
      <c r="T1652" s="272"/>
    </row>
    <row r="1653" spans="20:20">
      <c r="T1653" s="272"/>
    </row>
    <row r="1654" spans="20:20">
      <c r="T1654" s="272"/>
    </row>
    <row r="1655" spans="20:20">
      <c r="T1655" s="272"/>
    </row>
    <row r="1656" spans="20:20">
      <c r="T1656" s="272"/>
    </row>
    <row r="1657" spans="20:20">
      <c r="T1657" s="272"/>
    </row>
    <row r="1658" spans="20:20">
      <c r="T1658" s="272"/>
    </row>
    <row r="1659" spans="20:20">
      <c r="T1659" s="272"/>
    </row>
    <row r="1660" spans="20:20">
      <c r="T1660" s="272"/>
    </row>
    <row r="1661" spans="20:20">
      <c r="T1661" s="272"/>
    </row>
    <row r="1662" spans="20:20">
      <c r="T1662" s="272"/>
    </row>
    <row r="1663" spans="20:20">
      <c r="T1663" s="272"/>
    </row>
    <row r="1664" spans="20:20">
      <c r="T1664" s="272"/>
    </row>
    <row r="1665" spans="20:20">
      <c r="T1665" s="272"/>
    </row>
    <row r="1666" spans="20:20">
      <c r="T1666" s="272"/>
    </row>
    <row r="1667" spans="20:20">
      <c r="T1667" s="272"/>
    </row>
    <row r="1668" spans="20:20">
      <c r="T1668" s="272"/>
    </row>
    <row r="1669" spans="20:20">
      <c r="T1669" s="272"/>
    </row>
    <row r="1670" spans="20:20">
      <c r="T1670" s="272"/>
    </row>
    <row r="1671" spans="20:20">
      <c r="T1671" s="272"/>
    </row>
    <row r="1672" spans="20:20">
      <c r="T1672" s="272"/>
    </row>
    <row r="1673" spans="20:20">
      <c r="T1673" s="272"/>
    </row>
    <row r="1674" spans="20:20">
      <c r="T1674" s="272"/>
    </row>
    <row r="1675" spans="20:20">
      <c r="T1675" s="272"/>
    </row>
    <row r="1676" spans="20:20">
      <c r="T1676" s="272"/>
    </row>
    <row r="1677" spans="20:20">
      <c r="T1677" s="272"/>
    </row>
    <row r="1678" spans="20:20">
      <c r="T1678" s="272"/>
    </row>
    <row r="1679" spans="20:20">
      <c r="T1679" s="272"/>
    </row>
    <row r="1680" spans="20:20">
      <c r="T1680" s="272"/>
    </row>
    <row r="1681" spans="20:20">
      <c r="T1681" s="272"/>
    </row>
    <row r="1682" spans="20:20">
      <c r="T1682" s="272"/>
    </row>
    <row r="1683" spans="20:20">
      <c r="T1683" s="272"/>
    </row>
    <row r="1684" spans="20:20">
      <c r="T1684" s="272"/>
    </row>
    <row r="1685" spans="20:20">
      <c r="T1685" s="272"/>
    </row>
    <row r="1686" spans="20:20">
      <c r="T1686" s="272"/>
    </row>
    <row r="1687" spans="20:20">
      <c r="T1687" s="272"/>
    </row>
    <row r="1688" spans="20:20">
      <c r="T1688" s="272"/>
    </row>
    <row r="1689" spans="20:20">
      <c r="T1689" s="272"/>
    </row>
    <row r="1690" spans="20:20">
      <c r="T1690" s="272"/>
    </row>
    <row r="1691" spans="20:20">
      <c r="T1691" s="272"/>
    </row>
    <row r="1692" spans="20:20">
      <c r="T1692" s="272"/>
    </row>
    <row r="1693" spans="20:20">
      <c r="T1693" s="272"/>
    </row>
    <row r="1694" spans="20:20">
      <c r="T1694" s="272"/>
    </row>
    <row r="1695" spans="20:20">
      <c r="T1695" s="272"/>
    </row>
    <row r="1696" spans="20:20">
      <c r="T1696" s="272"/>
    </row>
    <row r="1697" spans="20:20">
      <c r="T1697" s="272"/>
    </row>
    <row r="1698" spans="20:20">
      <c r="T1698" s="272"/>
    </row>
    <row r="1699" spans="20:20">
      <c r="T1699" s="272"/>
    </row>
    <row r="1700" spans="20:20">
      <c r="T1700" s="272"/>
    </row>
    <row r="1701" spans="20:20">
      <c r="T1701" s="272"/>
    </row>
    <row r="1702" spans="20:20">
      <c r="T1702" s="272"/>
    </row>
    <row r="1703" spans="20:20">
      <c r="T1703" s="272"/>
    </row>
    <row r="1704" spans="20:20">
      <c r="T1704" s="272"/>
    </row>
    <row r="1705" spans="20:20">
      <c r="T1705" s="272"/>
    </row>
    <row r="1706" spans="20:20">
      <c r="T1706" s="272"/>
    </row>
    <row r="1707" spans="20:20">
      <c r="T1707" s="272"/>
    </row>
    <row r="1708" spans="20:20">
      <c r="T1708" s="272"/>
    </row>
    <row r="1709" spans="20:20">
      <c r="T1709" s="272"/>
    </row>
    <row r="1710" spans="20:20">
      <c r="T1710" s="272"/>
    </row>
    <row r="1711" spans="20:20">
      <c r="T1711" s="272"/>
    </row>
    <row r="1712" spans="20:20">
      <c r="T1712" s="272"/>
    </row>
    <row r="1713" spans="20:20">
      <c r="T1713" s="272"/>
    </row>
    <row r="1714" spans="20:20">
      <c r="T1714" s="272"/>
    </row>
    <row r="1715" spans="20:20">
      <c r="T1715" s="272"/>
    </row>
    <row r="1716" spans="20:20">
      <c r="T1716" s="272"/>
    </row>
    <row r="1717" spans="20:20">
      <c r="T1717" s="272"/>
    </row>
    <row r="1718" spans="20:20">
      <c r="T1718" s="272"/>
    </row>
    <row r="1719" spans="20:20">
      <c r="T1719" s="272"/>
    </row>
    <row r="1720" spans="20:20">
      <c r="T1720" s="272"/>
    </row>
    <row r="1721" spans="20:20">
      <c r="T1721" s="272"/>
    </row>
    <row r="1722" spans="20:20">
      <c r="T1722" s="272"/>
    </row>
    <row r="1723" spans="20:20">
      <c r="T1723" s="272"/>
    </row>
    <row r="1724" spans="20:20">
      <c r="T1724" s="272"/>
    </row>
    <row r="1725" spans="20:20">
      <c r="T1725" s="272"/>
    </row>
    <row r="1726" spans="20:20">
      <c r="T1726" s="272"/>
    </row>
    <row r="1727" spans="20:20">
      <c r="T1727" s="272"/>
    </row>
    <row r="1728" spans="20:20">
      <c r="T1728" s="272"/>
    </row>
    <row r="1729" spans="20:20">
      <c r="T1729" s="272"/>
    </row>
    <row r="1730" spans="20:20">
      <c r="T1730" s="272"/>
    </row>
    <row r="1731" spans="20:20">
      <c r="T1731" s="272"/>
    </row>
    <row r="1732" spans="20:20">
      <c r="T1732" s="272"/>
    </row>
    <row r="1733" spans="20:20">
      <c r="T1733" s="272"/>
    </row>
    <row r="1734" spans="20:20">
      <c r="T1734" s="272"/>
    </row>
    <row r="1735" spans="20:20">
      <c r="T1735" s="272"/>
    </row>
    <row r="1736" spans="20:20">
      <c r="T1736" s="272"/>
    </row>
    <row r="1737" spans="20:20">
      <c r="T1737" s="272"/>
    </row>
    <row r="1738" spans="20:20">
      <c r="T1738" s="272"/>
    </row>
    <row r="1739" spans="20:20">
      <c r="T1739" s="272"/>
    </row>
    <row r="1740" spans="20:20">
      <c r="T1740" s="272"/>
    </row>
    <row r="1741" spans="20:20">
      <c r="T1741" s="272"/>
    </row>
    <row r="1742" spans="20:20">
      <c r="T1742" s="272"/>
    </row>
    <row r="1743" spans="20:20">
      <c r="T1743" s="272"/>
    </row>
    <row r="1744" spans="20:20">
      <c r="T1744" s="272"/>
    </row>
    <row r="1745" spans="20:20">
      <c r="T1745" s="272"/>
    </row>
    <row r="1746" spans="20:20">
      <c r="T1746" s="272"/>
    </row>
    <row r="1747" spans="20:20">
      <c r="T1747" s="272"/>
    </row>
    <row r="1748" spans="20:20">
      <c r="T1748" s="272"/>
    </row>
    <row r="1749" spans="20:20">
      <c r="T1749" s="272"/>
    </row>
    <row r="1750" spans="20:20">
      <c r="T1750" s="272"/>
    </row>
    <row r="1751" spans="20:20">
      <c r="T1751" s="272"/>
    </row>
    <row r="1752" spans="20:20">
      <c r="T1752" s="272"/>
    </row>
    <row r="1753" spans="20:20">
      <c r="T1753" s="272"/>
    </row>
    <row r="1754" spans="20:20">
      <c r="T1754" s="272"/>
    </row>
    <row r="1755" spans="20:20">
      <c r="T1755" s="272"/>
    </row>
    <row r="1756" spans="20:20">
      <c r="T1756" s="272"/>
    </row>
    <row r="1757" spans="20:20">
      <c r="T1757" s="272"/>
    </row>
    <row r="1758" spans="20:20">
      <c r="T1758" s="272"/>
    </row>
    <row r="1759" spans="20:20">
      <c r="T1759" s="272"/>
    </row>
    <row r="1760" spans="20:20">
      <c r="T1760" s="272"/>
    </row>
    <row r="1761" spans="20:20">
      <c r="T1761" s="272"/>
    </row>
    <row r="1762" spans="20:20">
      <c r="T1762" s="272"/>
    </row>
    <row r="1763" spans="20:20">
      <c r="T1763" s="272"/>
    </row>
    <row r="1764" spans="20:20">
      <c r="T1764" s="272"/>
    </row>
    <row r="1765" spans="20:20">
      <c r="T1765" s="272"/>
    </row>
    <row r="1766" spans="20:20">
      <c r="T1766" s="272"/>
    </row>
    <row r="1767" spans="20:20">
      <c r="T1767" s="272"/>
    </row>
    <row r="1768" spans="20:20">
      <c r="T1768" s="272"/>
    </row>
    <row r="1769" spans="20:20">
      <c r="T1769" s="272"/>
    </row>
    <row r="1770" spans="20:20">
      <c r="T1770" s="272"/>
    </row>
    <row r="1771" spans="20:20">
      <c r="T1771" s="272"/>
    </row>
    <row r="1772" spans="20:20">
      <c r="T1772" s="272"/>
    </row>
    <row r="1773" spans="20:20">
      <c r="T1773" s="272"/>
    </row>
    <row r="1774" spans="20:20">
      <c r="T1774" s="272"/>
    </row>
    <row r="1775" spans="20:20">
      <c r="T1775" s="272"/>
    </row>
    <row r="1776" spans="20:20">
      <c r="T1776" s="272"/>
    </row>
    <row r="1777" spans="20:20">
      <c r="T1777" s="272"/>
    </row>
    <row r="1778" spans="20:20">
      <c r="T1778" s="272"/>
    </row>
    <row r="1779" spans="20:20">
      <c r="T1779" s="272"/>
    </row>
    <row r="1780" spans="20:20">
      <c r="T1780" s="272"/>
    </row>
    <row r="1781" spans="20:20">
      <c r="T1781" s="272"/>
    </row>
    <row r="1782" spans="20:20">
      <c r="T1782" s="272"/>
    </row>
    <row r="1783" spans="20:20">
      <c r="T1783" s="272"/>
    </row>
    <row r="1784" spans="20:20">
      <c r="T1784" s="272"/>
    </row>
    <row r="1785" spans="20:20">
      <c r="T1785" s="272"/>
    </row>
    <row r="1786" spans="20:20">
      <c r="T1786" s="272"/>
    </row>
    <row r="1787" spans="20:20">
      <c r="T1787" s="272"/>
    </row>
    <row r="1788" spans="20:20">
      <c r="T1788" s="272"/>
    </row>
    <row r="1789" spans="20:20">
      <c r="T1789" s="272"/>
    </row>
    <row r="1790" spans="20:20">
      <c r="T1790" s="272"/>
    </row>
    <row r="1791" spans="20:20">
      <c r="T1791" s="272"/>
    </row>
    <row r="1792" spans="20:20">
      <c r="T1792" s="272"/>
    </row>
    <row r="1793" spans="20:20">
      <c r="T1793" s="272"/>
    </row>
    <row r="1794" spans="20:20">
      <c r="T1794" s="272"/>
    </row>
    <row r="1795" spans="20:20">
      <c r="T1795" s="272"/>
    </row>
    <row r="1796" spans="20:20">
      <c r="T1796" s="272"/>
    </row>
    <row r="1797" spans="20:20">
      <c r="T1797" s="272"/>
    </row>
    <row r="1798" spans="20:20">
      <c r="T1798" s="272"/>
    </row>
    <row r="1799" spans="20:20">
      <c r="T1799" s="272"/>
    </row>
    <row r="1800" spans="20:20">
      <c r="T1800" s="272"/>
    </row>
    <row r="1801" spans="20:20">
      <c r="T1801" s="272"/>
    </row>
    <row r="1802" spans="20:20">
      <c r="T1802" s="272"/>
    </row>
    <row r="1803" spans="20:20">
      <c r="T1803" s="272"/>
    </row>
    <row r="1804" spans="20:20">
      <c r="T1804" s="272"/>
    </row>
    <row r="1805" spans="20:20">
      <c r="T1805" s="272"/>
    </row>
    <row r="1806" spans="20:20">
      <c r="T1806" s="272"/>
    </row>
    <row r="1807" spans="20:20">
      <c r="T1807" s="272"/>
    </row>
    <row r="1808" spans="20:20">
      <c r="T1808" s="272"/>
    </row>
    <row r="1809" spans="20:20">
      <c r="T1809" s="272"/>
    </row>
    <row r="1810" spans="20:20">
      <c r="T1810" s="272"/>
    </row>
    <row r="1811" spans="20:20">
      <c r="T1811" s="272"/>
    </row>
    <row r="1812" spans="20:20">
      <c r="T1812" s="272"/>
    </row>
    <row r="1813" spans="20:20">
      <c r="T1813" s="272"/>
    </row>
    <row r="1814" spans="20:20">
      <c r="T1814" s="272"/>
    </row>
    <row r="1815" spans="20:20">
      <c r="T1815" s="272"/>
    </row>
    <row r="1816" spans="20:20">
      <c r="T1816" s="272"/>
    </row>
    <row r="1817" spans="20:20">
      <c r="T1817" s="272"/>
    </row>
    <row r="1818" spans="20:20">
      <c r="T1818" s="272"/>
    </row>
    <row r="1819" spans="20:20">
      <c r="T1819" s="272"/>
    </row>
    <row r="1820" spans="20:20">
      <c r="T1820" s="272"/>
    </row>
    <row r="1821" spans="20:20">
      <c r="T1821" s="272"/>
    </row>
    <row r="1822" spans="20:20">
      <c r="T1822" s="272"/>
    </row>
    <row r="1823" spans="20:20">
      <c r="T1823" s="272"/>
    </row>
    <row r="1824" spans="20:20">
      <c r="T1824" s="272"/>
    </row>
    <row r="1825" spans="20:20">
      <c r="T1825" s="272"/>
    </row>
    <row r="1826" spans="20:20">
      <c r="T1826" s="272"/>
    </row>
    <row r="1827" spans="20:20">
      <c r="T1827" s="272"/>
    </row>
    <row r="1828" spans="20:20">
      <c r="T1828" s="272"/>
    </row>
    <row r="1829" spans="20:20">
      <c r="T1829" s="272"/>
    </row>
    <row r="1830" spans="20:20">
      <c r="T1830" s="272"/>
    </row>
    <row r="1831" spans="20:20">
      <c r="T1831" s="272"/>
    </row>
    <row r="1832" spans="20:20">
      <c r="T1832" s="272"/>
    </row>
    <row r="1833" spans="20:20">
      <c r="T1833" s="272"/>
    </row>
    <row r="1834" spans="20:20">
      <c r="T1834" s="272"/>
    </row>
    <row r="1835" spans="20:20">
      <c r="T1835" s="272"/>
    </row>
    <row r="1836" spans="20:20">
      <c r="T1836" s="272"/>
    </row>
    <row r="1837" spans="20:20">
      <c r="T1837" s="272"/>
    </row>
    <row r="1838" spans="20:20">
      <c r="T1838" s="272"/>
    </row>
    <row r="1839" spans="20:20">
      <c r="T1839" s="272"/>
    </row>
    <row r="1840" spans="20:20">
      <c r="T1840" s="272"/>
    </row>
    <row r="1841" spans="20:20">
      <c r="T1841" s="272"/>
    </row>
    <row r="1842" spans="20:20">
      <c r="T1842" s="272"/>
    </row>
    <row r="1843" spans="20:20">
      <c r="T1843" s="272"/>
    </row>
    <row r="1844" spans="20:20">
      <c r="T1844" s="272"/>
    </row>
    <row r="1845" spans="20:20">
      <c r="T1845" s="272"/>
    </row>
    <row r="1846" spans="20:20">
      <c r="T1846" s="272"/>
    </row>
    <row r="1847" spans="20:20">
      <c r="T1847" s="272"/>
    </row>
    <row r="1848" spans="20:20">
      <c r="T1848" s="272"/>
    </row>
    <row r="1849" spans="20:20">
      <c r="T1849" s="272"/>
    </row>
    <row r="1850" spans="20:20">
      <c r="T1850" s="272"/>
    </row>
    <row r="1851" spans="20:20">
      <c r="T1851" s="272"/>
    </row>
    <row r="1852" spans="20:20">
      <c r="T1852" s="272"/>
    </row>
    <row r="1853" spans="20:20">
      <c r="T1853" s="272"/>
    </row>
    <row r="1854" spans="20:20">
      <c r="T1854" s="272"/>
    </row>
    <row r="1855" spans="20:20">
      <c r="T1855" s="272"/>
    </row>
    <row r="1856" spans="20:20">
      <c r="T1856" s="272"/>
    </row>
    <row r="1857" spans="20:20">
      <c r="T1857" s="272"/>
    </row>
    <row r="1858" spans="20:20">
      <c r="T1858" s="272"/>
    </row>
    <row r="1859" spans="20:20">
      <c r="T1859" s="272"/>
    </row>
    <row r="1860" spans="20:20">
      <c r="T1860" s="272"/>
    </row>
    <row r="1861" spans="20:20">
      <c r="T1861" s="272"/>
    </row>
    <row r="1862" spans="20:20">
      <c r="T1862" s="272"/>
    </row>
    <row r="1863" spans="20:20">
      <c r="T1863" s="272"/>
    </row>
    <row r="1864" spans="20:20">
      <c r="T1864" s="272"/>
    </row>
    <row r="1865" spans="20:20">
      <c r="T1865" s="272"/>
    </row>
    <row r="1866" spans="20:20">
      <c r="T1866" s="272"/>
    </row>
    <row r="1867" spans="20:20">
      <c r="T1867" s="272"/>
    </row>
    <row r="1868" spans="20:20">
      <c r="T1868" s="272"/>
    </row>
    <row r="1869" spans="20:20">
      <c r="T1869" s="272"/>
    </row>
    <row r="1870" spans="20:20">
      <c r="T1870" s="272"/>
    </row>
    <row r="1871" spans="20:20">
      <c r="T1871" s="272"/>
    </row>
    <row r="1872" spans="20:20">
      <c r="T1872" s="272"/>
    </row>
    <row r="1873" spans="20:20">
      <c r="T1873" s="272"/>
    </row>
    <row r="1874" spans="20:20">
      <c r="T1874" s="272"/>
    </row>
    <row r="1875" spans="20:20">
      <c r="T1875" s="272"/>
    </row>
    <row r="1876" spans="20:20">
      <c r="T1876" s="272"/>
    </row>
    <row r="1877" spans="20:20">
      <c r="T1877" s="272"/>
    </row>
    <row r="1878" spans="20:20">
      <c r="T1878" s="272"/>
    </row>
    <row r="1879" spans="20:20">
      <c r="T1879" s="272"/>
    </row>
    <row r="1880" spans="20:20">
      <c r="T1880" s="272"/>
    </row>
    <row r="1881" spans="20:20">
      <c r="T1881" s="272"/>
    </row>
    <row r="1882" spans="20:20">
      <c r="T1882" s="272"/>
    </row>
    <row r="1883" spans="20:20">
      <c r="T1883" s="272"/>
    </row>
    <row r="1884" spans="20:20">
      <c r="T1884" s="272"/>
    </row>
    <row r="1885" spans="20:20">
      <c r="T1885" s="272"/>
    </row>
    <row r="1886" spans="20:20">
      <c r="T1886" s="272"/>
    </row>
    <row r="1887" spans="20:20">
      <c r="T1887" s="272"/>
    </row>
    <row r="1888" spans="20:20">
      <c r="T1888" s="272"/>
    </row>
    <row r="1889" spans="20:20">
      <c r="T1889" s="272"/>
    </row>
    <row r="1890" spans="20:20">
      <c r="T1890" s="272"/>
    </row>
    <row r="1891" spans="20:20">
      <c r="T1891" s="272"/>
    </row>
    <row r="1892" spans="20:20">
      <c r="T1892" s="272"/>
    </row>
    <row r="1893" spans="20:20">
      <c r="T1893" s="272"/>
    </row>
    <row r="1894" spans="20:20">
      <c r="T1894" s="272"/>
    </row>
    <row r="1895" spans="20:20">
      <c r="T1895" s="272"/>
    </row>
    <row r="1896" spans="20:20">
      <c r="T1896" s="272"/>
    </row>
    <row r="1897" spans="20:20">
      <c r="T1897" s="272"/>
    </row>
    <row r="1898" spans="20:20">
      <c r="T1898" s="272"/>
    </row>
    <row r="1899" spans="20:20">
      <c r="T1899" s="272"/>
    </row>
    <row r="1900" spans="20:20">
      <c r="T1900" s="272"/>
    </row>
    <row r="1901" spans="20:20">
      <c r="T1901" s="272"/>
    </row>
    <row r="1902" spans="20:20">
      <c r="T1902" s="272"/>
    </row>
    <row r="1903" spans="20:20">
      <c r="T1903" s="272"/>
    </row>
    <row r="1904" spans="20:20">
      <c r="T1904" s="272"/>
    </row>
    <row r="1905" spans="20:20">
      <c r="T1905" s="272"/>
    </row>
    <row r="1906" spans="20:20">
      <c r="T1906" s="272"/>
    </row>
    <row r="1907" spans="20:20">
      <c r="T1907" s="272"/>
    </row>
    <row r="1908" spans="20:20">
      <c r="T1908" s="272"/>
    </row>
    <row r="1909" spans="20:20">
      <c r="T1909" s="272"/>
    </row>
    <row r="1910" spans="20:20">
      <c r="T1910" s="272"/>
    </row>
    <row r="1911" spans="20:20">
      <c r="T1911" s="272"/>
    </row>
    <row r="1912" spans="20:20">
      <c r="T1912" s="272"/>
    </row>
    <row r="1913" spans="20:20">
      <c r="T1913" s="272"/>
    </row>
    <row r="1914" spans="20:20">
      <c r="T1914" s="272"/>
    </row>
    <row r="1915" spans="20:20">
      <c r="T1915" s="272"/>
    </row>
    <row r="1916" spans="20:20">
      <c r="T1916" s="272"/>
    </row>
    <row r="1917" spans="20:20">
      <c r="T1917" s="272"/>
    </row>
    <row r="1918" spans="20:20">
      <c r="T1918" s="272"/>
    </row>
    <row r="1919" spans="20:20">
      <c r="T1919" s="272"/>
    </row>
    <row r="1920" spans="20:20">
      <c r="T1920" s="272"/>
    </row>
    <row r="1921" spans="20:20">
      <c r="T1921" s="272"/>
    </row>
    <row r="1922" spans="20:20">
      <c r="T1922" s="272"/>
    </row>
    <row r="1923" spans="20:20">
      <c r="T1923" s="272"/>
    </row>
    <row r="1924" spans="20:20">
      <c r="T1924" s="272"/>
    </row>
    <row r="1925" spans="20:20">
      <c r="T1925" s="272"/>
    </row>
    <row r="1926" spans="20:20">
      <c r="T1926" s="272"/>
    </row>
    <row r="1927" spans="20:20">
      <c r="T1927" s="272"/>
    </row>
    <row r="1928" spans="20:20">
      <c r="T1928" s="272"/>
    </row>
    <row r="1929" spans="20:20">
      <c r="T1929" s="272"/>
    </row>
    <row r="1930" spans="20:20">
      <c r="T1930" s="272"/>
    </row>
    <row r="1931" spans="20:20">
      <c r="T1931" s="272"/>
    </row>
    <row r="1932" spans="20:20">
      <c r="T1932" s="272"/>
    </row>
    <row r="1933" spans="20:20">
      <c r="T1933" s="272"/>
    </row>
    <row r="1934" spans="20:20">
      <c r="T1934" s="272"/>
    </row>
    <row r="1935" spans="20:20">
      <c r="T1935" s="272"/>
    </row>
    <row r="1936" spans="20:20">
      <c r="T1936" s="272"/>
    </row>
    <row r="1937" spans="20:20">
      <c r="T1937" s="272"/>
    </row>
    <row r="1938" spans="20:20">
      <c r="T1938" s="272"/>
    </row>
    <row r="1939" spans="20:20">
      <c r="T1939" s="272"/>
    </row>
    <row r="1940" spans="20:20">
      <c r="T1940" s="272"/>
    </row>
    <row r="1941" spans="20:20">
      <c r="T1941" s="272"/>
    </row>
    <row r="1942" spans="20:20">
      <c r="T1942" s="272"/>
    </row>
    <row r="1943" spans="20:20">
      <c r="T1943" s="272"/>
    </row>
    <row r="1944" spans="20:20">
      <c r="T1944" s="272"/>
    </row>
    <row r="1945" spans="20:20">
      <c r="T1945" s="272"/>
    </row>
    <row r="1946" spans="20:20">
      <c r="T1946" s="272"/>
    </row>
    <row r="1947" spans="20:20">
      <c r="T1947" s="272"/>
    </row>
    <row r="1948" spans="20:20">
      <c r="T1948" s="272"/>
    </row>
    <row r="1949" spans="20:20">
      <c r="T1949" s="272"/>
    </row>
    <row r="1950" spans="20:20">
      <c r="T1950" s="272"/>
    </row>
    <row r="1951" spans="20:20">
      <c r="T1951" s="272"/>
    </row>
    <row r="1952" spans="20:20">
      <c r="T1952" s="272"/>
    </row>
    <row r="1953" spans="20:20">
      <c r="T1953" s="272"/>
    </row>
    <row r="1954" spans="20:20">
      <c r="T1954" s="272"/>
    </row>
    <row r="1955" spans="20:20">
      <c r="T1955" s="272"/>
    </row>
    <row r="1956" spans="20:20">
      <c r="T1956" s="272"/>
    </row>
    <row r="1957" spans="20:20">
      <c r="T1957" s="272"/>
    </row>
    <row r="1958" spans="20:20">
      <c r="T1958" s="272"/>
    </row>
    <row r="1959" spans="20:20">
      <c r="T1959" s="272"/>
    </row>
    <row r="1960" spans="20:20">
      <c r="T1960" s="272"/>
    </row>
    <row r="1961" spans="20:20">
      <c r="T1961" s="272"/>
    </row>
    <row r="1962" spans="20:20">
      <c r="T1962" s="272"/>
    </row>
    <row r="1963" spans="20:20">
      <c r="T1963" s="272"/>
    </row>
    <row r="1964" spans="20:20">
      <c r="T1964" s="272"/>
    </row>
    <row r="1965" spans="20:20">
      <c r="T1965" s="272"/>
    </row>
    <row r="1966" spans="20:20">
      <c r="T1966" s="272"/>
    </row>
    <row r="1967" spans="20:20">
      <c r="T1967" s="272"/>
    </row>
    <row r="1968" spans="20:20">
      <c r="T1968" s="272"/>
    </row>
    <row r="1969" spans="20:20">
      <c r="T1969" s="272"/>
    </row>
    <row r="1970" spans="20:20">
      <c r="T1970" s="272"/>
    </row>
    <row r="1971" spans="20:20">
      <c r="T1971" s="272"/>
    </row>
    <row r="1972" spans="20:20">
      <c r="T1972" s="272"/>
    </row>
    <row r="1973" spans="20:20">
      <c r="T1973" s="272"/>
    </row>
    <row r="1974" spans="20:20">
      <c r="T1974" s="272"/>
    </row>
    <row r="1975" spans="20:20">
      <c r="T1975" s="272"/>
    </row>
    <row r="1976" spans="20:20">
      <c r="T1976" s="272"/>
    </row>
    <row r="1977" spans="20:20">
      <c r="T1977" s="272"/>
    </row>
    <row r="1978" spans="20:20">
      <c r="T1978" s="272"/>
    </row>
    <row r="1979" spans="20:20">
      <c r="T1979" s="272"/>
    </row>
    <row r="1980" spans="20:20">
      <c r="T1980" s="272"/>
    </row>
    <row r="1981" spans="20:20">
      <c r="T1981" s="272"/>
    </row>
    <row r="1982" spans="20:20">
      <c r="T1982" s="272"/>
    </row>
    <row r="1983" spans="20:20">
      <c r="T1983" s="272"/>
    </row>
    <row r="1984" spans="20:20">
      <c r="T1984" s="272"/>
    </row>
    <row r="1985" spans="20:20">
      <c r="T1985" s="272"/>
    </row>
    <row r="1986" spans="20:20">
      <c r="T1986" s="272"/>
    </row>
    <row r="1987" spans="20:20">
      <c r="T1987" s="272"/>
    </row>
    <row r="1988" spans="20:20">
      <c r="T1988" s="272"/>
    </row>
    <row r="1989" spans="20:20">
      <c r="T1989" s="272"/>
    </row>
    <row r="1990" spans="20:20">
      <c r="T1990" s="272"/>
    </row>
    <row r="1991" spans="20:20">
      <c r="T1991" s="272"/>
    </row>
    <row r="1992" spans="20:20">
      <c r="T1992" s="272"/>
    </row>
    <row r="1993" spans="20:20">
      <c r="T1993" s="272"/>
    </row>
    <row r="1994" spans="20:20">
      <c r="T1994" s="272"/>
    </row>
    <row r="1995" spans="20:20">
      <c r="T1995" s="272"/>
    </row>
    <row r="1996" spans="20:20">
      <c r="T1996" s="272"/>
    </row>
    <row r="1997" spans="20:20">
      <c r="T1997" s="272"/>
    </row>
    <row r="1998" spans="20:20">
      <c r="T1998" s="272"/>
    </row>
    <row r="1999" spans="20:20">
      <c r="T1999" s="272"/>
    </row>
    <row r="2000" spans="20:20">
      <c r="T2000" s="272"/>
    </row>
    <row r="2001" spans="20:20">
      <c r="T2001" s="272"/>
    </row>
    <row r="2002" spans="20:20">
      <c r="T2002" s="272"/>
    </row>
    <row r="2003" spans="20:20">
      <c r="T2003" s="272"/>
    </row>
    <row r="2004" spans="20:20">
      <c r="T2004" s="272"/>
    </row>
    <row r="2005" spans="20:20">
      <c r="T2005" s="272"/>
    </row>
    <row r="2006" spans="20:20">
      <c r="T2006" s="272"/>
    </row>
    <row r="2007" spans="20:20">
      <c r="T2007" s="272"/>
    </row>
    <row r="2008" spans="20:20">
      <c r="T2008" s="272"/>
    </row>
    <row r="2009" spans="20:20">
      <c r="T2009" s="272"/>
    </row>
    <row r="2010" spans="20:20">
      <c r="T2010" s="272"/>
    </row>
    <row r="2011" spans="20:20">
      <c r="T2011" s="272"/>
    </row>
    <row r="2012" spans="20:20">
      <c r="T2012" s="272"/>
    </row>
    <row r="2013" spans="20:20">
      <c r="T2013" s="272"/>
    </row>
    <row r="2014" spans="20:20">
      <c r="T2014" s="272"/>
    </row>
    <row r="2015" spans="20:20">
      <c r="T2015" s="272"/>
    </row>
    <row r="2016" spans="20:20">
      <c r="T2016" s="272"/>
    </row>
    <row r="2017" spans="20:20">
      <c r="T2017" s="272"/>
    </row>
    <row r="2018" spans="20:20">
      <c r="T2018" s="272"/>
    </row>
    <row r="2019" spans="20:20">
      <c r="T2019" s="272"/>
    </row>
    <row r="2020" spans="20:20">
      <c r="T2020" s="272"/>
    </row>
    <row r="2021" spans="20:20">
      <c r="T2021" s="272"/>
    </row>
    <row r="2022" spans="20:20">
      <c r="T2022" s="272"/>
    </row>
    <row r="2023" spans="20:20">
      <c r="T2023" s="272"/>
    </row>
    <row r="2024" spans="20:20">
      <c r="T2024" s="272"/>
    </row>
    <row r="2025" spans="20:20">
      <c r="T2025" s="272"/>
    </row>
    <row r="2026" spans="20:20">
      <c r="T2026" s="272"/>
    </row>
    <row r="2027" spans="20:20">
      <c r="T2027" s="272"/>
    </row>
    <row r="2028" spans="20:20">
      <c r="T2028" s="272"/>
    </row>
    <row r="2029" spans="20:20">
      <c r="T2029" s="272"/>
    </row>
    <row r="2030" spans="20:20">
      <c r="T2030" s="272"/>
    </row>
    <row r="2031" spans="20:20">
      <c r="T2031" s="272"/>
    </row>
    <row r="2032" spans="20:20">
      <c r="T2032" s="272"/>
    </row>
    <row r="2033" spans="20:20">
      <c r="T2033" s="272"/>
    </row>
    <row r="2034" spans="20:20">
      <c r="T2034" s="272"/>
    </row>
    <row r="2035" spans="20:20">
      <c r="T2035" s="272"/>
    </row>
    <row r="2036" spans="20:20">
      <c r="T2036" s="272"/>
    </row>
    <row r="2037" spans="20:20">
      <c r="T2037" s="272"/>
    </row>
    <row r="2038" spans="20:20">
      <c r="T2038" s="272"/>
    </row>
    <row r="2039" spans="20:20">
      <c r="T2039" s="272"/>
    </row>
    <row r="2040" spans="20:20">
      <c r="T2040" s="272"/>
    </row>
    <row r="2041" spans="20:20">
      <c r="T2041" s="272"/>
    </row>
    <row r="2042" spans="20:20">
      <c r="T2042" s="272"/>
    </row>
    <row r="2043" spans="20:20">
      <c r="T2043" s="272"/>
    </row>
    <row r="2044" spans="20:20">
      <c r="T2044" s="272"/>
    </row>
    <row r="2045" spans="20:20">
      <c r="T2045" s="272"/>
    </row>
    <row r="2046" spans="20:20">
      <c r="T2046" s="272"/>
    </row>
    <row r="2047" spans="20:20">
      <c r="T2047" s="272"/>
    </row>
    <row r="2048" spans="20:20">
      <c r="T2048" s="272"/>
    </row>
    <row r="2049" spans="20:20">
      <c r="T2049" s="272"/>
    </row>
    <row r="2050" spans="20:20">
      <c r="T2050" s="272"/>
    </row>
    <row r="2051" spans="20:20">
      <c r="T2051" s="272"/>
    </row>
    <row r="2052" spans="20:20">
      <c r="T2052" s="272"/>
    </row>
    <row r="2053" spans="20:20">
      <c r="T2053" s="272"/>
    </row>
    <row r="2054" spans="20:20">
      <c r="T2054" s="272"/>
    </row>
    <row r="2055" spans="20:20">
      <c r="T2055" s="272"/>
    </row>
    <row r="2056" spans="20:20">
      <c r="T2056" s="272"/>
    </row>
    <row r="2057" spans="20:20">
      <c r="T2057" s="272"/>
    </row>
    <row r="2058" spans="20:20">
      <c r="T2058" s="272"/>
    </row>
    <row r="2059" spans="20:20">
      <c r="T2059" s="272"/>
    </row>
    <row r="2060" spans="20:20">
      <c r="T2060" s="272"/>
    </row>
    <row r="2061" spans="20:20">
      <c r="T2061" s="272"/>
    </row>
    <row r="2062" spans="20:20">
      <c r="T2062" s="272"/>
    </row>
    <row r="2063" spans="20:20">
      <c r="T2063" s="272"/>
    </row>
    <row r="2064" spans="20:20">
      <c r="T2064" s="272"/>
    </row>
    <row r="2065" spans="20:20">
      <c r="T2065" s="272"/>
    </row>
    <row r="2066" spans="20:20">
      <c r="T2066" s="272"/>
    </row>
    <row r="2067" spans="20:20">
      <c r="T2067" s="272"/>
    </row>
    <row r="2068" spans="20:20">
      <c r="T2068" s="272"/>
    </row>
    <row r="2069" spans="20:20">
      <c r="T2069" s="272"/>
    </row>
    <row r="2070" spans="20:20">
      <c r="T2070" s="272"/>
    </row>
    <row r="2071" spans="20:20">
      <c r="T2071" s="272"/>
    </row>
    <row r="2072" spans="20:20">
      <c r="T2072" s="272"/>
    </row>
    <row r="2073" spans="20:20">
      <c r="T2073" s="272"/>
    </row>
    <row r="2074" spans="20:20">
      <c r="T2074" s="272"/>
    </row>
    <row r="2075" spans="20:20">
      <c r="T2075" s="272"/>
    </row>
    <row r="2076" spans="20:20">
      <c r="T2076" s="272"/>
    </row>
    <row r="2077" spans="20:20">
      <c r="T2077" s="272"/>
    </row>
    <row r="2078" spans="20:20">
      <c r="T2078" s="272"/>
    </row>
    <row r="2079" spans="20:20">
      <c r="T2079" s="272"/>
    </row>
    <row r="2080" spans="20:20">
      <c r="T2080" s="272"/>
    </row>
    <row r="2081" spans="20:20">
      <c r="T2081" s="272"/>
    </row>
    <row r="2082" spans="20:20">
      <c r="T2082" s="272"/>
    </row>
    <row r="2083" spans="20:20">
      <c r="T2083" s="272"/>
    </row>
    <row r="2084" spans="20:20">
      <c r="T2084" s="272"/>
    </row>
    <row r="2085" spans="20:20">
      <c r="T2085" s="272"/>
    </row>
    <row r="2086" spans="20:20">
      <c r="T2086" s="272"/>
    </row>
    <row r="2087" spans="20:20">
      <c r="T2087" s="272"/>
    </row>
    <row r="2088" spans="20:20">
      <c r="T2088" s="272"/>
    </row>
    <row r="2089" spans="20:20">
      <c r="T2089" s="272"/>
    </row>
    <row r="2090" spans="20:20">
      <c r="T2090" s="272"/>
    </row>
    <row r="2091" spans="20:20">
      <c r="T2091" s="272"/>
    </row>
    <row r="2092" spans="20:20">
      <c r="T2092" s="272"/>
    </row>
    <row r="2093" spans="20:20">
      <c r="T2093" s="272"/>
    </row>
    <row r="2094" spans="20:20">
      <c r="T2094" s="272"/>
    </row>
    <row r="2095" spans="20:20">
      <c r="T2095" s="272"/>
    </row>
    <row r="2096" spans="20:20">
      <c r="T2096" s="272"/>
    </row>
    <row r="2097" spans="20:20">
      <c r="T2097" s="272"/>
    </row>
    <row r="2098" spans="20:20">
      <c r="T2098" s="272"/>
    </row>
    <row r="2099" spans="20:20">
      <c r="T2099" s="272"/>
    </row>
    <row r="2100" spans="20:20">
      <c r="T2100" s="272"/>
    </row>
    <row r="2101" spans="20:20">
      <c r="T2101" s="272"/>
    </row>
    <row r="2102" spans="20:20">
      <c r="T2102" s="272"/>
    </row>
    <row r="2103" spans="20:20">
      <c r="T2103" s="272"/>
    </row>
    <row r="2104" spans="20:20">
      <c r="T2104" s="272"/>
    </row>
    <row r="2105" spans="20:20">
      <c r="T2105" s="272"/>
    </row>
    <row r="2106" spans="20:20">
      <c r="T2106" s="272"/>
    </row>
    <row r="2107" spans="20:20">
      <c r="T2107" s="272"/>
    </row>
    <row r="2108" spans="20:20">
      <c r="T2108" s="272"/>
    </row>
    <row r="2109" spans="20:20">
      <c r="T2109" s="272"/>
    </row>
    <row r="2110" spans="20:20">
      <c r="T2110" s="272"/>
    </row>
    <row r="2111" spans="20:20">
      <c r="T2111" s="272"/>
    </row>
    <row r="2112" spans="20:20">
      <c r="T2112" s="272"/>
    </row>
    <row r="2113" spans="20:20">
      <c r="T2113" s="272"/>
    </row>
    <row r="2114" spans="20:20">
      <c r="T2114" s="272"/>
    </row>
    <row r="2115" spans="20:20">
      <c r="T2115" s="272"/>
    </row>
    <row r="2116" spans="20:20">
      <c r="T2116" s="272"/>
    </row>
    <row r="2117" spans="20:20">
      <c r="T2117" s="272"/>
    </row>
    <row r="2118" spans="20:20">
      <c r="T2118" s="272"/>
    </row>
    <row r="2119" spans="20:20">
      <c r="T2119" s="272"/>
    </row>
    <row r="2120" spans="20:20">
      <c r="T2120" s="272"/>
    </row>
    <row r="2121" spans="20:20">
      <c r="T2121" s="272"/>
    </row>
    <row r="2122" spans="20:20">
      <c r="T2122" s="272"/>
    </row>
    <row r="2123" spans="20:20">
      <c r="T2123" s="272"/>
    </row>
    <row r="2124" spans="20:20">
      <c r="T2124" s="272"/>
    </row>
    <row r="2125" spans="20:20">
      <c r="T2125" s="272"/>
    </row>
    <row r="2126" spans="20:20">
      <c r="T2126" s="272"/>
    </row>
    <row r="2127" spans="20:20">
      <c r="T2127" s="272"/>
    </row>
    <row r="2128" spans="20:20">
      <c r="T2128" s="272"/>
    </row>
    <row r="2129" spans="20:20">
      <c r="T2129" s="272"/>
    </row>
    <row r="2130" spans="20:20">
      <c r="T2130" s="272"/>
    </row>
    <row r="2131" spans="20:20">
      <c r="T2131" s="272"/>
    </row>
    <row r="2132" spans="20:20">
      <c r="T2132" s="272"/>
    </row>
    <row r="2133" spans="20:20">
      <c r="T2133" s="272"/>
    </row>
    <row r="2134" spans="20:20">
      <c r="T2134" s="272"/>
    </row>
    <row r="2135" spans="20:20">
      <c r="T2135" s="272"/>
    </row>
    <row r="2136" spans="20:20">
      <c r="T2136" s="272"/>
    </row>
    <row r="2137" spans="20:20">
      <c r="T2137" s="272"/>
    </row>
    <row r="2138" spans="20:20">
      <c r="T2138" s="272"/>
    </row>
    <row r="2139" spans="20:20">
      <c r="T2139" s="272"/>
    </row>
    <row r="2140" spans="20:20">
      <c r="T2140" s="272"/>
    </row>
    <row r="2141" spans="20:20">
      <c r="T2141" s="272"/>
    </row>
    <row r="2142" spans="20:20">
      <c r="T2142" s="272"/>
    </row>
    <row r="2143" spans="20:20">
      <c r="T2143" s="272"/>
    </row>
    <row r="2144" spans="20:20">
      <c r="T2144" s="272"/>
    </row>
    <row r="2145" spans="20:20">
      <c r="T2145" s="272"/>
    </row>
    <row r="2146" spans="20:20">
      <c r="T2146" s="272"/>
    </row>
    <row r="2147" spans="20:20">
      <c r="T2147" s="272"/>
    </row>
    <row r="2148" spans="20:20">
      <c r="T2148" s="272"/>
    </row>
    <row r="2149" spans="20:20">
      <c r="T2149" s="272"/>
    </row>
    <row r="2150" spans="20:20">
      <c r="T2150" s="272"/>
    </row>
    <row r="2151" spans="20:20">
      <c r="T2151" s="272"/>
    </row>
    <row r="2152" spans="20:20">
      <c r="T2152" s="272"/>
    </row>
    <row r="2153" spans="20:20">
      <c r="T2153" s="272"/>
    </row>
    <row r="2154" spans="20:20">
      <c r="T2154" s="272"/>
    </row>
    <row r="2155" spans="20:20">
      <c r="T2155" s="272"/>
    </row>
    <row r="2156" spans="20:20">
      <c r="T2156" s="272"/>
    </row>
    <row r="2157" spans="20:20">
      <c r="T2157" s="272"/>
    </row>
    <row r="2158" spans="20:20">
      <c r="T2158" s="272"/>
    </row>
    <row r="2159" spans="20:20">
      <c r="T2159" s="272"/>
    </row>
    <row r="2160" spans="20:20">
      <c r="T2160" s="272"/>
    </row>
    <row r="2161" spans="20:20">
      <c r="T2161" s="272"/>
    </row>
    <row r="2162" spans="20:20">
      <c r="T2162" s="272"/>
    </row>
    <row r="2163" spans="20:20">
      <c r="T2163" s="272"/>
    </row>
    <row r="2164" spans="20:20">
      <c r="T2164" s="272"/>
    </row>
    <row r="2165" spans="20:20">
      <c r="T2165" s="272"/>
    </row>
    <row r="2166" spans="20:20">
      <c r="T2166" s="272"/>
    </row>
    <row r="2167" spans="20:20">
      <c r="T2167" s="272"/>
    </row>
    <row r="2168" spans="20:20">
      <c r="T2168" s="272"/>
    </row>
    <row r="2169" spans="20:20">
      <c r="T2169" s="272"/>
    </row>
    <row r="2170" spans="20:20">
      <c r="T2170" s="272"/>
    </row>
    <row r="2171" spans="20:20">
      <c r="T2171" s="272"/>
    </row>
    <row r="2172" spans="20:20">
      <c r="T2172" s="272"/>
    </row>
    <row r="2173" spans="20:20">
      <c r="T2173" s="272"/>
    </row>
    <row r="2174" spans="20:20">
      <c r="T2174" s="272"/>
    </row>
    <row r="2175" spans="20:20">
      <c r="T2175" s="272"/>
    </row>
    <row r="2176" spans="20:20">
      <c r="T2176" s="272"/>
    </row>
    <row r="2177" spans="20:20">
      <c r="T2177" s="272"/>
    </row>
    <row r="2178" spans="20:20">
      <c r="T2178" s="272"/>
    </row>
    <row r="2179" spans="20:20">
      <c r="T2179" s="272"/>
    </row>
    <row r="2180" spans="20:20">
      <c r="T2180" s="272"/>
    </row>
    <row r="2181" spans="20:20">
      <c r="T2181" s="272"/>
    </row>
    <row r="2182" spans="20:20">
      <c r="T2182" s="272"/>
    </row>
    <row r="2183" spans="20:20">
      <c r="T2183" s="272"/>
    </row>
    <row r="2184" spans="20:20">
      <c r="T2184" s="272"/>
    </row>
    <row r="2185" spans="20:20">
      <c r="T2185" s="272"/>
    </row>
    <row r="2186" spans="20:20">
      <c r="T2186" s="272"/>
    </row>
    <row r="2187" spans="20:20">
      <c r="T2187" s="272"/>
    </row>
    <row r="2188" spans="20:20">
      <c r="T2188" s="272"/>
    </row>
    <row r="2189" spans="20:20">
      <c r="T2189" s="272"/>
    </row>
    <row r="2190" spans="20:20">
      <c r="T2190" s="272"/>
    </row>
    <row r="2191" spans="20:20">
      <c r="T2191" s="272"/>
    </row>
    <row r="2192" spans="20:20">
      <c r="T2192" s="272"/>
    </row>
    <row r="2193" spans="20:20">
      <c r="T2193" s="272"/>
    </row>
    <row r="2194" spans="20:20">
      <c r="T2194" s="272"/>
    </row>
    <row r="2195" spans="20:20">
      <c r="T2195" s="272"/>
    </row>
    <row r="2196" spans="20:20">
      <c r="T2196" s="272"/>
    </row>
    <row r="2197" spans="20:20">
      <c r="T2197" s="272"/>
    </row>
    <row r="2198" spans="20:20">
      <c r="T2198" s="272"/>
    </row>
    <row r="2199" spans="20:20">
      <c r="T2199" s="272"/>
    </row>
    <row r="2200" spans="20:20">
      <c r="T2200" s="272"/>
    </row>
    <row r="2201" spans="20:20">
      <c r="T2201" s="272"/>
    </row>
    <row r="2202" spans="20:20">
      <c r="T2202" s="272"/>
    </row>
    <row r="2203" spans="20:20">
      <c r="T2203" s="272"/>
    </row>
    <row r="2204" spans="20:20">
      <c r="T2204" s="272"/>
    </row>
    <row r="2205" spans="20:20">
      <c r="T2205" s="272"/>
    </row>
    <row r="2206" spans="20:20">
      <c r="T2206" s="272"/>
    </row>
    <row r="2207" spans="20:20">
      <c r="T2207" s="272"/>
    </row>
    <row r="2208" spans="20:20">
      <c r="T2208" s="272"/>
    </row>
    <row r="2209" spans="20:20">
      <c r="T2209" s="272"/>
    </row>
    <row r="2210" spans="20:20">
      <c r="T2210" s="272"/>
    </row>
    <row r="2211" spans="20:20">
      <c r="T2211" s="272"/>
    </row>
    <row r="2212" spans="20:20">
      <c r="T2212" s="272"/>
    </row>
    <row r="2213" spans="20:20">
      <c r="T2213" s="272"/>
    </row>
    <row r="2214" spans="20:20">
      <c r="T2214" s="272"/>
    </row>
    <row r="2215" spans="20:20">
      <c r="T2215" s="272"/>
    </row>
    <row r="2216" spans="20:20">
      <c r="T2216" s="272"/>
    </row>
    <row r="2217" spans="20:20">
      <c r="T2217" s="272"/>
    </row>
    <row r="2218" spans="20:20">
      <c r="T2218" s="272"/>
    </row>
    <row r="2219" spans="20:20">
      <c r="T2219" s="272"/>
    </row>
    <row r="2220" spans="20:20">
      <c r="T2220" s="272"/>
    </row>
    <row r="2221" spans="20:20">
      <c r="T2221" s="272"/>
    </row>
    <row r="2222" spans="20:20">
      <c r="T2222" s="272"/>
    </row>
    <row r="2223" spans="20:20">
      <c r="T2223" s="272"/>
    </row>
    <row r="2224" spans="20:20">
      <c r="T2224" s="272"/>
    </row>
    <row r="2225" spans="20:20">
      <c r="T2225" s="272"/>
    </row>
    <row r="2226" spans="20:20">
      <c r="T2226" s="272"/>
    </row>
    <row r="2227" spans="20:20">
      <c r="T2227" s="272"/>
    </row>
    <row r="2228" spans="20:20">
      <c r="T2228" s="272"/>
    </row>
    <row r="2229" spans="20:20">
      <c r="T2229" s="272"/>
    </row>
    <row r="2230" spans="20:20">
      <c r="T2230" s="272"/>
    </row>
    <row r="2231" spans="20:20">
      <c r="T2231" s="272"/>
    </row>
    <row r="2232" spans="20:20">
      <c r="T2232" s="272"/>
    </row>
    <row r="2233" spans="20:20">
      <c r="T2233" s="272"/>
    </row>
    <row r="2234" spans="20:20">
      <c r="T2234" s="272"/>
    </row>
    <row r="2235" spans="20:20">
      <c r="T2235" s="272"/>
    </row>
    <row r="2236" spans="20:20">
      <c r="T2236" s="272"/>
    </row>
    <row r="2237" spans="20:20">
      <c r="T2237" s="272"/>
    </row>
    <row r="2238" spans="20:20">
      <c r="T2238" s="272"/>
    </row>
    <row r="2239" spans="20:20">
      <c r="T2239" s="272"/>
    </row>
    <row r="2240" spans="20:20">
      <c r="T2240" s="272"/>
    </row>
    <row r="2241" spans="20:20">
      <c r="T2241" s="272"/>
    </row>
    <row r="2242" spans="20:20">
      <c r="T2242" s="272"/>
    </row>
    <row r="2243" spans="20:20">
      <c r="T2243" s="272"/>
    </row>
    <row r="2244" spans="20:20">
      <c r="T2244" s="272"/>
    </row>
    <row r="2245" spans="20:20">
      <c r="T2245" s="272"/>
    </row>
    <row r="2246" spans="20:20">
      <c r="T2246" s="272"/>
    </row>
    <row r="2247" spans="20:20">
      <c r="T2247" s="272"/>
    </row>
    <row r="2248" spans="20:20">
      <c r="T2248" s="272"/>
    </row>
    <row r="2249" spans="20:20">
      <c r="T2249" s="272"/>
    </row>
    <row r="2250" spans="20:20">
      <c r="T2250" s="272"/>
    </row>
    <row r="2251" spans="20:20">
      <c r="T2251" s="272"/>
    </row>
    <row r="2252" spans="20:20">
      <c r="T2252" s="272"/>
    </row>
    <row r="2253" spans="20:20">
      <c r="T2253" s="272"/>
    </row>
    <row r="2254" spans="20:20">
      <c r="T2254" s="272"/>
    </row>
    <row r="2255" spans="20:20">
      <c r="T2255" s="272"/>
    </row>
    <row r="2256" spans="20:20">
      <c r="T2256" s="272"/>
    </row>
    <row r="2257" spans="20:20">
      <c r="T2257" s="272"/>
    </row>
    <row r="2258" spans="20:20">
      <c r="T2258" s="272"/>
    </row>
    <row r="2259" spans="20:20">
      <c r="T2259" s="272"/>
    </row>
    <row r="2260" spans="20:20">
      <c r="T2260" s="272"/>
    </row>
    <row r="2261" spans="20:20">
      <c r="T2261" s="272"/>
    </row>
    <row r="2262" spans="20:20">
      <c r="T2262" s="272"/>
    </row>
    <row r="2263" spans="20:20">
      <c r="T2263" s="272"/>
    </row>
    <row r="2264" spans="20:20">
      <c r="T2264" s="272"/>
    </row>
    <row r="2265" spans="20:20">
      <c r="T2265" s="272"/>
    </row>
    <row r="2266" spans="20:20">
      <c r="T2266" s="272"/>
    </row>
    <row r="2267" spans="20:20">
      <c r="T2267" s="272"/>
    </row>
    <row r="2268" spans="20:20">
      <c r="T2268" s="272"/>
    </row>
    <row r="2269" spans="20:20">
      <c r="T2269" s="272"/>
    </row>
    <row r="2270" spans="20:20">
      <c r="T2270" s="272"/>
    </row>
    <row r="2271" spans="20:20">
      <c r="T2271" s="272"/>
    </row>
    <row r="2272" spans="20:20">
      <c r="T2272" s="272"/>
    </row>
    <row r="2273" spans="20:20">
      <c r="T2273" s="272"/>
    </row>
    <row r="2274" spans="20:20">
      <c r="T2274" s="272"/>
    </row>
    <row r="2275" spans="20:20">
      <c r="T2275" s="272"/>
    </row>
    <row r="2276" spans="20:20">
      <c r="T2276" s="272"/>
    </row>
    <row r="2277" spans="20:20">
      <c r="T2277" s="272"/>
    </row>
    <row r="2278" spans="20:20">
      <c r="T2278" s="272"/>
    </row>
  </sheetData>
  <sheetProtection formatCells="0" formatColumns="0" formatRows="0" autoFilter="0"/>
  <protectedRanges>
    <protectedRange sqref="T8:T60" name="Rango4"/>
    <protectedRange sqref="H8:H60" name="Rango3"/>
    <protectedRange sqref="J8:M60" name="Rango1"/>
    <protectedRange sqref="B8:B60" name="Rango2"/>
  </protectedRanges>
  <autoFilter ref="A7:T59" xr:uid="{00000000-0001-0000-0500-000000000000}"/>
  <mergeCells count="8">
    <mergeCell ref="A6:B6"/>
    <mergeCell ref="J6:K6"/>
    <mergeCell ref="C70:F70"/>
    <mergeCell ref="N70:P70"/>
    <mergeCell ref="N6:O6"/>
    <mergeCell ref="P6:Q6"/>
    <mergeCell ref="L6:M6"/>
    <mergeCell ref="I61:M61"/>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bd_lista</vt:lpstr>
      <vt:lpstr>CUADRO</vt:lpstr>
      <vt:lpstr>Hoja de Trabajo para listado</vt:lpstr>
      <vt:lpstr>R1.02 (ex FORM. 9)</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Daniel Cuba Calle</cp:lastModifiedBy>
  <cp:lastPrinted>2024-10-11T12:53:34Z</cp:lastPrinted>
  <dcterms:created xsi:type="dcterms:W3CDTF">2014-07-03T21:21:01Z</dcterms:created>
  <dcterms:modified xsi:type="dcterms:W3CDTF">2025-02-06T22:37:52Z</dcterms:modified>
</cp:coreProperties>
</file>